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so-network.de/lksn/sg_erzeugungs_last_eingriffe/pg_zula/Dokumente/13k/AP5 Finanzielle Abwicklung/Vergütungskonzept/"/>
    </mc:Choice>
  </mc:AlternateContent>
  <xr:revisionPtr revIDLastSave="0" documentId="13_ncr:1_{1EA48C18-A897-4FBA-923F-576BFAE5988B}" xr6:coauthVersionLast="47" xr6:coauthVersionMax="47" xr10:uidLastSave="{00000000-0000-0000-0000-000000000000}"/>
  <bookViews>
    <workbookView xWindow="-110" yWindow="-110" windowWidth="19420" windowHeight="10420" xr2:uid="{00000000-000D-0000-FFFF-FFFF00000000}"/>
  </bookViews>
  <sheets>
    <sheet name="Information" sheetId="4" r:id="rId1"/>
    <sheet name="SNK-Kompens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 i="1" l="1"/>
  <c r="O21" i="1"/>
  <c r="N21" i="1"/>
  <c r="M21" i="1"/>
  <c r="L21" i="1"/>
  <c r="K21" i="1"/>
  <c r="J21" i="1"/>
  <c r="I21" i="1"/>
  <c r="H21" i="1"/>
  <c r="G21" i="1"/>
  <c r="F21" i="1"/>
  <c r="E21" i="1"/>
  <c r="Q22" i="1"/>
  <c r="F24" i="1"/>
  <c r="G24" i="1"/>
  <c r="H24" i="1"/>
  <c r="I24" i="1"/>
  <c r="J24" i="1"/>
  <c r="K24" i="1"/>
  <c r="L24" i="1"/>
  <c r="M24" i="1"/>
  <c r="N24" i="1"/>
  <c r="O24" i="1"/>
  <c r="P24" i="1"/>
  <c r="E24" i="1"/>
  <c r="D33" i="1"/>
  <c r="F25" i="1"/>
  <c r="G25" i="1"/>
  <c r="H25" i="1"/>
  <c r="I25" i="1"/>
  <c r="J25" i="1"/>
  <c r="K25" i="1"/>
  <c r="L25" i="1"/>
  <c r="M25" i="1"/>
  <c r="N25" i="1"/>
  <c r="O25" i="1"/>
  <c r="P25" i="1"/>
  <c r="E25" i="1"/>
  <c r="Q21" i="1" l="1"/>
  <c r="D39" i="1" s="1"/>
  <c r="Q24" i="1"/>
  <c r="Q25" i="1"/>
  <c r="D37" i="1"/>
  <c r="D38" i="1" s="1"/>
  <c r="F26" i="1"/>
  <c r="G26" i="1"/>
  <c r="H26" i="1"/>
  <c r="I26" i="1"/>
  <c r="J26" i="1"/>
  <c r="K26" i="1"/>
  <c r="L26" i="1"/>
  <c r="M26" i="1"/>
  <c r="N26" i="1"/>
  <c r="O26" i="1"/>
  <c r="P26" i="1"/>
  <c r="E26" i="1"/>
  <c r="E38" i="1" l="1"/>
  <c r="Q20" i="1"/>
  <c r="Q23" i="1"/>
  <c r="D42" i="1" l="1"/>
  <c r="E42" i="1" s="1"/>
  <c r="D40" i="1" l="1"/>
  <c r="D43" i="1" s="1"/>
  <c r="D41" i="1"/>
  <c r="E41" i="1" s="1"/>
  <c r="Q26" i="1"/>
</calcChain>
</file>

<file path=xl/sharedStrings.xml><?xml version="1.0" encoding="utf-8"?>
<sst xmlns="http://schemas.openxmlformats.org/spreadsheetml/2006/main" count="152" uniqueCount="114">
  <si>
    <t>Beschreibung</t>
  </si>
  <si>
    <t>Wert</t>
  </si>
  <si>
    <t>Einheit</t>
  </si>
  <si>
    <t>Datenpunkt</t>
  </si>
  <si>
    <t>Quelle</t>
  </si>
  <si>
    <t>13k-Preis</t>
  </si>
  <si>
    <t>ÜNB</t>
  </si>
  <si>
    <t>MK</t>
  </si>
  <si>
    <t>Erwartete Mehrkosten der Redispatchmaßnahmen im Vergleich mit einer Beschaffung der Hochfahrleistung am Vortag im Spotmarkt</t>
  </si>
  <si>
    <t>€/MWh</t>
  </si>
  <si>
    <t>Mrz</t>
  </si>
  <si>
    <t>Apr</t>
  </si>
  <si>
    <t>Mai</t>
  </si>
  <si>
    <t>Jun</t>
  </si>
  <si>
    <t>Jul</t>
  </si>
  <si>
    <t>Aug</t>
  </si>
  <si>
    <t>Sep</t>
  </si>
  <si>
    <t>Okt</t>
  </si>
  <si>
    <t>Nov</t>
  </si>
  <si>
    <t>Dez</t>
  </si>
  <si>
    <t>Jan</t>
  </si>
  <si>
    <t>Feb</t>
  </si>
  <si>
    <t>Bh_x</t>
  </si>
  <si>
    <t>Stunden</t>
  </si>
  <si>
    <t>MW</t>
  </si>
  <si>
    <t>Verfügbare Leistung</t>
  </si>
  <si>
    <t>NNE-Jahresleistungspreis</t>
  </si>
  <si>
    <t>€</t>
  </si>
  <si>
    <t>NNE-Arbeitspreis</t>
  </si>
  <si>
    <t>ct/kWh</t>
  </si>
  <si>
    <t>KWKG-Umlage</t>
  </si>
  <si>
    <t>Offshore-Netzumlage</t>
  </si>
  <si>
    <t>§19 Abs.2 Strom NEV</t>
  </si>
  <si>
    <t>Stromsteuer</t>
  </si>
  <si>
    <t>Variable Stromnebenkosten</t>
  </si>
  <si>
    <t>Fixe Stromnebenkosten</t>
  </si>
  <si>
    <t>MWh</t>
  </si>
  <si>
    <t>13k-Zuteilungsvolumen</t>
  </si>
  <si>
    <t>Betriebsstunden</t>
  </si>
  <si>
    <t>TN</t>
  </si>
  <si>
    <t>Finanzielle Parameter</t>
  </si>
  <si>
    <t>Legende</t>
  </si>
  <si>
    <t>Information</t>
  </si>
  <si>
    <t>€/kW/a</t>
  </si>
  <si>
    <t>(Teil-)Ergebnis</t>
  </si>
  <si>
    <t>Vorgabe ÜNB</t>
  </si>
  <si>
    <t>Preisblatt Anschlussnetzbetreiber</t>
  </si>
  <si>
    <t>https://www.netztransparenz.de/de-de/Erneuerbare-Energien-und-Umlagen/KWKG/KWKG-Umlage</t>
  </si>
  <si>
    <t>https://www.netztransparenz.de/de-de/Erneuerbare-Energien-und-Umlagen/Sonstige-Umlagen/Offshore-Netzumlage</t>
  </si>
  <si>
    <t>https://www.netztransparenz.de/de-de/Erneuerbare-Energien-und-Umlagen/Sonstige-Umlagen/-19-StromNEV-Umlage</t>
  </si>
  <si>
    <t>Template Berechnung SNK-Kompensation (§ 13k EnWG)</t>
  </si>
  <si>
    <t>Disclaimer</t>
  </si>
  <si>
    <t>Zeitraum 1</t>
  </si>
  <si>
    <t>Zeitraum 2</t>
  </si>
  <si>
    <t>Zeitraum 3</t>
  </si>
  <si>
    <t>von</t>
  </si>
  <si>
    <t>bis</t>
  </si>
  <si>
    <t>Anteil Kompensation SNK_v</t>
  </si>
  <si>
    <t>%</t>
  </si>
  <si>
    <t>SNK_v</t>
  </si>
  <si>
    <t>Komponente</t>
  </si>
  <si>
    <t>Bh_x,Rest</t>
  </si>
  <si>
    <t>Erwartete Betriebsstunden je Entlastungsregion x, welche die ab
Registrierung des berechtigten Teilnehmers für den Rest des Zeitraums erwarteten Abregelungsstunden inklusive Sicherheitsabschlag widerspiegeln</t>
  </si>
  <si>
    <t>€/MW</t>
  </si>
  <si>
    <t>SNK_f</t>
  </si>
  <si>
    <t>Anteil Kompensation SNK_f</t>
  </si>
  <si>
    <t>ÜNB-Kompensation SNK_f</t>
  </si>
  <si>
    <t>Delta</t>
  </si>
  <si>
    <t>MP</t>
  </si>
  <si>
    <t>-</t>
  </si>
  <si>
    <t>Zusammenfassung / Ergebnis</t>
  </si>
  <si>
    <t xml:space="preserve">20,5 €/MWh (2,50 ct/kWh) gemäß § 3 StromStG; 15,37 €/MWh (1,537 ct/kWh) sofern § 9b StromStG zutrifft </t>
  </si>
  <si>
    <t>Dieses Template ist lediglich als Hilfestellung einzuordnen und ist deshalb unverbindlich und ohne Gewähr.</t>
  </si>
  <si>
    <t>Da der im ÜNB-Umsetzungskonzept beschriebene Vergütungsrahmen lediglich für die Erprobungsphase (01.10.2024 - 30.09.2026) gültig ist, ist dementsprechend auch dieses Template nur für diese Phase anwendbar.</t>
  </si>
  <si>
    <t>Sofern der 1. des Monats kein Wochentag oder ein Feiertag ist, so erfolgt die Veröffentlichung alternativ am nächsten darauffolgenden Wochentag. Konkret erfolgen die Veröffentlichungen also am 01.08.2024 (Zeitraum 1), am 04.11.2024 (Zeitraum 2) und am 03.11.2025 (Zeitraum 3).</t>
  </si>
  <si>
    <t>Veröffentlichung ÜNB-Eckdaten</t>
  </si>
  <si>
    <t>Anzahl registrierte Monate</t>
  </si>
  <si>
    <t>Der Preis, der von den berechtigen Teilnehmern zu tragen ist und den finanziellen Selbstbehalt der Lasten je MWh abbildet</t>
  </si>
  <si>
    <t>Erwartete durchschnittliche Marktprämie</t>
  </si>
  <si>
    <t>Erwartete durchschnittliche Differenz aus spezifischen Kosten für positiven Redispatch und DA-Preis</t>
  </si>
  <si>
    <r>
      <t xml:space="preserve">13k-Strommenge, die der Entlastungsanlage </t>
    </r>
    <r>
      <rPr>
        <u/>
        <sz val="8"/>
        <color theme="1"/>
        <rFont val="Arial"/>
        <family val="2"/>
        <scheme val="minor"/>
      </rPr>
      <t>maximal</t>
    </r>
    <r>
      <rPr>
        <sz val="8"/>
        <color theme="1"/>
        <rFont val="Arial"/>
        <family val="2"/>
        <scheme val="minor"/>
      </rPr>
      <t xml:space="preserve"> zugeteilt werden kann.</t>
    </r>
  </si>
  <si>
    <t>Erwartete Betriebsstunden je Entlastungsregion x, welche die in dem Zeitraum monatlichen erwarteten Abregelungsstunden inklusive Sicherheitsabschlag widerspiegeln.</t>
  </si>
  <si>
    <t>Monatlich verfügbare, flexible Leistung der Entlastungsanlage</t>
  </si>
  <si>
    <t>Max</t>
  </si>
  <si>
    <t>Fixe Stromnebenkosten bezogen auf die Teilnahmeperiode ab Registrierung bis zum Ende des Zeitraums</t>
  </si>
  <si>
    <t>LP_A</t>
  </si>
  <si>
    <t>Anteil der fixen Stromnebenkosten, der am Ende des Zeitraums zur Verfügung steht, um die zusätzlichen Kosten der durch 13k-Einsätze erzeugten Lastspitzen finanziell zu kompensieren</t>
  </si>
  <si>
    <t>Anteil der variablen Stromnebenkosten, der durch den ÜNB je zugeteiler MWh kompensiert werden kann.</t>
  </si>
  <si>
    <t>V_min</t>
  </si>
  <si>
    <t>Monate in denen die Entlastungsanlage am § 13k-Instrument teilnimmt</t>
  </si>
  <si>
    <t>Summe</t>
  </si>
  <si>
    <t>V_ist,min</t>
  </si>
  <si>
    <t>Mindestanzahl der verfügbaren Stunden, die der Teilnehmer während der Teilname mindestens an den ÜNB gemeldet haben muss um die ÜNB-Kompensation der fixen Stromnebenkosten zu erhalten</t>
  </si>
  <si>
    <t>h</t>
  </si>
  <si>
    <t>Mindestverfügbarkeitsmeldung, welches für den jeweiligen Zeitraum vorgegeben wird, um Missbrauchspotentiale bei der Kompensation der fixen Stromnebenkosten zu vermeiden. Die tatsächlichen Verfügbarkeitsmeldungen erfolgen dabei unabhängig davon ob eine Zuteilung erfolgt ist oder nicht und sind demnach nicht davon abhängig wie oft in dem Zeitraum Abregelungsstrommengen von den ÜNB zugeteilt werden.</t>
  </si>
  <si>
    <t>Summe der variablen Stromnebenkosten</t>
  </si>
  <si>
    <t xml:space="preserve">Die Erprobungsphase ist aufgrund der im Vergütungsrahmen enthaltenen SNK-Kompensation in drei Zeiträume unterteilt, da sich die Stromnebenkosten typischerweise pro Kalenderjahr verändern. Deshalb erstreckt sich Zeitraum 1 vom 01.10.2024 bis 31.12.2024, Zeitraum 2 vom 01.01.2025 bis 31.12.2025 und Zeitraum 3 vom 01.01.2026 bis 30.09.2026. </t>
  </si>
  <si>
    <t>1. Tragen Sie Ihre variablen Stromnebenkosten ein</t>
  </si>
  <si>
    <t>2. Tragen Sie Ihre fixen Stromnebenkosten ein</t>
  </si>
  <si>
    <t>3. Wählen Sie anhand der Kontrollkästchen die Monate aus, in denen Sie die Teilnahme am § 13k-Instrument planen. Tragen Sie zusätzlich die geplante verfügbare Leistung ein, die Sie planen in diesen Monaten bereitzustellen.</t>
  </si>
  <si>
    <t>4. Im Reiter "Zusammenfassung / Ergebnis" können Sie die in Abhängigkeit der von Ihnen eingegebenen Parameter berechneten Ergebnisse einsehen.</t>
  </si>
  <si>
    <t>Anleitung zum Ausfüllen des Templates im Tabellenblatt "SNK-Kompensation"</t>
  </si>
  <si>
    <t xml:space="preserve">Dieses Template soll potentiellen Teilnehmern am "Nutzen statt Abregeln"-Instrument nach § 13k EnWG die Möglichkeit geben, die im Vergütungsrahmen des ÜNB-Umsetzungskonzepts beschriebene Ermittlung der individuellen SNK-Kompensation eigenständig durchführen und damit ihren Business Case für eine Teilnahme bewerten zu können. </t>
  </si>
  <si>
    <t>Eingabe</t>
  </si>
  <si>
    <t>Höhe der ÜNB-Kompensation der fixen Stromnebenkosten in Abhängigkeit der flexiblen Leistung, sofern die Prüfung am Ende des Kalenderjahres bezüglich der Einhaltung der Mindestverfügbarkeiten während der registierten Monate eingehalten wurde.</t>
  </si>
  <si>
    <t>Mögliche SNK_f-Kompensation bzw. mögliche Leistungspreis-Kompensation</t>
  </si>
  <si>
    <t>Die für die Berechnung notwendigen Daten seitens ÜNB (siehe Legende "Vorgabe ÜNB") werden auf der gemeinsamen Internetplattform www.netztransparenz.de veröffentlicht. Die ÜNB veröffentlichen jeweils zwei Monate (im Ausnahmefall einen Monat) vor Beginn jedes Zeitraums die für die Berechnung notwendigen Parameter zum 1. eines Monats. Nur diese Parameter können für eine finale Bewertung je Zeitraum herangezogen werden.</t>
  </si>
  <si>
    <t>Zeiträume und Veröffentlichungszeitpunkte</t>
  </si>
  <si>
    <r>
      <rPr>
        <b/>
        <sz val="11"/>
        <color rgb="FFFF0000"/>
        <rFont val="Arial"/>
        <family val="2"/>
        <scheme val="minor"/>
      </rPr>
      <t xml:space="preserve">nicht final </t>
    </r>
    <r>
      <rPr>
        <sz val="11"/>
        <color rgb="FFFF0000"/>
        <rFont val="Arial"/>
        <family val="2"/>
        <scheme val="minor"/>
      </rPr>
      <t>- siehe Tabellenblatt "Information"</t>
    </r>
  </si>
  <si>
    <r>
      <rPr>
        <b/>
        <sz val="11"/>
        <color rgb="FFFF0000"/>
        <rFont val="Arial"/>
        <family val="2"/>
        <scheme val="minor"/>
      </rPr>
      <t>nicht final</t>
    </r>
    <r>
      <rPr>
        <sz val="11"/>
        <color rgb="FFFF0000"/>
        <rFont val="Arial"/>
        <family val="2"/>
        <scheme val="minor"/>
      </rPr>
      <t xml:space="preserve"> - siehe Tabellenblatt "Information"</t>
    </r>
  </si>
  <si>
    <t>Anzahl Restmonate ab Registrierung</t>
  </si>
  <si>
    <r>
      <t>gültig für Kalenderjahr 2025, ermittelt am 03.06.2024 (Strommarktkopplung);</t>
    </r>
    <r>
      <rPr>
        <b/>
        <sz val="11"/>
        <color rgb="FFFF0000"/>
        <rFont val="Arial"/>
        <family val="2"/>
        <scheme val="minor"/>
      </rPr>
      <t xml:space="preserve"> nicht final </t>
    </r>
    <r>
      <rPr>
        <sz val="11"/>
        <color rgb="FFFF0000"/>
        <rFont val="Arial"/>
        <family val="2"/>
        <scheme val="minor"/>
      </rPr>
      <t>- siehe Tabellenblatt "Information"</t>
    </r>
  </si>
  <si>
    <r>
      <t>gültig für Kalenderjahr 2025, ermittelt am 03.06.2024 (Gasmarktkopplung);</t>
    </r>
    <r>
      <rPr>
        <b/>
        <sz val="11"/>
        <color rgb="FFFF0000"/>
        <rFont val="Arial"/>
        <family val="2"/>
        <scheme val="minor"/>
      </rPr>
      <t xml:space="preserve"> nicht final </t>
    </r>
    <r>
      <rPr>
        <sz val="11"/>
        <color rgb="FFFF0000"/>
        <rFont val="Arial"/>
        <family val="2"/>
        <scheme val="minor"/>
      </rPr>
      <t>- siehe Tabellenblatt "Information"</t>
    </r>
  </si>
  <si>
    <t>Relevant für die Berechnung von SNK_f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</si>
</sst>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7" x14ac:knownFonts="1">
    <font>
      <sz val="11"/>
      <color theme="1"/>
      <name val="Arial"/>
      <family val="2"/>
      <scheme val="minor"/>
    </font>
    <font>
      <sz val="11"/>
      <color theme="1"/>
      <name val="Arial"/>
      <family val="2"/>
      <scheme val="minor"/>
    </font>
    <font>
      <b/>
      <sz val="11"/>
      <color theme="1"/>
      <name val="Arial"/>
      <family val="2"/>
      <scheme val="minor"/>
    </font>
    <font>
      <sz val="9"/>
      <color theme="1"/>
      <name val="Arial"/>
      <family val="2"/>
      <scheme val="minor"/>
    </font>
    <font>
      <b/>
      <sz val="12"/>
      <color theme="1"/>
      <name val="Arial"/>
      <family val="2"/>
      <scheme val="minor"/>
    </font>
    <font>
      <b/>
      <sz val="12"/>
      <color theme="0"/>
      <name val="Arial"/>
      <family val="2"/>
      <scheme val="minor"/>
    </font>
    <font>
      <sz val="8"/>
      <name val="Arial"/>
      <family val="2"/>
      <scheme val="minor"/>
    </font>
    <font>
      <b/>
      <sz val="11"/>
      <color theme="0"/>
      <name val="Arial"/>
      <family val="2"/>
      <scheme val="minor"/>
    </font>
    <font>
      <sz val="11"/>
      <color rgb="FFFF0000"/>
      <name val="Arial"/>
      <family val="2"/>
      <scheme val="minor"/>
    </font>
    <font>
      <sz val="8"/>
      <color theme="1"/>
      <name val="Arial"/>
      <family val="2"/>
      <scheme val="minor"/>
    </font>
    <font>
      <u/>
      <sz val="11"/>
      <color theme="10"/>
      <name val="Arial"/>
      <family val="2"/>
      <scheme val="minor"/>
    </font>
    <font>
      <b/>
      <sz val="12"/>
      <name val="Arial"/>
      <family val="2"/>
      <scheme val="minor"/>
    </font>
    <font>
      <b/>
      <sz val="11"/>
      <name val="Arial"/>
      <family val="2"/>
      <scheme val="minor"/>
    </font>
    <font>
      <sz val="11"/>
      <name val="Arial"/>
      <family val="2"/>
      <scheme val="minor"/>
    </font>
    <font>
      <i/>
      <sz val="11"/>
      <name val="Arial"/>
      <family val="2"/>
      <scheme val="minor"/>
    </font>
    <font>
      <sz val="11"/>
      <color theme="0" tint="-0.249977111117893"/>
      <name val="Arial"/>
      <family val="2"/>
      <scheme val="minor"/>
    </font>
    <font>
      <sz val="9"/>
      <name val="Arial"/>
      <family val="2"/>
      <scheme val="minor"/>
    </font>
    <font>
      <sz val="12"/>
      <color theme="1"/>
      <name val="Arial"/>
      <family val="2"/>
      <scheme val="minor"/>
    </font>
    <font>
      <sz val="14"/>
      <color theme="1"/>
      <name val="Arial"/>
      <family val="2"/>
      <scheme val="minor"/>
    </font>
    <font>
      <sz val="11"/>
      <color rgb="FFFFFF00"/>
      <name val="Arial"/>
      <family val="2"/>
      <scheme val="minor"/>
    </font>
    <font>
      <u/>
      <sz val="8"/>
      <color theme="1"/>
      <name val="Arial"/>
      <family val="2"/>
      <scheme val="minor"/>
    </font>
    <font>
      <u/>
      <sz val="11"/>
      <color theme="0" tint="-0.249977111117893"/>
      <name val="Arial"/>
      <family val="2"/>
      <scheme val="minor"/>
    </font>
    <font>
      <b/>
      <sz val="11"/>
      <color theme="0" tint="-0.249977111117893"/>
      <name val="Arial"/>
      <family val="2"/>
      <scheme val="minor"/>
    </font>
    <font>
      <b/>
      <sz val="16"/>
      <color theme="1"/>
      <name val="Arial"/>
      <family val="2"/>
      <scheme val="minor"/>
    </font>
    <font>
      <sz val="11"/>
      <color theme="0"/>
      <name val="Arial"/>
      <family val="2"/>
      <scheme val="minor"/>
    </font>
    <font>
      <sz val="8"/>
      <color theme="0" tint="-0.249977111117893"/>
      <name val="Arial"/>
      <family val="2"/>
      <scheme val="minor"/>
    </font>
    <font>
      <b/>
      <sz val="11"/>
      <color rgb="FFFF0000"/>
      <name val="Arial"/>
      <family val="2"/>
      <scheme val="minor"/>
    </font>
  </fonts>
  <fills count="13">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thin">
        <color indexed="64"/>
      </left>
      <right/>
      <top/>
      <bottom style="dotted">
        <color indexed="64"/>
      </bottom>
      <diagonal/>
    </border>
    <border>
      <left/>
      <right/>
      <top/>
      <bottom style="dotted">
        <color indexed="64"/>
      </bottom>
      <diagonal/>
    </border>
    <border>
      <left/>
      <right/>
      <top style="dotted">
        <color auto="1"/>
      </top>
      <bottom style="dotted">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128">
    <xf numFmtId="0" fontId="0" fillId="0" borderId="0" xfId="0"/>
    <xf numFmtId="0" fontId="2" fillId="4" borderId="3" xfId="0" applyFont="1" applyFill="1" applyBorder="1" applyAlignment="1">
      <alignment horizontal="left"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4" xfId="0" applyFont="1" applyFill="1" applyBorder="1" applyAlignment="1">
      <alignment horizontal="left" vertical="center"/>
    </xf>
    <xf numFmtId="0" fontId="0" fillId="4" borderId="3" xfId="0" applyFont="1" applyFill="1" applyBorder="1" applyAlignment="1">
      <alignment horizontal="left" vertical="center"/>
    </xf>
    <xf numFmtId="0" fontId="3" fillId="4" borderId="0" xfId="0" applyFont="1" applyFill="1" applyBorder="1" applyAlignment="1">
      <alignment horizontal="left" vertical="center" wrapText="1"/>
    </xf>
    <xf numFmtId="0" fontId="0" fillId="4" borderId="0" xfId="0" applyFill="1" applyBorder="1" applyAlignment="1">
      <alignment horizontal="left" vertical="center"/>
    </xf>
    <xf numFmtId="2" fontId="3" fillId="2" borderId="0" xfId="0" applyNumberFormat="1" applyFont="1" applyFill="1" applyBorder="1" applyAlignment="1">
      <alignment horizontal="left" vertical="center"/>
    </xf>
    <xf numFmtId="0" fontId="0" fillId="2" borderId="0" xfId="0" applyFill="1" applyBorder="1" applyAlignment="1">
      <alignment horizontal="left" vertical="center"/>
    </xf>
    <xf numFmtId="0" fontId="0" fillId="4" borderId="5" xfId="0" applyFont="1" applyFill="1" applyBorder="1" applyAlignment="1">
      <alignment horizontal="left" vertical="center"/>
    </xf>
    <xf numFmtId="0" fontId="3" fillId="4" borderId="8" xfId="0" applyFont="1" applyFill="1" applyBorder="1" applyAlignment="1">
      <alignment horizontal="left" vertical="center" wrapText="1"/>
    </xf>
    <xf numFmtId="0" fontId="0" fillId="4" borderId="8" xfId="0" applyFill="1" applyBorder="1" applyAlignment="1">
      <alignment horizontal="left" vertical="center"/>
    </xf>
    <xf numFmtId="0" fontId="0" fillId="2" borderId="0" xfId="0" applyFill="1" applyAlignment="1">
      <alignment horizontal="left" vertical="center"/>
    </xf>
    <xf numFmtId="14" fontId="0" fillId="2" borderId="0" xfId="0" applyNumberFormat="1" applyFill="1" applyAlignment="1">
      <alignment horizontal="left" vertical="center" wrapText="1"/>
    </xf>
    <xf numFmtId="0" fontId="0" fillId="2" borderId="0" xfId="0" applyFill="1" applyAlignment="1">
      <alignment horizontal="left" vertical="center" wrapText="1"/>
    </xf>
    <xf numFmtId="2" fontId="0" fillId="2" borderId="0" xfId="0" applyNumberFormat="1" applyFill="1" applyBorder="1" applyAlignment="1">
      <alignment horizontal="left" vertical="center"/>
    </xf>
    <xf numFmtId="14" fontId="0" fillId="2" borderId="0" xfId="0" applyNumberFormat="1" applyFill="1" applyBorder="1" applyAlignment="1">
      <alignment horizontal="left" vertical="center" wrapText="1"/>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5" fillId="2" borderId="0" xfId="0" applyFont="1" applyFill="1" applyBorder="1" applyAlignment="1">
      <alignment vertical="center"/>
    </xf>
    <xf numFmtId="0" fontId="2" fillId="6" borderId="0"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0" fillId="4" borderId="0" xfId="0" applyFont="1" applyFill="1" applyBorder="1" applyAlignment="1">
      <alignment horizontal="left" vertical="center" wrapText="1"/>
    </xf>
    <xf numFmtId="2" fontId="0" fillId="9" borderId="4" xfId="0" applyNumberFormat="1" applyFill="1" applyBorder="1" applyAlignment="1">
      <alignment horizontal="left" vertical="center"/>
    </xf>
    <xf numFmtId="0" fontId="8" fillId="2" borderId="0" xfId="0" applyFont="1" applyFill="1" applyAlignment="1">
      <alignment horizontal="left" vertical="center"/>
    </xf>
    <xf numFmtId="0" fontId="0" fillId="2" borderId="0" xfId="0" applyFont="1" applyFill="1" applyAlignment="1">
      <alignment horizontal="left" vertical="center"/>
    </xf>
    <xf numFmtId="0" fontId="12" fillId="4" borderId="3" xfId="0" applyFont="1" applyFill="1" applyBorder="1" applyAlignment="1">
      <alignment horizontal="left" vertical="center"/>
    </xf>
    <xf numFmtId="3" fontId="13" fillId="2" borderId="0" xfId="2" applyNumberFormat="1" applyFont="1" applyFill="1" applyAlignment="1">
      <alignment horizontal="center"/>
    </xf>
    <xf numFmtId="2" fontId="0" fillId="10" borderId="6" xfId="0" applyNumberFormat="1" applyFill="1" applyBorder="1" applyAlignment="1">
      <alignment horizontal="left" vertical="center"/>
    </xf>
    <xf numFmtId="3" fontId="14" fillId="2" borderId="0" xfId="2" applyNumberFormat="1" applyFont="1" applyFill="1" applyAlignment="1">
      <alignment horizontal="center"/>
    </xf>
    <xf numFmtId="0" fontId="0" fillId="4" borderId="0" xfId="0" applyFont="1" applyFill="1" applyBorder="1" applyAlignment="1">
      <alignment horizontal="left" vertical="center"/>
    </xf>
    <xf numFmtId="0" fontId="0" fillId="4" borderId="8" xfId="0" applyFont="1" applyFill="1" applyBorder="1" applyAlignment="1">
      <alignment horizontal="left" vertical="center"/>
    </xf>
    <xf numFmtId="0" fontId="14" fillId="2" borderId="0" xfId="0" applyFont="1" applyFill="1" applyAlignment="1">
      <alignment horizontal="left" vertical="center"/>
    </xf>
    <xf numFmtId="0" fontId="13" fillId="6" borderId="0" xfId="0" applyFont="1" applyFill="1" applyBorder="1" applyAlignment="1">
      <alignment horizontal="left" vertical="center"/>
    </xf>
    <xf numFmtId="3" fontId="13" fillId="10" borderId="4" xfId="1" applyNumberFormat="1" applyFont="1" applyFill="1" applyBorder="1" applyAlignment="1">
      <alignment horizontal="left" vertical="center" wrapText="1"/>
    </xf>
    <xf numFmtId="0" fontId="13" fillId="2" borderId="0" xfId="0" applyFont="1" applyFill="1" applyAlignment="1">
      <alignment horizontal="left" vertical="center"/>
    </xf>
    <xf numFmtId="0" fontId="13" fillId="6" borderId="3" xfId="0" applyFont="1" applyFill="1" applyBorder="1" applyAlignment="1">
      <alignment horizontal="left" vertical="center"/>
    </xf>
    <xf numFmtId="0" fontId="13" fillId="4" borderId="3" xfId="0" applyFont="1" applyFill="1" applyBorder="1" applyAlignment="1">
      <alignment horizontal="left" vertical="center"/>
    </xf>
    <xf numFmtId="0" fontId="16" fillId="4" borderId="0" xfId="0" applyFont="1" applyFill="1" applyBorder="1" applyAlignment="1">
      <alignment horizontal="left" vertical="center" wrapText="1"/>
    </xf>
    <xf numFmtId="0" fontId="13" fillId="4" borderId="0" xfId="0" applyFont="1" applyFill="1" applyBorder="1" applyAlignment="1">
      <alignment horizontal="left" vertical="center"/>
    </xf>
    <xf numFmtId="2" fontId="13" fillId="9" borderId="4" xfId="0" applyNumberFormat="1" applyFont="1" applyFill="1" applyBorder="1" applyAlignment="1">
      <alignment horizontal="left" vertical="center"/>
    </xf>
    <xf numFmtId="0" fontId="0" fillId="0" borderId="0" xfId="0" applyFill="1"/>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7" fillId="0" borderId="0" xfId="0" applyFont="1" applyFill="1"/>
    <xf numFmtId="0" fontId="4" fillId="0" borderId="0" xfId="0" applyFont="1" applyFill="1" applyAlignment="1">
      <alignment horizontal="left" vertical="center"/>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0" fillId="0" borderId="0" xfId="0" applyFont="1" applyFill="1" applyAlignment="1">
      <alignment horizontal="left" vertical="center" indent="1"/>
    </xf>
    <xf numFmtId="0" fontId="0" fillId="0" borderId="9" xfId="0" applyFont="1" applyFill="1" applyBorder="1" applyAlignment="1">
      <alignment horizontal="left" vertical="center"/>
    </xf>
    <xf numFmtId="0" fontId="0" fillId="7" borderId="9" xfId="0" applyFont="1" applyFill="1" applyBorder="1" applyAlignment="1">
      <alignment horizontal="left" vertical="center"/>
    </xf>
    <xf numFmtId="0" fontId="0" fillId="11" borderId="9" xfId="0" applyFont="1" applyFill="1" applyBorder="1" applyAlignment="1">
      <alignment horizontal="left" vertical="center"/>
    </xf>
    <xf numFmtId="0" fontId="0" fillId="8" borderId="9" xfId="0"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xf numFmtId="14" fontId="13" fillId="0" borderId="0" xfId="0" applyNumberFormat="1" applyFont="1" applyFill="1"/>
    <xf numFmtId="14" fontId="0" fillId="0" borderId="9" xfId="0" applyNumberFormat="1" applyFont="1" applyFill="1" applyBorder="1" applyAlignment="1">
      <alignment horizontal="left" vertical="center"/>
    </xf>
    <xf numFmtId="0" fontId="18" fillId="2" borderId="0" xfId="0" applyFont="1" applyFill="1" applyAlignment="1">
      <alignment horizontal="left" vertical="center"/>
    </xf>
    <xf numFmtId="0" fontId="13" fillId="2" borderId="3" xfId="0" applyFont="1" applyFill="1" applyBorder="1" applyAlignment="1">
      <alignment horizontal="left" vertical="center"/>
    </xf>
    <xf numFmtId="0" fontId="13" fillId="2" borderId="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4" xfId="0" applyFont="1" applyFill="1" applyBorder="1" applyAlignment="1">
      <alignment horizontal="left" vertical="center"/>
    </xf>
    <xf numFmtId="0" fontId="7" fillId="2" borderId="0" xfId="0" applyFont="1" applyFill="1" applyBorder="1" applyAlignment="1">
      <alignment vertical="center"/>
    </xf>
    <xf numFmtId="1" fontId="0" fillId="9" borderId="0" xfId="0" applyNumberFormat="1" applyFont="1" applyFill="1" applyBorder="1" applyAlignment="1">
      <alignment horizontal="left" vertical="center"/>
    </xf>
    <xf numFmtId="1" fontId="0" fillId="12" borderId="0" xfId="0" applyNumberFormat="1" applyFont="1" applyFill="1" applyBorder="1" applyAlignment="1">
      <alignment horizontal="left" vertical="center"/>
    </xf>
    <xf numFmtId="3" fontId="0" fillId="10" borderId="8" xfId="0" applyNumberFormat="1" applyFont="1" applyFill="1" applyBorder="1" applyAlignment="1">
      <alignment horizontal="left" vertical="center"/>
    </xf>
    <xf numFmtId="0" fontId="9" fillId="4" borderId="0" xfId="0" applyFont="1" applyFill="1" applyBorder="1" applyAlignment="1">
      <alignment horizontal="left" vertical="center" wrapText="1"/>
    </xf>
    <xf numFmtId="0" fontId="9" fillId="4" borderId="8" xfId="0" applyFont="1" applyFill="1" applyBorder="1" applyAlignment="1">
      <alignment horizontal="left" vertical="center" wrapText="1"/>
    </xf>
    <xf numFmtId="0" fontId="0" fillId="2" borderId="7" xfId="0" applyFill="1" applyBorder="1" applyAlignment="1">
      <alignment horizontal="left" vertical="center"/>
    </xf>
    <xf numFmtId="0" fontId="0" fillId="2" borderId="7" xfId="0" applyFill="1" applyBorder="1" applyAlignment="1">
      <alignment horizontal="left" vertical="center" wrapText="1"/>
    </xf>
    <xf numFmtId="0" fontId="0" fillId="4" borderId="4" xfId="0" applyFont="1" applyFill="1" applyBorder="1" applyAlignment="1">
      <alignment horizontal="left" vertical="center"/>
    </xf>
    <xf numFmtId="0" fontId="0" fillId="12" borderId="0" xfId="0" applyFont="1" applyFill="1" applyBorder="1" applyAlignment="1">
      <alignment horizontal="left" vertical="center"/>
    </xf>
    <xf numFmtId="2" fontId="0" fillId="12" borderId="0" xfId="0" applyNumberFormat="1" applyFont="1" applyFill="1" applyBorder="1" applyAlignment="1">
      <alignment horizontal="left" vertical="center"/>
    </xf>
    <xf numFmtId="3" fontId="0" fillId="12" borderId="8" xfId="0" applyNumberFormat="1" applyFont="1" applyFill="1" applyBorder="1" applyAlignment="1">
      <alignment horizontal="left" vertical="center"/>
    </xf>
    <xf numFmtId="0" fontId="0" fillId="4" borderId="6" xfId="0" applyFont="1" applyFill="1" applyBorder="1" applyAlignment="1">
      <alignment horizontal="left" vertical="center"/>
    </xf>
    <xf numFmtId="0" fontId="0" fillId="4" borderId="0" xfId="0" quotePrefix="1" applyFont="1" applyFill="1" applyBorder="1" applyAlignment="1">
      <alignment horizontal="left" vertical="center"/>
    </xf>
    <xf numFmtId="0" fontId="0" fillId="4" borderId="8" xfId="0" quotePrefix="1" applyFont="1" applyFill="1" applyBorder="1" applyAlignment="1">
      <alignment horizontal="left" vertical="center"/>
    </xf>
    <xf numFmtId="4" fontId="13" fillId="2" borderId="7" xfId="1" applyNumberFormat="1" applyFont="1" applyFill="1" applyBorder="1" applyAlignment="1">
      <alignment horizontal="left" vertical="center" wrapText="1"/>
    </xf>
    <xf numFmtId="0" fontId="6" fillId="6" borderId="8" xfId="0" applyFont="1" applyFill="1" applyBorder="1" applyAlignment="1">
      <alignment horizontal="left" vertical="center" wrapText="1"/>
    </xf>
    <xf numFmtId="164" fontId="0" fillId="7" borderId="12" xfId="0" applyNumberFormat="1" applyFont="1" applyFill="1" applyBorder="1" applyAlignment="1">
      <alignment horizontal="left" vertical="center"/>
    </xf>
    <xf numFmtId="164" fontId="0" fillId="7" borderId="11" xfId="0" applyNumberFormat="1" applyFont="1" applyFill="1" applyBorder="1" applyAlignment="1">
      <alignment horizontal="left" vertical="center"/>
    </xf>
    <xf numFmtId="2" fontId="0" fillId="7" borderId="11" xfId="0" applyNumberFormat="1" applyFont="1" applyFill="1" applyBorder="1" applyAlignment="1">
      <alignment horizontal="left" vertical="center"/>
    </xf>
    <xf numFmtId="0" fontId="19" fillId="7" borderId="13" xfId="0" applyFont="1" applyFill="1" applyBorder="1" applyAlignment="1">
      <alignment horizontal="left" vertical="center"/>
    </xf>
    <xf numFmtId="2" fontId="0" fillId="7" borderId="13" xfId="0" applyNumberFormat="1" applyFont="1" applyFill="1" applyBorder="1" applyAlignment="1">
      <alignment horizontal="left" vertical="center"/>
    </xf>
    <xf numFmtId="0" fontId="6" fillId="6" borderId="0" xfId="0" applyFont="1" applyFill="1" applyBorder="1" applyAlignment="1">
      <alignment horizontal="left" vertical="center" wrapText="1"/>
    </xf>
    <xf numFmtId="0" fontId="17" fillId="2" borderId="0" xfId="0" applyFont="1" applyFill="1" applyBorder="1" applyAlignment="1">
      <alignment horizontal="left" vertical="center"/>
    </xf>
    <xf numFmtId="0" fontId="15" fillId="2" borderId="0" xfId="0" applyFont="1" applyFill="1" applyAlignment="1">
      <alignment horizontal="left" vertical="center"/>
    </xf>
    <xf numFmtId="0" fontId="13" fillId="6" borderId="3" xfId="0" applyFont="1" applyFill="1" applyBorder="1" applyAlignment="1">
      <alignment vertical="center"/>
    </xf>
    <xf numFmtId="0" fontId="6" fillId="6" borderId="0" xfId="0" applyFont="1" applyFill="1" applyBorder="1" applyAlignment="1">
      <alignment vertical="center" wrapText="1"/>
    </xf>
    <xf numFmtId="0" fontId="13" fillId="6" borderId="0" xfId="0" applyFont="1" applyFill="1" applyBorder="1" applyAlignment="1">
      <alignment vertical="center"/>
    </xf>
    <xf numFmtId="0" fontId="21" fillId="2" borderId="0" xfId="3" applyFont="1" applyFill="1" applyAlignment="1">
      <alignment horizontal="left" vertical="center"/>
    </xf>
    <xf numFmtId="0" fontId="2" fillId="4" borderId="0" xfId="0" applyFont="1" applyFill="1" applyBorder="1" applyAlignment="1">
      <alignment vertical="center"/>
    </xf>
    <xf numFmtId="0" fontId="2" fillId="4" borderId="4" xfId="0" applyFont="1" applyFill="1" applyBorder="1" applyAlignment="1">
      <alignment vertical="center"/>
    </xf>
    <xf numFmtId="0" fontId="6" fillId="6" borderId="15" xfId="0" applyFont="1" applyFill="1" applyBorder="1" applyAlignment="1">
      <alignment horizontal="left" vertical="center" wrapText="1"/>
    </xf>
    <xf numFmtId="0" fontId="11" fillId="6" borderId="5" xfId="0" applyFont="1" applyFill="1" applyBorder="1" applyAlignment="1">
      <alignment horizontal="left" vertical="center"/>
    </xf>
    <xf numFmtId="3" fontId="11" fillId="10" borderId="6" xfId="1" applyNumberFormat="1" applyFont="1" applyFill="1" applyBorder="1" applyAlignment="1">
      <alignment horizontal="left" vertical="center" wrapText="1"/>
    </xf>
    <xf numFmtId="0" fontId="11" fillId="6" borderId="8" xfId="0" applyFont="1" applyFill="1" applyBorder="1" applyAlignment="1">
      <alignment horizontal="left" vertical="center"/>
    </xf>
    <xf numFmtId="0" fontId="23" fillId="0" borderId="0" xfId="0" applyFont="1" applyFill="1"/>
    <xf numFmtId="0" fontId="13" fillId="0" borderId="9" xfId="0" applyFont="1" applyFill="1" applyBorder="1" applyAlignment="1">
      <alignment horizontal="left" vertical="center"/>
    </xf>
    <xf numFmtId="0" fontId="13" fillId="0" borderId="9" xfId="0" applyFont="1" applyFill="1" applyBorder="1" applyAlignment="1">
      <alignment vertical="center"/>
    </xf>
    <xf numFmtId="14" fontId="13" fillId="0" borderId="9" xfId="0" applyNumberFormat="1" applyFont="1" applyFill="1" applyBorder="1" applyAlignment="1">
      <alignment vertical="center"/>
    </xf>
    <xf numFmtId="0" fontId="4" fillId="2" borderId="0" xfId="0" applyFont="1" applyFill="1" applyAlignment="1">
      <alignment horizontal="left"/>
    </xf>
    <xf numFmtId="0" fontId="23" fillId="2" borderId="0" xfId="0" applyFont="1" applyFill="1" applyAlignment="1">
      <alignment horizontal="left" vertical="center"/>
    </xf>
    <xf numFmtId="0" fontId="24" fillId="2" borderId="0" xfId="0" applyFont="1" applyFill="1" applyAlignment="1">
      <alignment horizontal="left" vertical="center"/>
    </xf>
    <xf numFmtId="0" fontId="15" fillId="4" borderId="3" xfId="0" applyFont="1" applyFill="1" applyBorder="1" applyAlignment="1">
      <alignment horizontal="left" vertical="center"/>
    </xf>
    <xf numFmtId="0" fontId="25" fillId="4" borderId="0" xfId="0" applyFont="1" applyFill="1" applyBorder="1" applyAlignment="1">
      <alignment horizontal="left" vertical="center" wrapText="1"/>
    </xf>
    <xf numFmtId="0" fontId="15" fillId="4" borderId="0" xfId="0" quotePrefix="1" applyFont="1" applyFill="1" applyBorder="1" applyAlignment="1">
      <alignment horizontal="left" vertical="center" wrapText="1"/>
    </xf>
    <xf numFmtId="0" fontId="22" fillId="4" borderId="0" xfId="0" quotePrefix="1" applyFont="1" applyFill="1" applyBorder="1" applyAlignment="1">
      <alignment horizontal="left" vertical="center"/>
    </xf>
    <xf numFmtId="0" fontId="15" fillId="12" borderId="0" xfId="0" applyFont="1" applyFill="1" applyBorder="1" applyAlignment="1">
      <alignment horizontal="left" vertical="center"/>
    </xf>
    <xf numFmtId="0" fontId="15" fillId="4" borderId="4" xfId="0" applyFont="1" applyFill="1" applyBorder="1" applyAlignment="1">
      <alignment horizontal="left" vertical="center"/>
    </xf>
    <xf numFmtId="0" fontId="15" fillId="12" borderId="16" xfId="0" applyFont="1" applyFill="1" applyBorder="1" applyAlignment="1">
      <alignment horizontal="left" vertical="center"/>
    </xf>
    <xf numFmtId="0" fontId="12" fillId="6" borderId="14" xfId="0" applyFont="1" applyFill="1" applyBorder="1" applyAlignment="1">
      <alignment horizontal="left" vertical="center"/>
    </xf>
    <xf numFmtId="0" fontId="12" fillId="6" borderId="15" xfId="0" applyFont="1" applyFill="1" applyBorder="1" applyAlignment="1">
      <alignment horizontal="left" vertical="center"/>
    </xf>
    <xf numFmtId="3" fontId="12" fillId="10" borderId="10" xfId="1" applyNumberFormat="1" applyFont="1" applyFill="1" applyBorder="1" applyAlignment="1">
      <alignment horizontal="left" vertical="center" wrapText="1"/>
    </xf>
    <xf numFmtId="2" fontId="13" fillId="12" borderId="4" xfId="0" applyNumberFormat="1" applyFont="1" applyFill="1" applyBorder="1" applyAlignment="1">
      <alignment horizontal="lef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5" fillId="5" borderId="1" xfId="0" applyFont="1" applyFill="1" applyBorder="1" applyAlignment="1">
      <alignment horizontal="left" vertical="center" indent="2"/>
    </xf>
    <xf numFmtId="0" fontId="5" fillId="5" borderId="7" xfId="0" applyFont="1" applyFill="1" applyBorder="1" applyAlignment="1">
      <alignment horizontal="left" vertical="center" indent="2"/>
    </xf>
    <xf numFmtId="0" fontId="5" fillId="5" borderId="2" xfId="0" applyFont="1" applyFill="1" applyBorder="1" applyAlignment="1">
      <alignment horizontal="left" vertical="center" indent="2"/>
    </xf>
    <xf numFmtId="0" fontId="5" fillId="3" borderId="1" xfId="0" applyFont="1" applyFill="1" applyBorder="1" applyAlignment="1">
      <alignment horizontal="left" vertical="center" indent="2"/>
    </xf>
    <xf numFmtId="0" fontId="5" fillId="3" borderId="7" xfId="0" applyFont="1" applyFill="1" applyBorder="1" applyAlignment="1">
      <alignment horizontal="left" vertical="center" indent="2"/>
    </xf>
    <xf numFmtId="0" fontId="5" fillId="3" borderId="2" xfId="0" applyFont="1" applyFill="1" applyBorder="1" applyAlignment="1">
      <alignment horizontal="left" vertical="center" indent="2"/>
    </xf>
    <xf numFmtId="0" fontId="2" fillId="4" borderId="0" xfId="0" quotePrefix="1" applyFont="1" applyFill="1" applyBorder="1" applyAlignment="1">
      <alignment horizontal="left" vertical="center"/>
    </xf>
  </cellXfs>
  <cellStyles count="4">
    <cellStyle name="Komma" xfId="2" builtinId="3"/>
    <cellStyle name="Link" xfId="3" builtinId="8"/>
    <cellStyle name="Prozent" xfId="1" builtinId="5"/>
    <cellStyle name="Standard" xfId="0" builtinId="0"/>
  </cellStyles>
  <dxfs count="1">
    <dxf>
      <font>
        <color theme="8" tint="0.79998168889431442"/>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E$20" lockText="1" noThreeD="1"/>
</file>

<file path=xl/ctrlProps/ctrlProp10.xml><?xml version="1.0" encoding="utf-8"?>
<formControlPr xmlns="http://schemas.microsoft.com/office/spreadsheetml/2009/9/main" objectType="CheckBox" fmlaLink="$N$20" lockText="1" noThreeD="1"/>
</file>

<file path=xl/ctrlProps/ctrlProp11.xml><?xml version="1.0" encoding="utf-8"?>
<formControlPr xmlns="http://schemas.microsoft.com/office/spreadsheetml/2009/9/main" objectType="CheckBox" fmlaLink="$O$20" lockText="1" noThreeD="1"/>
</file>

<file path=xl/ctrlProps/ctrlProp12.xml><?xml version="1.0" encoding="utf-8"?>
<formControlPr xmlns="http://schemas.microsoft.com/office/spreadsheetml/2009/9/main" objectType="CheckBox" fmlaLink="$P$20" lockText="1" noThreeD="1"/>
</file>

<file path=xl/ctrlProps/ctrlProp2.xml><?xml version="1.0" encoding="utf-8"?>
<formControlPr xmlns="http://schemas.microsoft.com/office/spreadsheetml/2009/9/main" objectType="CheckBox" fmlaLink="$F$20" lockText="1" noThreeD="1"/>
</file>

<file path=xl/ctrlProps/ctrlProp3.xml><?xml version="1.0" encoding="utf-8"?>
<formControlPr xmlns="http://schemas.microsoft.com/office/spreadsheetml/2009/9/main" objectType="CheckBox" fmlaLink="$G$20" lockText="1" noThreeD="1"/>
</file>

<file path=xl/ctrlProps/ctrlProp4.xml><?xml version="1.0" encoding="utf-8"?>
<formControlPr xmlns="http://schemas.microsoft.com/office/spreadsheetml/2009/9/main" objectType="CheckBox" fmlaLink="$H$20" lockText="1" noThreeD="1"/>
</file>

<file path=xl/ctrlProps/ctrlProp5.xml><?xml version="1.0" encoding="utf-8"?>
<formControlPr xmlns="http://schemas.microsoft.com/office/spreadsheetml/2009/9/main" objectType="CheckBox" fmlaLink="$I$20" lockText="1" noThreeD="1"/>
</file>

<file path=xl/ctrlProps/ctrlProp6.xml><?xml version="1.0" encoding="utf-8"?>
<formControlPr xmlns="http://schemas.microsoft.com/office/spreadsheetml/2009/9/main" objectType="CheckBox" fmlaLink="$J$20" lockText="1" noThreeD="1"/>
</file>

<file path=xl/ctrlProps/ctrlProp7.xml><?xml version="1.0" encoding="utf-8"?>
<formControlPr xmlns="http://schemas.microsoft.com/office/spreadsheetml/2009/9/main" objectType="CheckBox" fmlaLink="$K$20" lockText="1" noThreeD="1"/>
</file>

<file path=xl/ctrlProps/ctrlProp8.xml><?xml version="1.0" encoding="utf-8"?>
<formControlPr xmlns="http://schemas.microsoft.com/office/spreadsheetml/2009/9/main" objectType="CheckBox" fmlaLink="$L$20" lockText="1" noThreeD="1"/>
</file>

<file path=xl/ctrlProps/ctrlProp9.xml><?xml version="1.0" encoding="utf-8"?>
<formControlPr xmlns="http://schemas.microsoft.com/office/spreadsheetml/2009/9/main" objectType="CheckBox" fmlaLink="$M$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5</xdr:col>
          <xdr:colOff>0</xdr:colOff>
          <xdr:row>19</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19</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0</xdr:colOff>
          <xdr:row>19</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19</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19</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0</xdr:colOff>
          <xdr:row>19</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11</xdr:col>
          <xdr:colOff>0</xdr:colOff>
          <xdr:row>19</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0</xdr:rowOff>
        </xdr:from>
        <xdr:to>
          <xdr:col>12</xdr:col>
          <xdr:colOff>0</xdr:colOff>
          <xdr:row>19</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0</xdr:colOff>
          <xdr:row>19</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14</xdr:col>
          <xdr:colOff>0</xdr:colOff>
          <xdr:row>19</xdr:row>
          <xdr:rowOff>285750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15</xdr:col>
          <xdr:colOff>0</xdr:colOff>
          <xdr:row>19</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0</xdr:colOff>
          <xdr:row>19</xdr:row>
          <xdr:rowOff>285750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netztransparenz.de/de-de/Erneuerbare-Energien-und-Umlagen/Sonstige-Umlagen/-19-StromNEV-Umlage"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netztransparenz.de/de-de/Erneuerbare-Energien-und-Umlagen/Sonstige-Umlagen/Offshore-Netzumlage" TargetMode="External"/><Relationship Id="rId16" Type="http://schemas.openxmlformats.org/officeDocument/2006/relationships/ctrlProp" Target="../ctrlProps/ctrlProp10.xml"/><Relationship Id="rId1" Type="http://schemas.openxmlformats.org/officeDocument/2006/relationships/hyperlink" Target="https://www.netztransparenz.de/de-de/Erneuerbare-Energien-und-Umlagen/KWKG/KWKG-Umlage"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DEC3-4ECF-4EAA-A817-F736698B039A}">
  <dimension ref="A1:R27"/>
  <sheetViews>
    <sheetView showGridLines="0" tabSelected="1" zoomScaleNormal="100" workbookViewId="0"/>
  </sheetViews>
  <sheetFormatPr baseColWidth="10" defaultColWidth="10.58203125" defaultRowHeight="33.75" customHeight="1" x14ac:dyDescent="0.3"/>
  <cols>
    <col min="1" max="16384" width="10.58203125" style="43"/>
  </cols>
  <sheetData>
    <row r="1" spans="1:18" s="46" customFormat="1" ht="33.75" customHeight="1" x14ac:dyDescent="0.4">
      <c r="A1" s="99" t="s">
        <v>42</v>
      </c>
    </row>
    <row r="2" spans="1:18" ht="22.5" customHeight="1" x14ac:dyDescent="0.3"/>
    <row r="3" spans="1:18" s="49" customFormat="1" ht="22.5" customHeight="1" x14ac:dyDescent="0.3">
      <c r="A3" s="47" t="s">
        <v>51</v>
      </c>
      <c r="B3" s="48"/>
      <c r="C3" s="48"/>
    </row>
    <row r="4" spans="1:18" s="45" customFormat="1" ht="33.75" customHeight="1" x14ac:dyDescent="0.3">
      <c r="A4" s="117" t="s">
        <v>102</v>
      </c>
      <c r="B4" s="117"/>
      <c r="C4" s="117"/>
      <c r="D4" s="117"/>
      <c r="E4" s="117"/>
      <c r="F4" s="117"/>
      <c r="G4" s="117"/>
      <c r="H4" s="117"/>
      <c r="I4" s="117"/>
      <c r="J4" s="117"/>
      <c r="K4" s="117"/>
      <c r="L4" s="117"/>
      <c r="M4" s="117"/>
      <c r="N4" s="117"/>
      <c r="O4" s="117"/>
      <c r="P4" s="117"/>
      <c r="Q4" s="117"/>
      <c r="R4" s="117"/>
    </row>
    <row r="5" spans="1:18" s="45" customFormat="1" ht="21" customHeight="1" x14ac:dyDescent="0.3">
      <c r="A5" s="118" t="s">
        <v>72</v>
      </c>
      <c r="B5" s="118"/>
      <c r="C5" s="118"/>
      <c r="D5" s="118"/>
      <c r="E5" s="118"/>
      <c r="F5" s="118"/>
      <c r="G5" s="118"/>
      <c r="H5" s="118"/>
      <c r="I5" s="118"/>
      <c r="J5" s="118"/>
      <c r="K5" s="118"/>
      <c r="L5" s="118"/>
      <c r="M5" s="118"/>
      <c r="N5" s="118"/>
      <c r="O5" s="118"/>
      <c r="P5" s="118"/>
      <c r="Q5" s="118"/>
      <c r="R5" s="118"/>
    </row>
    <row r="6" spans="1:18" s="45" customFormat="1" ht="21" customHeight="1" x14ac:dyDescent="0.3">
      <c r="A6" s="117" t="s">
        <v>73</v>
      </c>
      <c r="B6" s="117"/>
      <c r="C6" s="117"/>
      <c r="D6" s="117"/>
      <c r="E6" s="117"/>
      <c r="F6" s="117"/>
      <c r="G6" s="117"/>
      <c r="H6" s="117"/>
      <c r="I6" s="117"/>
      <c r="J6" s="117"/>
      <c r="K6" s="117"/>
      <c r="L6" s="117"/>
      <c r="M6" s="117"/>
      <c r="N6" s="117"/>
      <c r="O6" s="117"/>
      <c r="P6" s="117"/>
      <c r="Q6" s="117"/>
      <c r="R6" s="117"/>
    </row>
    <row r="7" spans="1:18" s="45" customFormat="1" ht="33.75" customHeight="1" x14ac:dyDescent="0.3">
      <c r="A7" s="117" t="s">
        <v>96</v>
      </c>
      <c r="B7" s="117"/>
      <c r="C7" s="117"/>
      <c r="D7" s="117"/>
      <c r="E7" s="117"/>
      <c r="F7" s="117"/>
      <c r="G7" s="117"/>
      <c r="H7" s="117"/>
      <c r="I7" s="117"/>
      <c r="J7" s="117"/>
      <c r="K7" s="117"/>
      <c r="L7" s="117"/>
      <c r="M7" s="117"/>
      <c r="N7" s="117"/>
      <c r="O7" s="117"/>
      <c r="P7" s="117"/>
      <c r="Q7" s="117"/>
      <c r="R7" s="117"/>
    </row>
    <row r="8" spans="1:18" s="45" customFormat="1" ht="33.75" customHeight="1" x14ac:dyDescent="0.3">
      <c r="A8" s="117" t="s">
        <v>106</v>
      </c>
      <c r="B8" s="117"/>
      <c r="C8" s="117"/>
      <c r="D8" s="117"/>
      <c r="E8" s="117"/>
      <c r="F8" s="117"/>
      <c r="G8" s="117"/>
      <c r="H8" s="117"/>
      <c r="I8" s="117"/>
      <c r="J8" s="117"/>
      <c r="K8" s="117"/>
      <c r="L8" s="117"/>
      <c r="M8" s="117"/>
      <c r="N8" s="117"/>
      <c r="O8" s="117"/>
      <c r="P8" s="117"/>
      <c r="Q8" s="117"/>
      <c r="R8" s="117"/>
    </row>
    <row r="9" spans="1:18" s="45" customFormat="1" ht="33.75" customHeight="1" x14ac:dyDescent="0.3">
      <c r="A9" s="117" t="s">
        <v>74</v>
      </c>
      <c r="B9" s="117"/>
      <c r="C9" s="117"/>
      <c r="D9" s="117"/>
      <c r="E9" s="117"/>
      <c r="F9" s="117"/>
      <c r="G9" s="117"/>
      <c r="H9" s="117"/>
      <c r="I9" s="117"/>
      <c r="J9" s="117"/>
      <c r="K9" s="117"/>
      <c r="L9" s="117"/>
      <c r="M9" s="117"/>
      <c r="N9" s="117"/>
      <c r="O9" s="117"/>
      <c r="P9" s="117"/>
      <c r="Q9" s="117"/>
      <c r="R9" s="117"/>
    </row>
    <row r="10" spans="1:18" s="45" customFormat="1" ht="22.5" customHeight="1" x14ac:dyDescent="0.3">
      <c r="A10" s="50"/>
      <c r="B10" s="44"/>
      <c r="C10" s="44"/>
      <c r="D10" s="44"/>
      <c r="E10" s="44"/>
      <c r="F10" s="44"/>
      <c r="G10" s="44"/>
      <c r="H10" s="44"/>
      <c r="I10" s="44"/>
      <c r="J10" s="44"/>
      <c r="K10" s="44"/>
      <c r="L10" s="44"/>
      <c r="M10" s="44"/>
      <c r="N10" s="44"/>
      <c r="O10" s="44"/>
      <c r="P10" s="44"/>
      <c r="Q10" s="44"/>
    </row>
    <row r="11" spans="1:18" s="49" customFormat="1" ht="22.5" customHeight="1" x14ac:dyDescent="0.3">
      <c r="A11" s="47" t="s">
        <v>107</v>
      </c>
      <c r="B11" s="48"/>
      <c r="C11" s="48"/>
      <c r="D11" s="48"/>
      <c r="E11" s="48"/>
      <c r="F11" s="48"/>
      <c r="G11" s="48"/>
      <c r="H11" s="48"/>
      <c r="I11" s="48"/>
      <c r="J11" s="48"/>
      <c r="K11" s="48"/>
      <c r="L11" s="48"/>
      <c r="M11" s="48"/>
      <c r="N11" s="48"/>
      <c r="O11" s="48"/>
      <c r="P11" s="48"/>
      <c r="Q11" s="48"/>
    </row>
    <row r="12" spans="1:18" s="45" customFormat="1" ht="22.5" customHeight="1" x14ac:dyDescent="0.3">
      <c r="A12" s="100"/>
      <c r="B12" s="101" t="s">
        <v>55</v>
      </c>
      <c r="C12" s="101" t="s">
        <v>56</v>
      </c>
      <c r="D12" s="51" t="s">
        <v>75</v>
      </c>
    </row>
    <row r="13" spans="1:18" s="45" customFormat="1" ht="22.5" customHeight="1" x14ac:dyDescent="0.3">
      <c r="A13" s="100" t="s">
        <v>52</v>
      </c>
      <c r="B13" s="102">
        <v>45566</v>
      </c>
      <c r="C13" s="102">
        <v>45657</v>
      </c>
      <c r="D13" s="58">
        <v>45505</v>
      </c>
    </row>
    <row r="14" spans="1:18" s="45" customFormat="1" ht="22.5" customHeight="1" x14ac:dyDescent="0.3">
      <c r="A14" s="100" t="s">
        <v>53</v>
      </c>
      <c r="B14" s="102">
        <v>45658</v>
      </c>
      <c r="C14" s="102">
        <v>46022</v>
      </c>
      <c r="D14" s="58">
        <v>45600</v>
      </c>
    </row>
    <row r="15" spans="1:18" s="45" customFormat="1" ht="22.5" customHeight="1" x14ac:dyDescent="0.3">
      <c r="A15" s="100" t="s">
        <v>54</v>
      </c>
      <c r="B15" s="102">
        <v>46023</v>
      </c>
      <c r="C15" s="102">
        <v>46295</v>
      </c>
      <c r="D15" s="58">
        <v>45964</v>
      </c>
    </row>
    <row r="16" spans="1:18" s="45" customFormat="1" ht="22.5" customHeight="1" x14ac:dyDescent="0.3">
      <c r="A16" s="56"/>
      <c r="B16" s="57"/>
      <c r="C16" s="57"/>
    </row>
    <row r="17" spans="1:4" s="49" customFormat="1" ht="22.5" customHeight="1" x14ac:dyDescent="0.3">
      <c r="A17" s="47" t="s">
        <v>101</v>
      </c>
      <c r="B17" s="48"/>
      <c r="C17" s="48"/>
    </row>
    <row r="18" spans="1:4" s="45" customFormat="1" ht="22.5" customHeight="1" x14ac:dyDescent="0.3">
      <c r="A18" s="50" t="s">
        <v>97</v>
      </c>
      <c r="B18" s="44"/>
      <c r="C18" s="44"/>
    </row>
    <row r="19" spans="1:4" s="45" customFormat="1" ht="22.5" customHeight="1" x14ac:dyDescent="0.3">
      <c r="A19" s="50" t="s">
        <v>98</v>
      </c>
      <c r="B19" s="44"/>
      <c r="C19" s="44"/>
    </row>
    <row r="20" spans="1:4" s="45" customFormat="1" ht="22.5" customHeight="1" x14ac:dyDescent="0.3">
      <c r="A20" s="50" t="s">
        <v>99</v>
      </c>
      <c r="B20" s="44"/>
      <c r="C20" s="44"/>
    </row>
    <row r="21" spans="1:4" s="45" customFormat="1" ht="22.5" customHeight="1" x14ac:dyDescent="0.3">
      <c r="A21" s="50" t="s">
        <v>100</v>
      </c>
      <c r="B21" s="44"/>
      <c r="C21" s="44"/>
    </row>
    <row r="22" spans="1:4" s="45" customFormat="1" ht="33.75" customHeight="1" x14ac:dyDescent="0.3">
      <c r="B22" s="44"/>
      <c r="C22" s="44"/>
    </row>
    <row r="24" spans="1:4" ht="33.75" customHeight="1" x14ac:dyDescent="0.3">
      <c r="D24" s="55"/>
    </row>
    <row r="25" spans="1:4" ht="33.75" customHeight="1" x14ac:dyDescent="0.3">
      <c r="D25" s="55"/>
    </row>
    <row r="26" spans="1:4" ht="33.75" customHeight="1" x14ac:dyDescent="0.3">
      <c r="D26" s="55"/>
    </row>
    <row r="27" spans="1:4" ht="33.75" customHeight="1" x14ac:dyDescent="0.3">
      <c r="D27" s="55"/>
    </row>
  </sheetData>
  <mergeCells count="6">
    <mergeCell ref="A9:R9"/>
    <mergeCell ref="A4:R4"/>
    <mergeCell ref="A5:R5"/>
    <mergeCell ref="A6:R6"/>
    <mergeCell ref="A7:R7"/>
    <mergeCell ref="A8:R8"/>
  </mergeCells>
  <pageMargins left="0.7" right="0.7" top="0.78740157499999996" bottom="0.78740157499999996"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showGridLines="0" zoomScale="90" zoomScaleNormal="90" workbookViewId="0"/>
  </sheetViews>
  <sheetFormatPr baseColWidth="10" defaultColWidth="9" defaultRowHeight="33.75" customHeight="1" x14ac:dyDescent="0.3"/>
  <cols>
    <col min="1" max="1" width="29.83203125" style="13" bestFit="1" customWidth="1"/>
    <col min="2" max="2" width="75" style="15" customWidth="1"/>
    <col min="3" max="3" width="13.75" style="15" customWidth="1"/>
    <col min="4" max="4" width="13.75" style="13" customWidth="1"/>
    <col min="5" max="17" width="8.08203125" style="13" customWidth="1"/>
    <col min="18" max="16384" width="9" style="13"/>
  </cols>
  <sheetData>
    <row r="1" spans="1:18" s="59" customFormat="1" ht="34.5" customHeight="1" x14ac:dyDescent="0.35">
      <c r="A1" s="104" t="s">
        <v>50</v>
      </c>
      <c r="B1" s="104"/>
      <c r="C1" s="103" t="s">
        <v>41</v>
      </c>
    </row>
    <row r="2" spans="1:18" s="59" customFormat="1" ht="22.5" customHeight="1" x14ac:dyDescent="0.3">
      <c r="A2" s="104"/>
      <c r="B2" s="104"/>
      <c r="C2" s="52" t="s">
        <v>103</v>
      </c>
    </row>
    <row r="3" spans="1:18" s="59" customFormat="1" ht="22.5" customHeight="1" x14ac:dyDescent="0.3">
      <c r="A3" s="104"/>
      <c r="B3" s="104"/>
      <c r="C3" s="53" t="s">
        <v>45</v>
      </c>
      <c r="D3" s="27"/>
      <c r="E3" s="45"/>
    </row>
    <row r="4" spans="1:18" s="59" customFormat="1" ht="22.5" customHeight="1" x14ac:dyDescent="0.3">
      <c r="A4" s="104"/>
      <c r="B4" s="104"/>
      <c r="C4" s="54" t="s">
        <v>44</v>
      </c>
      <c r="D4" s="87"/>
    </row>
    <row r="5" spans="1:18" ht="22.5" customHeight="1" x14ac:dyDescent="0.3">
      <c r="A5" s="18"/>
      <c r="B5" s="17"/>
      <c r="C5" s="14"/>
    </row>
    <row r="6" spans="1:18" ht="33.75" customHeight="1" x14ac:dyDescent="0.3">
      <c r="A6" s="124" t="s">
        <v>34</v>
      </c>
      <c r="B6" s="125"/>
      <c r="C6" s="126"/>
      <c r="D6" s="20"/>
      <c r="E6" s="20"/>
      <c r="F6" s="20"/>
      <c r="G6" s="20"/>
      <c r="H6" s="20"/>
      <c r="I6" s="20"/>
      <c r="J6" s="20"/>
      <c r="K6" s="20"/>
      <c r="L6" s="20"/>
      <c r="M6" s="20"/>
      <c r="N6" s="20"/>
      <c r="O6" s="20"/>
      <c r="P6" s="20"/>
      <c r="Q6" s="20"/>
    </row>
    <row r="7" spans="1:18" s="27" customFormat="1" ht="22.5" customHeight="1" x14ac:dyDescent="0.3">
      <c r="A7" s="28" t="s">
        <v>60</v>
      </c>
      <c r="B7" s="62" t="s">
        <v>2</v>
      </c>
      <c r="C7" s="63" t="s">
        <v>1</v>
      </c>
      <c r="D7" s="64"/>
      <c r="E7" s="64"/>
      <c r="F7" s="64"/>
      <c r="G7" s="64"/>
      <c r="H7" s="64"/>
      <c r="I7" s="64"/>
      <c r="J7" s="64"/>
      <c r="K7" s="64"/>
      <c r="L7" s="64"/>
      <c r="M7" s="64"/>
      <c r="N7" s="64"/>
      <c r="O7" s="64"/>
      <c r="P7" s="64"/>
      <c r="Q7" s="64"/>
    </row>
    <row r="8" spans="1:18" s="27" customFormat="1" ht="22.5" customHeight="1" x14ac:dyDescent="0.3">
      <c r="A8" s="5" t="s">
        <v>28</v>
      </c>
      <c r="B8" s="32" t="s">
        <v>29</v>
      </c>
      <c r="C8" s="81"/>
      <c r="D8" s="88" t="s">
        <v>46</v>
      </c>
    </row>
    <row r="9" spans="1:18" s="27" customFormat="1" ht="22.5" customHeight="1" x14ac:dyDescent="0.3">
      <c r="A9" s="5" t="s">
        <v>30</v>
      </c>
      <c r="B9" s="32" t="s">
        <v>29</v>
      </c>
      <c r="C9" s="81"/>
      <c r="D9" s="92" t="s">
        <v>47</v>
      </c>
    </row>
    <row r="10" spans="1:18" s="27" customFormat="1" ht="22.5" customHeight="1" x14ac:dyDescent="0.3">
      <c r="A10" s="5" t="s">
        <v>31</v>
      </c>
      <c r="B10" s="32" t="s">
        <v>29</v>
      </c>
      <c r="C10" s="81"/>
      <c r="D10" s="92" t="s">
        <v>48</v>
      </c>
    </row>
    <row r="11" spans="1:18" s="27" customFormat="1" ht="22.5" customHeight="1" x14ac:dyDescent="0.3">
      <c r="A11" s="5" t="s">
        <v>32</v>
      </c>
      <c r="B11" s="32" t="s">
        <v>29</v>
      </c>
      <c r="C11" s="81"/>
      <c r="D11" s="92" t="s">
        <v>49</v>
      </c>
    </row>
    <row r="12" spans="1:18" s="27" customFormat="1" ht="22.5" customHeight="1" x14ac:dyDescent="0.3">
      <c r="A12" s="10" t="s">
        <v>33</v>
      </c>
      <c r="B12" s="33" t="s">
        <v>29</v>
      </c>
      <c r="C12" s="82"/>
      <c r="D12" s="88" t="s">
        <v>71</v>
      </c>
    </row>
    <row r="13" spans="1:18" ht="22.5" customHeight="1" x14ac:dyDescent="0.3">
      <c r="A13" s="19"/>
      <c r="B13" s="13"/>
      <c r="C13" s="13"/>
      <c r="E13" s="8"/>
      <c r="F13" s="8"/>
      <c r="G13" s="8"/>
      <c r="H13" s="8"/>
      <c r="I13" s="8"/>
      <c r="J13" s="8"/>
      <c r="K13" s="8"/>
      <c r="L13" s="8"/>
      <c r="M13" s="8"/>
      <c r="N13" s="8"/>
      <c r="O13" s="8"/>
      <c r="P13" s="8"/>
      <c r="Q13" s="16"/>
    </row>
    <row r="14" spans="1:18" ht="33.75" customHeight="1" x14ac:dyDescent="0.3">
      <c r="A14" s="124" t="s">
        <v>35</v>
      </c>
      <c r="B14" s="125"/>
      <c r="C14" s="126"/>
    </row>
    <row r="15" spans="1:18" s="27" customFormat="1" ht="22.5" customHeight="1" x14ac:dyDescent="0.3">
      <c r="A15" s="28" t="s">
        <v>60</v>
      </c>
      <c r="B15" s="62" t="s">
        <v>2</v>
      </c>
      <c r="C15" s="63" t="s">
        <v>1</v>
      </c>
    </row>
    <row r="16" spans="1:18" s="27" customFormat="1" ht="22.5" customHeight="1" x14ac:dyDescent="0.3">
      <c r="A16" s="5" t="s">
        <v>26</v>
      </c>
      <c r="B16" s="32" t="s">
        <v>43</v>
      </c>
      <c r="C16" s="83"/>
      <c r="D16" s="88" t="s">
        <v>46</v>
      </c>
      <c r="E16" s="105"/>
      <c r="F16" s="105"/>
      <c r="G16" s="105"/>
      <c r="H16" s="105"/>
      <c r="I16" s="105"/>
      <c r="J16" s="105"/>
      <c r="K16" s="105"/>
      <c r="L16" s="105"/>
      <c r="M16" s="105"/>
      <c r="N16" s="105"/>
      <c r="O16" s="105"/>
      <c r="P16" s="105"/>
      <c r="Q16" s="37"/>
      <c r="R16" s="37"/>
    </row>
    <row r="17" spans="1:22" ht="22.5" customHeight="1" x14ac:dyDescent="0.3">
      <c r="A17" s="70"/>
      <c r="B17" s="71"/>
      <c r="C17" s="71"/>
      <c r="E17" s="105"/>
      <c r="F17" s="105"/>
      <c r="G17" s="105"/>
      <c r="H17" s="105"/>
      <c r="I17" s="105"/>
      <c r="J17" s="105"/>
      <c r="K17" s="105"/>
      <c r="L17" s="105"/>
      <c r="M17" s="105"/>
      <c r="N17" s="105"/>
      <c r="O17" s="105"/>
      <c r="P17" s="105"/>
      <c r="Q17" s="37"/>
      <c r="R17" s="37"/>
    </row>
    <row r="18" spans="1:22" ht="33.75" customHeight="1" x14ac:dyDescent="0.3">
      <c r="A18" s="124" t="s">
        <v>38</v>
      </c>
      <c r="B18" s="125"/>
      <c r="C18" s="125"/>
      <c r="D18" s="125"/>
      <c r="E18" s="125"/>
      <c r="F18" s="125"/>
      <c r="G18" s="125"/>
      <c r="H18" s="125"/>
      <c r="I18" s="125"/>
      <c r="J18" s="125"/>
      <c r="K18" s="125"/>
      <c r="L18" s="125"/>
      <c r="M18" s="125"/>
      <c r="N18" s="125"/>
      <c r="O18" s="125"/>
      <c r="P18" s="125"/>
      <c r="Q18" s="125"/>
      <c r="R18" s="126"/>
    </row>
    <row r="19" spans="1:22" s="27" customFormat="1" ht="22.5" customHeight="1" x14ac:dyDescent="0.3">
      <c r="A19" s="1" t="s">
        <v>3</v>
      </c>
      <c r="B19" s="2" t="s">
        <v>0</v>
      </c>
      <c r="C19" s="2" t="s">
        <v>4</v>
      </c>
      <c r="D19" s="3" t="s">
        <v>2</v>
      </c>
      <c r="E19" s="3" t="s">
        <v>20</v>
      </c>
      <c r="F19" s="3" t="s">
        <v>21</v>
      </c>
      <c r="G19" s="3" t="s">
        <v>10</v>
      </c>
      <c r="H19" s="3" t="s">
        <v>11</v>
      </c>
      <c r="I19" s="3" t="s">
        <v>12</v>
      </c>
      <c r="J19" s="3" t="s">
        <v>13</v>
      </c>
      <c r="K19" s="3" t="s">
        <v>14</v>
      </c>
      <c r="L19" s="3" t="s">
        <v>15</v>
      </c>
      <c r="M19" s="3" t="s">
        <v>16</v>
      </c>
      <c r="N19" s="3" t="s">
        <v>17</v>
      </c>
      <c r="O19" s="3" t="s">
        <v>18</v>
      </c>
      <c r="P19" s="3" t="s">
        <v>19</v>
      </c>
      <c r="Q19" s="93" t="s">
        <v>1</v>
      </c>
      <c r="R19" s="94"/>
    </row>
    <row r="20" spans="1:22" s="27" customFormat="1" ht="33.75" customHeight="1" x14ac:dyDescent="0.3">
      <c r="A20" s="5" t="s">
        <v>76</v>
      </c>
      <c r="B20" s="68" t="s">
        <v>89</v>
      </c>
      <c r="C20" s="24" t="s">
        <v>39</v>
      </c>
      <c r="D20" s="127" t="s">
        <v>69</v>
      </c>
      <c r="E20" s="84" t="b">
        <v>0</v>
      </c>
      <c r="F20" s="84" t="b">
        <v>0</v>
      </c>
      <c r="G20" s="84" t="b">
        <v>0</v>
      </c>
      <c r="H20" s="84" t="b">
        <v>0</v>
      </c>
      <c r="I20" s="84" t="b">
        <v>0</v>
      </c>
      <c r="J20" s="84" t="b">
        <v>0</v>
      </c>
      <c r="K20" s="84" t="b">
        <v>0</v>
      </c>
      <c r="L20" s="84" t="b">
        <v>0</v>
      </c>
      <c r="M20" s="84" t="b">
        <v>0</v>
      </c>
      <c r="N20" s="84" t="b">
        <v>0</v>
      </c>
      <c r="O20" s="84" t="b">
        <v>0</v>
      </c>
      <c r="P20" s="84" t="b">
        <v>0</v>
      </c>
      <c r="Q20" s="73">
        <f>COUNTIF(E20:P20,"WAHR")</f>
        <v>0</v>
      </c>
      <c r="R20" s="72" t="s">
        <v>90</v>
      </c>
    </row>
    <row r="21" spans="1:22" s="27" customFormat="1" ht="33.75" customHeight="1" x14ac:dyDescent="0.3">
      <c r="A21" s="106" t="s">
        <v>110</v>
      </c>
      <c r="B21" s="107" t="s">
        <v>113</v>
      </c>
      <c r="C21" s="108" t="s">
        <v>69</v>
      </c>
      <c r="D21" s="109" t="s">
        <v>69</v>
      </c>
      <c r="E21" s="112">
        <f>IF(E20=TRUE,12,0)</f>
        <v>0</v>
      </c>
      <c r="F21" s="112">
        <f>IF(F20=TRUE,11,0)</f>
        <v>0</v>
      </c>
      <c r="G21" s="112">
        <f>IF(G20=TRUE,10,0)</f>
        <v>0</v>
      </c>
      <c r="H21" s="112">
        <f>IF(H20=TRUE,9,0)</f>
        <v>0</v>
      </c>
      <c r="I21" s="112">
        <f>IF(I20=TRUE,8,0)</f>
        <v>0</v>
      </c>
      <c r="J21" s="112">
        <f>IF(J20=TRUE,7,0)</f>
        <v>0</v>
      </c>
      <c r="K21" s="112">
        <f>IF(K20=TRUE,6,0)</f>
        <v>0</v>
      </c>
      <c r="L21" s="112">
        <f>IF(L20=TRUE,5,0)</f>
        <v>0</v>
      </c>
      <c r="M21" s="112">
        <f>IF(M20=TRUE,4,0)</f>
        <v>0</v>
      </c>
      <c r="N21" s="112">
        <f>IF(N20=TRUE,3,0)</f>
        <v>0</v>
      </c>
      <c r="O21" s="112">
        <f>IF(O20=TRUE,2,0)</f>
        <v>0</v>
      </c>
      <c r="P21" s="112">
        <f>IF(P20=TRUE,1,0)</f>
        <v>0</v>
      </c>
      <c r="Q21" s="110">
        <f>MAX(E21:P21)</f>
        <v>0</v>
      </c>
      <c r="R21" s="111" t="s">
        <v>83</v>
      </c>
    </row>
    <row r="22" spans="1:22" s="27" customFormat="1" ht="33.75" customHeight="1" x14ac:dyDescent="0.3">
      <c r="A22" s="5" t="s">
        <v>25</v>
      </c>
      <c r="B22" s="68" t="s">
        <v>82</v>
      </c>
      <c r="C22" s="24" t="s">
        <v>39</v>
      </c>
      <c r="D22" s="32" t="s">
        <v>24</v>
      </c>
      <c r="E22" s="85"/>
      <c r="F22" s="85"/>
      <c r="G22" s="85"/>
      <c r="H22" s="85"/>
      <c r="I22" s="85"/>
      <c r="J22" s="85"/>
      <c r="K22" s="85"/>
      <c r="L22" s="85"/>
      <c r="M22" s="85"/>
      <c r="N22" s="85"/>
      <c r="O22" s="85"/>
      <c r="P22" s="85"/>
      <c r="Q22" s="74">
        <f>MAX(E22:P22)</f>
        <v>0</v>
      </c>
      <c r="R22" s="72" t="s">
        <v>83</v>
      </c>
    </row>
    <row r="23" spans="1:22" s="27" customFormat="1" ht="33.75" customHeight="1" x14ac:dyDescent="0.3">
      <c r="A23" s="5" t="s">
        <v>22</v>
      </c>
      <c r="B23" s="68" t="s">
        <v>81</v>
      </c>
      <c r="C23" s="32" t="s">
        <v>6</v>
      </c>
      <c r="D23" s="32" t="s">
        <v>23</v>
      </c>
      <c r="E23" s="65">
        <v>100</v>
      </c>
      <c r="F23" s="65">
        <v>90</v>
      </c>
      <c r="G23" s="65">
        <v>80</v>
      </c>
      <c r="H23" s="65">
        <v>70</v>
      </c>
      <c r="I23" s="65">
        <v>60</v>
      </c>
      <c r="J23" s="65">
        <v>50</v>
      </c>
      <c r="K23" s="65">
        <v>50</v>
      </c>
      <c r="L23" s="65">
        <v>60</v>
      </c>
      <c r="M23" s="65">
        <v>70</v>
      </c>
      <c r="N23" s="65">
        <v>80</v>
      </c>
      <c r="O23" s="65">
        <v>90</v>
      </c>
      <c r="P23" s="65">
        <v>100</v>
      </c>
      <c r="Q23" s="66">
        <f>SUM(E23:P23)</f>
        <v>900</v>
      </c>
      <c r="R23" s="72" t="s">
        <v>90</v>
      </c>
      <c r="S23" s="26" t="s">
        <v>108</v>
      </c>
    </row>
    <row r="24" spans="1:22" s="27" customFormat="1" ht="40" x14ac:dyDescent="0.3">
      <c r="A24" s="5" t="s">
        <v>88</v>
      </c>
      <c r="B24" s="68" t="s">
        <v>94</v>
      </c>
      <c r="C24" s="32" t="s">
        <v>6</v>
      </c>
      <c r="D24" s="32" t="s">
        <v>23</v>
      </c>
      <c r="E24" s="65">
        <f>E23*2</f>
        <v>200</v>
      </c>
      <c r="F24" s="65">
        <f t="shared" ref="F24:P24" si="0">F23*2</f>
        <v>180</v>
      </c>
      <c r="G24" s="65">
        <f t="shared" si="0"/>
        <v>160</v>
      </c>
      <c r="H24" s="65">
        <f t="shared" si="0"/>
        <v>140</v>
      </c>
      <c r="I24" s="65">
        <f t="shared" si="0"/>
        <v>120</v>
      </c>
      <c r="J24" s="65">
        <f t="shared" si="0"/>
        <v>100</v>
      </c>
      <c r="K24" s="65">
        <f t="shared" si="0"/>
        <v>100</v>
      </c>
      <c r="L24" s="65">
        <f t="shared" si="0"/>
        <v>120</v>
      </c>
      <c r="M24" s="65">
        <f t="shared" si="0"/>
        <v>140</v>
      </c>
      <c r="N24" s="65">
        <f t="shared" si="0"/>
        <v>160</v>
      </c>
      <c r="O24" s="65">
        <f t="shared" si="0"/>
        <v>180</v>
      </c>
      <c r="P24" s="65">
        <f t="shared" si="0"/>
        <v>200</v>
      </c>
      <c r="Q24" s="66">
        <f t="shared" ref="Q24:Q25" si="1">SUM(E24:P24)</f>
        <v>1800</v>
      </c>
      <c r="R24" s="72" t="s">
        <v>90</v>
      </c>
      <c r="S24" s="26" t="s">
        <v>109</v>
      </c>
    </row>
    <row r="25" spans="1:22" s="27" customFormat="1" ht="33.75" customHeight="1" x14ac:dyDescent="0.3">
      <c r="A25" s="5" t="s">
        <v>61</v>
      </c>
      <c r="B25" s="68" t="s">
        <v>62</v>
      </c>
      <c r="C25" s="77" t="s">
        <v>69</v>
      </c>
      <c r="D25" s="32" t="s">
        <v>23</v>
      </c>
      <c r="E25" s="66" t="str">
        <f t="shared" ref="E25:P25" si="2">IF(E20=TRUE,E23,"-")</f>
        <v>-</v>
      </c>
      <c r="F25" s="66" t="str">
        <f t="shared" si="2"/>
        <v>-</v>
      </c>
      <c r="G25" s="66" t="str">
        <f t="shared" si="2"/>
        <v>-</v>
      </c>
      <c r="H25" s="66" t="str">
        <f t="shared" si="2"/>
        <v>-</v>
      </c>
      <c r="I25" s="66" t="str">
        <f t="shared" si="2"/>
        <v>-</v>
      </c>
      <c r="J25" s="66" t="str">
        <f t="shared" si="2"/>
        <v>-</v>
      </c>
      <c r="K25" s="66" t="str">
        <f t="shared" si="2"/>
        <v>-</v>
      </c>
      <c r="L25" s="66" t="str">
        <f t="shared" si="2"/>
        <v>-</v>
      </c>
      <c r="M25" s="66" t="str">
        <f t="shared" si="2"/>
        <v>-</v>
      </c>
      <c r="N25" s="66" t="str">
        <f t="shared" si="2"/>
        <v>-</v>
      </c>
      <c r="O25" s="66" t="str">
        <f t="shared" si="2"/>
        <v>-</v>
      </c>
      <c r="P25" s="66" t="str">
        <f t="shared" si="2"/>
        <v>-</v>
      </c>
      <c r="Q25" s="66">
        <f t="shared" si="1"/>
        <v>0</v>
      </c>
      <c r="R25" s="72" t="s">
        <v>90</v>
      </c>
    </row>
    <row r="26" spans="1:22" s="27" customFormat="1" ht="33.75" customHeight="1" x14ac:dyDescent="0.3">
      <c r="A26" s="10" t="s">
        <v>37</v>
      </c>
      <c r="B26" s="69" t="s">
        <v>80</v>
      </c>
      <c r="C26" s="78" t="s">
        <v>69</v>
      </c>
      <c r="D26" s="33" t="s">
        <v>36</v>
      </c>
      <c r="E26" s="67" t="str">
        <f t="shared" ref="E26:P26" si="3">IF(E20=TRUE,E23*E22,"-")</f>
        <v>-</v>
      </c>
      <c r="F26" s="67" t="str">
        <f t="shared" si="3"/>
        <v>-</v>
      </c>
      <c r="G26" s="67" t="str">
        <f t="shared" si="3"/>
        <v>-</v>
      </c>
      <c r="H26" s="67" t="str">
        <f t="shared" si="3"/>
        <v>-</v>
      </c>
      <c r="I26" s="67" t="str">
        <f t="shared" si="3"/>
        <v>-</v>
      </c>
      <c r="J26" s="67" t="str">
        <f t="shared" si="3"/>
        <v>-</v>
      </c>
      <c r="K26" s="67" t="str">
        <f t="shared" si="3"/>
        <v>-</v>
      </c>
      <c r="L26" s="67" t="str">
        <f t="shared" si="3"/>
        <v>-</v>
      </c>
      <c r="M26" s="67" t="str">
        <f t="shared" si="3"/>
        <v>-</v>
      </c>
      <c r="N26" s="67" t="str">
        <f t="shared" si="3"/>
        <v>-</v>
      </c>
      <c r="O26" s="67" t="str">
        <f t="shared" si="3"/>
        <v>-</v>
      </c>
      <c r="P26" s="67" t="str">
        <f t="shared" si="3"/>
        <v>-</v>
      </c>
      <c r="Q26" s="75">
        <f>SUM(E26:P26)</f>
        <v>0</v>
      </c>
      <c r="R26" s="76" t="s">
        <v>90</v>
      </c>
    </row>
    <row r="27" spans="1:22" ht="22.5" customHeight="1" x14ac:dyDescent="0.3"/>
    <row r="28" spans="1:22" ht="33.75" customHeight="1" x14ac:dyDescent="0.3">
      <c r="A28" s="124" t="s">
        <v>40</v>
      </c>
      <c r="B28" s="125"/>
      <c r="C28" s="125"/>
      <c r="D28" s="126"/>
      <c r="E28" s="20"/>
      <c r="F28" s="20"/>
      <c r="G28" s="20"/>
      <c r="H28" s="20"/>
      <c r="I28" s="20"/>
      <c r="J28" s="9"/>
      <c r="K28" s="9"/>
      <c r="L28" s="9"/>
    </row>
    <row r="29" spans="1:22" ht="22.5" customHeight="1" x14ac:dyDescent="0.3">
      <c r="A29" s="1" t="s">
        <v>3</v>
      </c>
      <c r="B29" s="2" t="s">
        <v>0</v>
      </c>
      <c r="C29" s="3" t="s">
        <v>2</v>
      </c>
      <c r="D29" s="4" t="s">
        <v>1</v>
      </c>
      <c r="E29" s="9"/>
      <c r="F29" s="9"/>
      <c r="G29" s="9"/>
      <c r="H29" s="9"/>
      <c r="I29" s="9"/>
      <c r="J29" s="29"/>
      <c r="K29" s="29"/>
      <c r="L29" s="29"/>
      <c r="M29" s="29"/>
      <c r="N29" s="29"/>
      <c r="O29" s="29"/>
      <c r="P29" s="29"/>
      <c r="Q29" s="29"/>
      <c r="R29" s="29"/>
      <c r="S29" s="29"/>
      <c r="T29" s="29"/>
      <c r="U29" s="29"/>
      <c r="V29" s="29"/>
    </row>
    <row r="30" spans="1:22" ht="33.75" customHeight="1" x14ac:dyDescent="0.3">
      <c r="A30" s="5" t="s">
        <v>67</v>
      </c>
      <c r="B30" s="6" t="s">
        <v>79</v>
      </c>
      <c r="C30" s="7" t="s">
        <v>9</v>
      </c>
      <c r="D30" s="25">
        <v>92.0750890350877</v>
      </c>
      <c r="E30" s="26" t="s">
        <v>111</v>
      </c>
      <c r="I30" s="37"/>
      <c r="J30" s="29"/>
    </row>
    <row r="31" spans="1:22" s="26" customFormat="1" ht="33.75" customHeight="1" x14ac:dyDescent="0.3">
      <c r="A31" s="39" t="s">
        <v>68</v>
      </c>
      <c r="B31" s="40" t="s">
        <v>78</v>
      </c>
      <c r="C31" s="41" t="s">
        <v>9</v>
      </c>
      <c r="D31" s="42">
        <v>14.476356850887603</v>
      </c>
      <c r="E31" s="26" t="s">
        <v>111</v>
      </c>
      <c r="F31" s="37"/>
      <c r="G31" s="37"/>
      <c r="I31" s="37"/>
      <c r="J31" s="29"/>
    </row>
    <row r="32" spans="1:22" ht="33.75" customHeight="1" x14ac:dyDescent="0.3">
      <c r="A32" s="5" t="s">
        <v>5</v>
      </c>
      <c r="B32" s="6" t="s">
        <v>77</v>
      </c>
      <c r="C32" s="7" t="s">
        <v>9</v>
      </c>
      <c r="D32" s="25">
        <v>43.430670400222233</v>
      </c>
      <c r="E32" s="26" t="s">
        <v>112</v>
      </c>
      <c r="I32" s="37"/>
      <c r="J32" s="29"/>
    </row>
    <row r="33" spans="1:16" ht="33.75" customHeight="1" x14ac:dyDescent="0.3">
      <c r="A33" s="10" t="s">
        <v>7</v>
      </c>
      <c r="B33" s="11" t="s">
        <v>8</v>
      </c>
      <c r="C33" s="12" t="s">
        <v>9</v>
      </c>
      <c r="D33" s="30">
        <f>SUM(D30:D32)</f>
        <v>149.98211628619754</v>
      </c>
      <c r="I33" s="37"/>
      <c r="J33" s="29"/>
    </row>
    <row r="34" spans="1:16" ht="22.5" customHeight="1" x14ac:dyDescent="0.3">
      <c r="J34" s="29"/>
    </row>
    <row r="35" spans="1:16" ht="33.75" customHeight="1" x14ac:dyDescent="0.3">
      <c r="A35" s="121" t="s">
        <v>70</v>
      </c>
      <c r="B35" s="122"/>
      <c r="C35" s="122"/>
      <c r="D35" s="123"/>
      <c r="J35" s="29"/>
    </row>
    <row r="36" spans="1:16" ht="22.5" customHeight="1" x14ac:dyDescent="0.3">
      <c r="A36" s="22" t="s">
        <v>3</v>
      </c>
      <c r="B36" s="21" t="s">
        <v>0</v>
      </c>
      <c r="C36" s="21" t="s">
        <v>2</v>
      </c>
      <c r="D36" s="23" t="s">
        <v>1</v>
      </c>
      <c r="J36" s="29"/>
    </row>
    <row r="37" spans="1:16" ht="33.75" customHeight="1" x14ac:dyDescent="0.3">
      <c r="A37" s="38" t="s">
        <v>59</v>
      </c>
      <c r="B37" s="86" t="s">
        <v>95</v>
      </c>
      <c r="C37" s="35" t="s">
        <v>9</v>
      </c>
      <c r="D37" s="116">
        <f>SUM(C8:C12)*10</f>
        <v>0</v>
      </c>
      <c r="J37" s="29"/>
    </row>
    <row r="38" spans="1:16" s="34" customFormat="1" ht="33.75" customHeight="1" x14ac:dyDescent="0.35">
      <c r="A38" s="113" t="s">
        <v>57</v>
      </c>
      <c r="B38" s="95" t="s">
        <v>87</v>
      </c>
      <c r="C38" s="114" t="s">
        <v>58</v>
      </c>
      <c r="D38" s="115">
        <f>IF(D37,TRUNC(IF(D33/D37&gt;1,1,D33/D37)*100,0),0)</f>
        <v>0</v>
      </c>
      <c r="E38" s="88" t="str">
        <f>"Es können "&amp;D38&amp;" % der variablen Stromnebenkosten je zugeteiler MWh kompensiert werden."</f>
        <v>Es können 0 % der variablen Stromnebenkosten je zugeteiler MWh kompensiert werden.</v>
      </c>
      <c r="F38" s="37"/>
      <c r="G38" s="37"/>
      <c r="J38" s="31"/>
    </row>
    <row r="39" spans="1:16" s="37" customFormat="1" ht="33.75" customHeight="1" x14ac:dyDescent="0.3">
      <c r="A39" s="89" t="s">
        <v>64</v>
      </c>
      <c r="B39" s="90" t="s">
        <v>84</v>
      </c>
      <c r="C39" s="91" t="s">
        <v>63</v>
      </c>
      <c r="D39" s="36">
        <f>C16*10^3*Q21/12</f>
        <v>0</v>
      </c>
      <c r="E39" s="88"/>
      <c r="J39" s="29"/>
    </row>
    <row r="40" spans="1:16" s="37" customFormat="1" ht="33.75" customHeight="1" x14ac:dyDescent="0.3">
      <c r="A40" s="89" t="s">
        <v>85</v>
      </c>
      <c r="B40" s="86" t="s">
        <v>105</v>
      </c>
      <c r="C40" s="35" t="s">
        <v>63</v>
      </c>
      <c r="D40" s="36">
        <f>IF(D38&lt;100,0,MIN((D33-D37)*Q25,D39))</f>
        <v>0</v>
      </c>
      <c r="E40" s="88"/>
      <c r="J40" s="29"/>
    </row>
    <row r="41" spans="1:16" s="34" customFormat="1" ht="33.75" customHeight="1" x14ac:dyDescent="0.35">
      <c r="A41" s="38" t="s">
        <v>65</v>
      </c>
      <c r="B41" s="86" t="s">
        <v>86</v>
      </c>
      <c r="C41" s="35" t="s">
        <v>58</v>
      </c>
      <c r="D41" s="36">
        <f>IF(D39,TRUNC(D40/D39*100,0),0)</f>
        <v>0</v>
      </c>
      <c r="E41" s="88" t="str">
        <f>"Es könnten "&amp;D41&amp;" % der fixen Stromnebenkosten am Ende des Kalenderjahres kompensiert werden."</f>
        <v>Es könnten 0 % der fixen Stromnebenkosten am Ende des Kalenderjahres kompensiert werden.</v>
      </c>
      <c r="F41" s="37"/>
      <c r="G41" s="37"/>
      <c r="J41" s="31"/>
    </row>
    <row r="42" spans="1:16" s="34" customFormat="1" ht="33.75" customHeight="1" x14ac:dyDescent="0.3">
      <c r="A42" s="38" t="s">
        <v>91</v>
      </c>
      <c r="B42" s="86" t="s">
        <v>92</v>
      </c>
      <c r="C42" s="35" t="s">
        <v>93</v>
      </c>
      <c r="D42" s="36">
        <f>TRUNC(Q20/12*Q24,0)</f>
        <v>0</v>
      </c>
      <c r="E42" s="119" t="str">
        <f>"Es müssen während der Teilnahme am § 13k-Instrument mindestens "&amp;D42&amp;" Verfügbarkeitsstunden gemeldet werden, damit der Teilnehmer die ÜNB-Kompensation der fixen Stromnebenkosten erhält."</f>
        <v>Es müssen während der Teilnahme am § 13k-Instrument mindestens 0 Verfügbarkeitsstunden gemeldet werden, damit der Teilnehmer die ÜNB-Kompensation der fixen Stromnebenkosten erhält.</v>
      </c>
      <c r="F42" s="120"/>
      <c r="G42" s="120"/>
      <c r="H42" s="120"/>
      <c r="I42" s="120"/>
      <c r="J42" s="120"/>
      <c r="K42" s="120"/>
      <c r="L42" s="120"/>
      <c r="M42" s="120"/>
      <c r="N42" s="120"/>
      <c r="O42" s="120"/>
      <c r="P42" s="120"/>
    </row>
    <row r="43" spans="1:16" s="37" customFormat="1" ht="33.75" customHeight="1" x14ac:dyDescent="0.3">
      <c r="A43" s="96" t="s">
        <v>66</v>
      </c>
      <c r="B43" s="80" t="s">
        <v>104</v>
      </c>
      <c r="C43" s="98" t="s">
        <v>27</v>
      </c>
      <c r="D43" s="97">
        <f>D40*Q22</f>
        <v>0</v>
      </c>
      <c r="J43" s="29"/>
    </row>
    <row r="44" spans="1:16" s="37" customFormat="1" ht="33.75" customHeight="1" x14ac:dyDescent="0.3">
      <c r="A44" s="60"/>
      <c r="B44" s="61"/>
      <c r="C44" s="61"/>
      <c r="D44" s="79"/>
      <c r="J44" s="29"/>
    </row>
  </sheetData>
  <mergeCells count="6">
    <mergeCell ref="E42:P42"/>
    <mergeCell ref="A35:D35"/>
    <mergeCell ref="A14:C14"/>
    <mergeCell ref="A28:D28"/>
    <mergeCell ref="A6:C6"/>
    <mergeCell ref="A18:R18"/>
  </mergeCells>
  <phoneticPr fontId="6" type="noConversion"/>
  <conditionalFormatting sqref="E22:P22">
    <cfRule type="expression" dxfId="0" priority="1">
      <formula>E20=FALSE</formula>
    </cfRule>
  </conditionalFormatting>
  <hyperlinks>
    <hyperlink ref="D9" r:id="rId1" xr:uid="{1E0548A2-C73D-413A-B1F6-1C6594594545}"/>
    <hyperlink ref="D10" r:id="rId2" xr:uid="{D5CE0DCD-C850-445D-85CE-EF651D097DE4}"/>
    <hyperlink ref="D11" r:id="rId3" xr:uid="{26126174-C23E-4B1E-B1DD-39E54AEADBDB}"/>
  </hyperlinks>
  <pageMargins left="0.7" right="0.7" top="0.75" bottom="0.75" header="0.3" footer="0.3"/>
  <pageSetup paperSize="9" orientation="portrait" verticalDpi="0" r:id="rId4"/>
  <ignoredErrors>
    <ignoredError sqref="E41" evalError="1"/>
  </ignoredErrors>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4</xdr:col>
                    <xdr:colOff>0</xdr:colOff>
                    <xdr:row>19</xdr:row>
                    <xdr:rowOff>0</xdr:rowOff>
                  </from>
                  <to>
                    <xdr:col>5</xdr:col>
                    <xdr:colOff>0</xdr:colOff>
                    <xdr:row>19</xdr:row>
                    <xdr:rowOff>285750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0</xdr:colOff>
                    <xdr:row>19</xdr:row>
                    <xdr:rowOff>0</xdr:rowOff>
                  </from>
                  <to>
                    <xdr:col>6</xdr:col>
                    <xdr:colOff>0</xdr:colOff>
                    <xdr:row>19</xdr:row>
                    <xdr:rowOff>285750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0</xdr:colOff>
                    <xdr:row>19</xdr:row>
                    <xdr:rowOff>0</xdr:rowOff>
                  </from>
                  <to>
                    <xdr:col>7</xdr:col>
                    <xdr:colOff>0</xdr:colOff>
                    <xdr:row>19</xdr:row>
                    <xdr:rowOff>285750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7</xdr:col>
                    <xdr:colOff>0</xdr:colOff>
                    <xdr:row>19</xdr:row>
                    <xdr:rowOff>0</xdr:rowOff>
                  </from>
                  <to>
                    <xdr:col>8</xdr:col>
                    <xdr:colOff>0</xdr:colOff>
                    <xdr:row>19</xdr:row>
                    <xdr:rowOff>285750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8</xdr:col>
                    <xdr:colOff>0</xdr:colOff>
                    <xdr:row>19</xdr:row>
                    <xdr:rowOff>0</xdr:rowOff>
                  </from>
                  <to>
                    <xdr:col>9</xdr:col>
                    <xdr:colOff>0</xdr:colOff>
                    <xdr:row>19</xdr:row>
                    <xdr:rowOff>285750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9</xdr:col>
                    <xdr:colOff>0</xdr:colOff>
                    <xdr:row>19</xdr:row>
                    <xdr:rowOff>0</xdr:rowOff>
                  </from>
                  <to>
                    <xdr:col>10</xdr:col>
                    <xdr:colOff>0</xdr:colOff>
                    <xdr:row>19</xdr:row>
                    <xdr:rowOff>285750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0</xdr:colOff>
                    <xdr:row>19</xdr:row>
                    <xdr:rowOff>0</xdr:rowOff>
                  </from>
                  <to>
                    <xdr:col>11</xdr:col>
                    <xdr:colOff>0</xdr:colOff>
                    <xdr:row>19</xdr:row>
                    <xdr:rowOff>285750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11</xdr:col>
                    <xdr:colOff>0</xdr:colOff>
                    <xdr:row>19</xdr:row>
                    <xdr:rowOff>0</xdr:rowOff>
                  </from>
                  <to>
                    <xdr:col>12</xdr:col>
                    <xdr:colOff>0</xdr:colOff>
                    <xdr:row>19</xdr:row>
                    <xdr:rowOff>285750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12</xdr:col>
                    <xdr:colOff>0</xdr:colOff>
                    <xdr:row>19</xdr:row>
                    <xdr:rowOff>0</xdr:rowOff>
                  </from>
                  <to>
                    <xdr:col>13</xdr:col>
                    <xdr:colOff>0</xdr:colOff>
                    <xdr:row>19</xdr:row>
                    <xdr:rowOff>285750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13</xdr:col>
                    <xdr:colOff>0</xdr:colOff>
                    <xdr:row>19</xdr:row>
                    <xdr:rowOff>0</xdr:rowOff>
                  </from>
                  <to>
                    <xdr:col>14</xdr:col>
                    <xdr:colOff>0</xdr:colOff>
                    <xdr:row>19</xdr:row>
                    <xdr:rowOff>285750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14</xdr:col>
                    <xdr:colOff>0</xdr:colOff>
                    <xdr:row>19</xdr:row>
                    <xdr:rowOff>0</xdr:rowOff>
                  </from>
                  <to>
                    <xdr:col>15</xdr:col>
                    <xdr:colOff>0</xdr:colOff>
                    <xdr:row>19</xdr:row>
                    <xdr:rowOff>285750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15</xdr:col>
                    <xdr:colOff>0</xdr:colOff>
                    <xdr:row>19</xdr:row>
                    <xdr:rowOff>0</xdr:rowOff>
                  </from>
                  <to>
                    <xdr:col>16</xdr:col>
                    <xdr:colOff>0</xdr:colOff>
                    <xdr:row>19</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hlagw_x00f6_rter xmlns="B22FE447-391D-4B68-A38F-A287B2CAC7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4E5982F67DFD44991925B122A56F36A" ma:contentTypeVersion="2" ma:contentTypeDescription="Ein neues Dokument erstellen." ma:contentTypeScope="" ma:versionID="a1582d75a6591687d714cfb775957db4">
  <xsd:schema xmlns:xsd="http://www.w3.org/2001/XMLSchema" xmlns:xs="http://www.w3.org/2001/XMLSchema" xmlns:p="http://schemas.microsoft.com/office/2006/metadata/properties" xmlns:ns2="B22FE447-391D-4B68-A38F-A287B2CAC7CE" xmlns:ns3="0666ad17-e5d2-4a43-b295-5d67d2fbda45" targetNamespace="http://schemas.microsoft.com/office/2006/metadata/properties" ma:root="true" ma:fieldsID="1e3b27a47d5edc1b6d4278ae8b17e1a7" ns2:_="" ns3:_="">
    <xsd:import namespace="B22FE447-391D-4B68-A38F-A287B2CAC7CE"/>
    <xsd:import namespace="0666ad17-e5d2-4a43-b295-5d67d2fbda45"/>
    <xsd:element name="properties">
      <xsd:complexType>
        <xsd:sequence>
          <xsd:element name="documentManagement">
            <xsd:complexType>
              <xsd:all>
                <xsd:element ref="ns2:Schlagw_x00f6_rt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FE447-391D-4B68-A38F-A287B2CAC7CE"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66ad17-e5d2-4a43-b295-5d67d2fbda45" elementFormDefault="qualified">
    <xsd:import namespace="http://schemas.microsoft.com/office/2006/documentManagement/types"/>
    <xsd:import namespace="http://schemas.microsoft.com/office/infopath/2007/PartnerControls"/>
    <xsd:element name="SharedWithUsers" ma:index="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2FD05-E6B9-4669-8DB4-7F78C1873B5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22FE447-391D-4B68-A38F-A287B2CAC7CE"/>
    <ds:schemaRef ds:uri="http://purl.org/dc/elements/1.1/"/>
    <ds:schemaRef ds:uri="http://schemas.microsoft.com/office/2006/metadata/properties"/>
    <ds:schemaRef ds:uri="0666ad17-e5d2-4a43-b295-5d67d2fbda45"/>
    <ds:schemaRef ds:uri="http://www.w3.org/XML/1998/namespace"/>
    <ds:schemaRef ds:uri="http://purl.org/dc/dcmitype/"/>
  </ds:schemaRefs>
</ds:datastoreItem>
</file>

<file path=customXml/itemProps2.xml><?xml version="1.0" encoding="utf-8"?>
<ds:datastoreItem xmlns:ds="http://schemas.openxmlformats.org/officeDocument/2006/customXml" ds:itemID="{DCB88AF9-6D9A-4EB8-AEBE-0C62822EC783}">
  <ds:schemaRefs>
    <ds:schemaRef ds:uri="http://schemas.microsoft.com/sharepoint/v3/contenttype/forms"/>
  </ds:schemaRefs>
</ds:datastoreItem>
</file>

<file path=customXml/itemProps3.xml><?xml version="1.0" encoding="utf-8"?>
<ds:datastoreItem xmlns:ds="http://schemas.openxmlformats.org/officeDocument/2006/customXml" ds:itemID="{78C9D220-C354-4C57-91CE-011BB2494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FE447-391D-4B68-A38F-A287B2CAC7CE"/>
    <ds:schemaRef ds:uri="0666ad17-e5d2-4a43-b295-5d67d2fbda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Information</vt:lpstr>
      <vt:lpstr>SNK-Kompensation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Turner, Sean</cp:lastModifiedBy>
  <dcterms:created xsi:type="dcterms:W3CDTF">2015-06-05T18:19:34Z</dcterms:created>
  <dcterms:modified xsi:type="dcterms:W3CDTF">2024-06-13T14:55:34Z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0x01010074E5982F67DFD44991925B122A56F36A</vt:lpwstr>
  </property>
  <property fmtid="{D5CDD505-2E9C-101B-9397-08002B2CF9AE}" pid="3" name="MSIP_Label_6e118e09-08be-4360-a815-3fc29828016d_Enabled">
    <vt:lpwstr>true</vt:lpwstr>
  </property>
  <property fmtid="{D5CDD505-2E9C-101B-9397-08002B2CF9AE}" pid="4" name="MSIP_Label_6e118e09-08be-4360-a815-3fc29828016d_SetDate">
    <vt:lpwstr>2024-06-13T09:19:50Z</vt:lpwstr>
  </property>
  <property fmtid="{D5CDD505-2E9C-101B-9397-08002B2CF9AE}" pid="5" name="MSIP_Label_6e118e09-08be-4360-a815-3fc29828016d_Method">
    <vt:lpwstr>Standard</vt:lpwstr>
  </property>
  <property fmtid="{D5CDD505-2E9C-101B-9397-08002B2CF9AE}" pid="6" name="MSIP_Label_6e118e09-08be-4360-a815-3fc29828016d_Name">
    <vt:lpwstr>Internal</vt:lpwstr>
  </property>
  <property fmtid="{D5CDD505-2E9C-101B-9397-08002B2CF9AE}" pid="7" name="MSIP_Label_6e118e09-08be-4360-a815-3fc29828016d_SiteId">
    <vt:lpwstr>15b734ef-4a07-47e7-90f4-22cc84a7af23</vt:lpwstr>
  </property>
  <property fmtid="{D5CDD505-2E9C-101B-9397-08002B2CF9AE}" pid="8" name="MSIP_Label_6e118e09-08be-4360-a815-3fc29828016d_ActionId">
    <vt:lpwstr>74d5a6a3-4ac7-4735-9fda-f2b2eae4b826</vt:lpwstr>
  </property>
  <property fmtid="{D5CDD505-2E9C-101B-9397-08002B2CF9AE}" pid="9" name="MSIP_Label_6e118e09-08be-4360-a815-3fc29828016d_ContentBits">
    <vt:lpwstr>0</vt:lpwstr>
  </property>
</Properties>
</file>