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DieseArbeitsmappe"/>
  <mc:AlternateContent xmlns:mc="http://schemas.openxmlformats.org/markup-compatibility/2006">
    <mc:Choice Requires="x15">
      <x15ac:absPath xmlns:x15ac="http://schemas.microsoft.com/office/spreadsheetml/2010/11/ac" url="https://tsonetworkde.sharepoint.com/sites/ag_lksn_sghoba_agumlagen/Freigegebene Dokumente/70_Übergreifende Sachverhalte/Speichertools/"/>
    </mc:Choice>
  </mc:AlternateContent>
  <xr:revisionPtr revIDLastSave="103" documentId="13_ncr:1_{66FA73BD-FB88-4A46-A523-61F1F6DDED1A}" xr6:coauthVersionLast="47" xr6:coauthVersionMax="47" xr10:uidLastSave="{187AAC42-8133-4FE6-8F57-16E9600038DF}"/>
  <workbookProtection workbookAlgorithmName="SHA-512" workbookHashValue="LtyLXkvcc5KIQNnX1ELznPFue0MYxqnK0o1ao0eTDg4BOtItryieVlEND27X6FqkyjbAqRDmrOfq80amidybjg==" workbookSaltValue="YWM0ZMS15X/hH2xh5XK2jw==" workbookSpinCount="100000" lockStructure="1"/>
  <bookViews>
    <workbookView xWindow="28680" yWindow="-120" windowWidth="29040" windowHeight="15840" tabRatio="772" activeTab="1" xr2:uid="{00000000-000D-0000-FFFF-FFFF00000000}"/>
  </bookViews>
  <sheets>
    <sheet name="Anleitung" sheetId="13" r:id="rId1"/>
    <sheet name="Stammdaten" sheetId="5" r:id="rId2"/>
    <sheet name="Beladung des Speichers" sheetId="6" r:id="rId3"/>
    <sheet name="Entladung des Speichers" sheetId="7" r:id="rId4"/>
    <sheet name="Füllstände" sheetId="11" r:id="rId5"/>
    <sheet name="Ergebnis (aggregiert)" sheetId="12" r:id="rId6"/>
    <sheet name="Ergebnis (detailliert)" sheetId="8" r:id="rId7"/>
    <sheet name="Hilfstabelle" sheetId="3" state="hidden" r:id="rId8"/>
  </sheets>
  <definedNames>
    <definedName name="_xlnm._FilterDatabase" localSheetId="7" hidden="1">Hilfstabelle!$K$1:$K$286</definedName>
    <definedName name="_xlnm._FilterDatabase" localSheetId="1" hidden="1">Stammdaten!$A$11:$G$12</definedName>
    <definedName name="Monate">Hilfstabelle!$E$3:$E$14</definedName>
    <definedName name="_xlnm.Extract" localSheetId="7">Hilfstabelle!$L:$L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5" l="1"/>
  <c r="C23" i="12"/>
  <c r="C24" i="12"/>
  <c r="I24" i="12" s="1"/>
  <c r="C25" i="12"/>
  <c r="C26" i="12"/>
  <c r="H26" i="12" s="1"/>
  <c r="C27" i="12"/>
  <c r="I27" i="12" s="1"/>
  <c r="C28" i="12"/>
  <c r="F28" i="12" s="1"/>
  <c r="C29" i="12"/>
  <c r="E29" i="12" s="1"/>
  <c r="C30" i="12"/>
  <c r="H30" i="12" s="1"/>
  <c r="C31" i="12"/>
  <c r="C32" i="12"/>
  <c r="C33" i="12"/>
  <c r="C34" i="12"/>
  <c r="G34" i="12" s="1"/>
  <c r="C35" i="12"/>
  <c r="H35" i="12" s="1"/>
  <c r="C36" i="12"/>
  <c r="I36" i="12" s="1"/>
  <c r="C37" i="12"/>
  <c r="C38" i="12"/>
  <c r="H38" i="12" s="1"/>
  <c r="C39" i="12"/>
  <c r="C40" i="12"/>
  <c r="I40" i="12" s="1"/>
  <c r="C41" i="12"/>
  <c r="I41" i="12" s="1"/>
  <c r="C42" i="12"/>
  <c r="H42" i="12" s="1"/>
  <c r="C43" i="12"/>
  <c r="I43" i="12" s="1"/>
  <c r="C44" i="12"/>
  <c r="C45" i="12"/>
  <c r="G45" i="12" s="1"/>
  <c r="C46" i="12"/>
  <c r="H46" i="12" s="1"/>
  <c r="C47" i="12"/>
  <c r="C48" i="12"/>
  <c r="C49" i="12"/>
  <c r="C50" i="12"/>
  <c r="I50" i="12" s="1"/>
  <c r="C51" i="12"/>
  <c r="E51" i="12" s="1"/>
  <c r="C52" i="12"/>
  <c r="C53" i="12"/>
  <c r="I53" i="12" s="1"/>
  <c r="C54" i="12"/>
  <c r="H54" i="12" s="1"/>
  <c r="C55" i="12"/>
  <c r="C56" i="12"/>
  <c r="I56" i="12" s="1"/>
  <c r="C57" i="12"/>
  <c r="C58" i="12"/>
  <c r="F58" i="12" s="1"/>
  <c r="C59" i="12"/>
  <c r="I59" i="12" s="1"/>
  <c r="C60" i="12"/>
  <c r="C61" i="12"/>
  <c r="C62" i="12"/>
  <c r="H62" i="12" s="1"/>
  <c r="C63" i="12"/>
  <c r="C64" i="12"/>
  <c r="C65" i="12"/>
  <c r="C66" i="12"/>
  <c r="I66" i="12" s="1"/>
  <c r="C67" i="12"/>
  <c r="F67" i="12" s="1"/>
  <c r="C68" i="12"/>
  <c r="I68" i="12" s="1"/>
  <c r="C69" i="12"/>
  <c r="F69" i="12" s="1"/>
  <c r="C70" i="12"/>
  <c r="H70" i="12" s="1"/>
  <c r="C71" i="12"/>
  <c r="C72" i="12"/>
  <c r="C73" i="12"/>
  <c r="I73" i="12" s="1"/>
  <c r="C74" i="12"/>
  <c r="I74" i="12" s="1"/>
  <c r="C75" i="12"/>
  <c r="H75" i="12" s="1"/>
  <c r="C76" i="12"/>
  <c r="G76" i="12" s="1"/>
  <c r="C77" i="12"/>
  <c r="G77" i="12" s="1"/>
  <c r="C78" i="12"/>
  <c r="H78" i="12" s="1"/>
  <c r="C79" i="12"/>
  <c r="C80" i="12"/>
  <c r="C81" i="12"/>
  <c r="C82" i="12"/>
  <c r="H82" i="12" s="1"/>
  <c r="C83" i="12"/>
  <c r="F83" i="12" s="1"/>
  <c r="C84" i="12"/>
  <c r="E84" i="12" s="1"/>
  <c r="C85" i="12"/>
  <c r="G85" i="12" s="1"/>
  <c r="C86" i="12"/>
  <c r="H86" i="12" s="1"/>
  <c r="C87" i="12"/>
  <c r="C88" i="12"/>
  <c r="I88" i="12" s="1"/>
  <c r="C89" i="12"/>
  <c r="C90" i="12"/>
  <c r="I90" i="12" s="1"/>
  <c r="C91" i="12"/>
  <c r="I91" i="12" s="1"/>
  <c r="C92" i="12"/>
  <c r="F92" i="12" s="1"/>
  <c r="C93" i="12"/>
  <c r="C94" i="12"/>
  <c r="H94" i="12" s="1"/>
  <c r="C95" i="12"/>
  <c r="C96" i="12"/>
  <c r="C97" i="12"/>
  <c r="I97" i="12" s="1"/>
  <c r="C98" i="12"/>
  <c r="H98" i="12" s="1"/>
  <c r="C99" i="12"/>
  <c r="G99" i="12" s="1"/>
  <c r="C100" i="12"/>
  <c r="I100" i="12" s="1"/>
  <c r="C101" i="12"/>
  <c r="F101" i="12" s="1"/>
  <c r="C102" i="12"/>
  <c r="H102" i="12" s="1"/>
  <c r="C103" i="12"/>
  <c r="C104" i="12"/>
  <c r="I104" i="12" s="1"/>
  <c r="C105" i="12"/>
  <c r="I105" i="12" s="1"/>
  <c r="C106" i="12"/>
  <c r="G106" i="12" s="1"/>
  <c r="C107" i="12"/>
  <c r="I107" i="12" s="1"/>
  <c r="C108" i="12"/>
  <c r="E108" i="12" s="1"/>
  <c r="C109" i="12"/>
  <c r="G109" i="12" s="1"/>
  <c r="C110" i="12"/>
  <c r="H110" i="12" s="1"/>
  <c r="C111" i="12"/>
  <c r="C112" i="12"/>
  <c r="C113" i="12"/>
  <c r="I113" i="12" s="1"/>
  <c r="C114" i="12"/>
  <c r="I114" i="12" s="1"/>
  <c r="C115" i="12"/>
  <c r="E115" i="12" s="1"/>
  <c r="C116" i="12"/>
  <c r="G116" i="12" s="1"/>
  <c r="C117" i="12"/>
  <c r="C118" i="12"/>
  <c r="H118" i="12" s="1"/>
  <c r="C119" i="12"/>
  <c r="C120" i="12"/>
  <c r="C121" i="12"/>
  <c r="C122" i="12"/>
  <c r="C123" i="12"/>
  <c r="G123" i="12" s="1"/>
  <c r="C124" i="12"/>
  <c r="I124" i="12" s="1"/>
  <c r="C125" i="12"/>
  <c r="F125" i="12" s="1"/>
  <c r="C126" i="12"/>
  <c r="H126" i="12" s="1"/>
  <c r="C127" i="12"/>
  <c r="C128" i="12"/>
  <c r="C129" i="12"/>
  <c r="C130" i="12"/>
  <c r="I130" i="12" s="1"/>
  <c r="C131" i="12"/>
  <c r="H131" i="12" s="1"/>
  <c r="C132" i="12"/>
  <c r="I132" i="12" s="1"/>
  <c r="C133" i="12"/>
  <c r="G133" i="12" s="1"/>
  <c r="C134" i="12"/>
  <c r="H134" i="12" s="1"/>
  <c r="C135" i="12"/>
  <c r="C136" i="12"/>
  <c r="C137" i="12"/>
  <c r="I137" i="12" s="1"/>
  <c r="C138" i="12"/>
  <c r="I138" i="12" s="1"/>
  <c r="C139" i="12"/>
  <c r="I139" i="12" s="1"/>
  <c r="C140" i="12"/>
  <c r="I140" i="12" s="1"/>
  <c r="C141" i="12"/>
  <c r="G141" i="12" s="1"/>
  <c r="C142" i="12"/>
  <c r="H142" i="12" s="1"/>
  <c r="C143" i="12"/>
  <c r="C144" i="12"/>
  <c r="H144" i="12" s="1"/>
  <c r="C145" i="12"/>
  <c r="C146" i="12"/>
  <c r="G146" i="12" s="1"/>
  <c r="C147" i="12"/>
  <c r="G147" i="12" s="1"/>
  <c r="C148" i="12"/>
  <c r="G148" i="12" s="1"/>
  <c r="C149" i="12"/>
  <c r="G149" i="12" s="1"/>
  <c r="C150" i="12"/>
  <c r="H150" i="12" s="1"/>
  <c r="C151" i="12"/>
  <c r="C152" i="12"/>
  <c r="I152" i="12" s="1"/>
  <c r="C153" i="12"/>
  <c r="C154" i="12"/>
  <c r="H154" i="12" s="1"/>
  <c r="C155" i="12"/>
  <c r="I155" i="12" s="1"/>
  <c r="C156" i="12"/>
  <c r="F156" i="12" s="1"/>
  <c r="C157" i="12"/>
  <c r="E157" i="12" s="1"/>
  <c r="C158" i="12"/>
  <c r="H158" i="12" s="1"/>
  <c r="C159" i="12"/>
  <c r="C160" i="12"/>
  <c r="H160" i="12" s="1"/>
  <c r="C161" i="12"/>
  <c r="I161" i="12" s="1"/>
  <c r="C162" i="12"/>
  <c r="G162" i="12" s="1"/>
  <c r="C163" i="12"/>
  <c r="E163" i="12" s="1"/>
  <c r="C164" i="12"/>
  <c r="I164" i="12" s="1"/>
  <c r="C165" i="12"/>
  <c r="C166" i="12"/>
  <c r="H166" i="12" s="1"/>
  <c r="C167" i="12"/>
  <c r="C168" i="12"/>
  <c r="I168" i="12" s="1"/>
  <c r="C169" i="12"/>
  <c r="I169" i="12" s="1"/>
  <c r="C170" i="12"/>
  <c r="H170" i="12" s="1"/>
  <c r="C171" i="12"/>
  <c r="G171" i="12" s="1"/>
  <c r="C172" i="12"/>
  <c r="C173" i="12"/>
  <c r="G173" i="12" s="1"/>
  <c r="C174" i="12"/>
  <c r="H174" i="12" s="1"/>
  <c r="C175" i="12"/>
  <c r="C176" i="12"/>
  <c r="C177" i="12"/>
  <c r="I177" i="12" s="1"/>
  <c r="C178" i="12"/>
  <c r="I178" i="12" s="1"/>
  <c r="C179" i="12"/>
  <c r="F179" i="12" s="1"/>
  <c r="C180" i="12"/>
  <c r="G180" i="12" s="1"/>
  <c r="C181" i="12"/>
  <c r="C182" i="12"/>
  <c r="H182" i="12" s="1"/>
  <c r="C183" i="12"/>
  <c r="C184" i="12"/>
  <c r="C185" i="12"/>
  <c r="C186" i="12"/>
  <c r="G186" i="12" s="1"/>
  <c r="C187" i="12"/>
  <c r="H187" i="12" s="1"/>
  <c r="C188" i="12"/>
  <c r="I188" i="12" s="1"/>
  <c r="C189" i="12"/>
  <c r="C190" i="12"/>
  <c r="H190" i="12" s="1"/>
  <c r="C191" i="12"/>
  <c r="C192" i="12"/>
  <c r="C193" i="12"/>
  <c r="C194" i="12"/>
  <c r="I194" i="12" s="1"/>
  <c r="C195" i="12"/>
  <c r="G195" i="12" s="1"/>
  <c r="C196" i="12"/>
  <c r="I196" i="12" s="1"/>
  <c r="C197" i="12"/>
  <c r="G197" i="12" s="1"/>
  <c r="C198" i="12"/>
  <c r="H198" i="12" s="1"/>
  <c r="C199" i="12"/>
  <c r="C200" i="12"/>
  <c r="C201" i="12"/>
  <c r="I201" i="12" s="1"/>
  <c r="C202" i="12"/>
  <c r="I202" i="12" s="1"/>
  <c r="C203" i="12"/>
  <c r="H203" i="12" s="1"/>
  <c r="C204" i="12"/>
  <c r="I204" i="12" s="1"/>
  <c r="C205" i="12"/>
  <c r="G205" i="12" s="1"/>
  <c r="C206" i="12"/>
  <c r="H206" i="12" s="1"/>
  <c r="C207" i="12"/>
  <c r="C208" i="12"/>
  <c r="C209" i="12"/>
  <c r="C210" i="12"/>
  <c r="G210" i="12" s="1"/>
  <c r="C211" i="12"/>
  <c r="F211" i="12" s="1"/>
  <c r="C212" i="12"/>
  <c r="E212" i="12" s="1"/>
  <c r="C213" i="12"/>
  <c r="G213" i="12" s="1"/>
  <c r="C214" i="12"/>
  <c r="H214" i="12" s="1"/>
  <c r="C215" i="12"/>
  <c r="C216" i="12"/>
  <c r="I216" i="12" s="1"/>
  <c r="C217" i="12"/>
  <c r="C218" i="12"/>
  <c r="G218" i="12" s="1"/>
  <c r="C219" i="12"/>
  <c r="I219" i="12" s="1"/>
  <c r="C220" i="12"/>
  <c r="F220" i="12" s="1"/>
  <c r="C221" i="12"/>
  <c r="E221" i="12" s="1"/>
  <c r="C222" i="12"/>
  <c r="H222" i="12" s="1"/>
  <c r="C223" i="12"/>
  <c r="C224" i="12"/>
  <c r="C225" i="12"/>
  <c r="I225" i="12" s="1"/>
  <c r="C226" i="12"/>
  <c r="F226" i="12" s="1"/>
  <c r="C227" i="12"/>
  <c r="F227" i="12" s="1"/>
  <c r="C228" i="12"/>
  <c r="I228" i="12" s="1"/>
  <c r="C229" i="12"/>
  <c r="I229" i="12" s="1"/>
  <c r="C230" i="12"/>
  <c r="H230" i="12" s="1"/>
  <c r="C231" i="12"/>
  <c r="C232" i="12"/>
  <c r="I232" i="12" s="1"/>
  <c r="C233" i="12"/>
  <c r="I233" i="12" s="1"/>
  <c r="C234" i="12"/>
  <c r="H234" i="12" s="1"/>
  <c r="C235" i="12"/>
  <c r="G235" i="12" s="1"/>
  <c r="C236" i="12"/>
  <c r="C237" i="12"/>
  <c r="G237" i="12" s="1"/>
  <c r="C238" i="12"/>
  <c r="H238" i="12" s="1"/>
  <c r="C239" i="12"/>
  <c r="C240" i="12"/>
  <c r="C241" i="12"/>
  <c r="I241" i="12" s="1"/>
  <c r="C242" i="12"/>
  <c r="I242" i="12" s="1"/>
  <c r="C243" i="12"/>
  <c r="H243" i="12" s="1"/>
  <c r="C244" i="12"/>
  <c r="G244" i="12" s="1"/>
  <c r="C245" i="12"/>
  <c r="I245" i="12" s="1"/>
  <c r="C246" i="12"/>
  <c r="H246" i="12" s="1"/>
  <c r="C247" i="12"/>
  <c r="C248" i="12"/>
  <c r="C249" i="12"/>
  <c r="C250" i="12"/>
  <c r="G250" i="12" s="1"/>
  <c r="C251" i="12"/>
  <c r="F251" i="12" s="1"/>
  <c r="C252" i="12"/>
  <c r="I252" i="12" s="1"/>
  <c r="C253" i="12"/>
  <c r="F253" i="12" s="1"/>
  <c r="C254" i="12"/>
  <c r="H254" i="12" s="1"/>
  <c r="C255" i="12"/>
  <c r="C256" i="12"/>
  <c r="C257" i="12"/>
  <c r="C258" i="12"/>
  <c r="G258" i="12" s="1"/>
  <c r="C259" i="12"/>
  <c r="I259" i="12" s="1"/>
  <c r="C260" i="12"/>
  <c r="I260" i="12" s="1"/>
  <c r="C261" i="12"/>
  <c r="G261" i="12" s="1"/>
  <c r="C262" i="12"/>
  <c r="H262" i="12" s="1"/>
  <c r="C263" i="12"/>
  <c r="C264" i="12"/>
  <c r="C265" i="12"/>
  <c r="I265" i="12" s="1"/>
  <c r="C266" i="12"/>
  <c r="I266" i="12" s="1"/>
  <c r="C267" i="12"/>
  <c r="F267" i="12" s="1"/>
  <c r="C268" i="12"/>
  <c r="I268" i="12" s="1"/>
  <c r="C269" i="12"/>
  <c r="G269" i="12" s="1"/>
  <c r="C270" i="12"/>
  <c r="H270" i="12" s="1"/>
  <c r="C271" i="12"/>
  <c r="C272" i="12"/>
  <c r="C273" i="12"/>
  <c r="C274" i="12"/>
  <c r="H274" i="12" s="1"/>
  <c r="C275" i="12"/>
  <c r="I275" i="12" s="1"/>
  <c r="C276" i="12"/>
  <c r="C277" i="12"/>
  <c r="G277" i="12" s="1"/>
  <c r="C278" i="12"/>
  <c r="H278" i="12" s="1"/>
  <c r="C279" i="12"/>
  <c r="C280" i="12"/>
  <c r="I280" i="12" s="1"/>
  <c r="C281" i="12"/>
  <c r="C282" i="12"/>
  <c r="I282" i="12" s="1"/>
  <c r="C283" i="12"/>
  <c r="G283" i="12" s="1"/>
  <c r="C284" i="12"/>
  <c r="E284" i="12" s="1"/>
  <c r="C285" i="12"/>
  <c r="C286" i="12"/>
  <c r="H286" i="12" s="1"/>
  <c r="C287" i="12"/>
  <c r="C288" i="12"/>
  <c r="C289" i="12"/>
  <c r="I289" i="12" s="1"/>
  <c r="C290" i="12"/>
  <c r="H290" i="12" s="1"/>
  <c r="C291" i="12"/>
  <c r="I291" i="12" s="1"/>
  <c r="C292" i="12"/>
  <c r="I292" i="12" s="1"/>
  <c r="C293" i="12"/>
  <c r="C294" i="12"/>
  <c r="H294" i="12" s="1"/>
  <c r="C295" i="12"/>
  <c r="C296" i="12"/>
  <c r="I296" i="12" s="1"/>
  <c r="C297" i="12"/>
  <c r="I297" i="12" s="1"/>
  <c r="C298" i="12"/>
  <c r="F298" i="12" s="1"/>
  <c r="C299" i="12"/>
  <c r="H299" i="12" s="1"/>
  <c r="C300" i="12"/>
  <c r="I23" i="12"/>
  <c r="I30" i="12"/>
  <c r="I31" i="12"/>
  <c r="I32" i="12"/>
  <c r="I34" i="12"/>
  <c r="I35" i="12"/>
  <c r="I38" i="12"/>
  <c r="I39" i="12"/>
  <c r="I42" i="12"/>
  <c r="I46" i="12"/>
  <c r="I47" i="12"/>
  <c r="I48" i="12"/>
  <c r="I51" i="12"/>
  <c r="I54" i="12"/>
  <c r="I55" i="12"/>
  <c r="I58" i="12"/>
  <c r="I62" i="12"/>
  <c r="I63" i="12"/>
  <c r="I64" i="12"/>
  <c r="I67" i="12"/>
  <c r="I70" i="12"/>
  <c r="I71" i="12"/>
  <c r="I72" i="12"/>
  <c r="I78" i="12"/>
  <c r="I79" i="12"/>
  <c r="I80" i="12"/>
  <c r="I83" i="12"/>
  <c r="I86" i="12"/>
  <c r="I87" i="12"/>
  <c r="I94" i="12"/>
  <c r="I95" i="12"/>
  <c r="I96" i="12"/>
  <c r="I98" i="12"/>
  <c r="I99" i="12"/>
  <c r="I102" i="12"/>
  <c r="I103" i="12"/>
  <c r="I106" i="12"/>
  <c r="I110" i="12"/>
  <c r="I111" i="12"/>
  <c r="I112" i="12"/>
  <c r="I115" i="12"/>
  <c r="I118" i="12"/>
  <c r="I119" i="12"/>
  <c r="I120" i="12"/>
  <c r="I122" i="12"/>
  <c r="I126" i="12"/>
  <c r="I127" i="12"/>
  <c r="I128" i="12"/>
  <c r="I131" i="12"/>
  <c r="I134" i="12"/>
  <c r="I135" i="12"/>
  <c r="I136" i="12"/>
  <c r="I142" i="12"/>
  <c r="I143" i="12"/>
  <c r="I144" i="12"/>
  <c r="I147" i="12"/>
  <c r="I150" i="12"/>
  <c r="I151" i="12"/>
  <c r="I158" i="12"/>
  <c r="I159" i="12"/>
  <c r="I160" i="12"/>
  <c r="I162" i="12"/>
  <c r="I163" i="12"/>
  <c r="I166" i="12"/>
  <c r="I167" i="12"/>
  <c r="I170" i="12"/>
  <c r="I174" i="12"/>
  <c r="I175" i="12"/>
  <c r="I176" i="12"/>
  <c r="I179" i="12"/>
  <c r="I182" i="12"/>
  <c r="I183" i="12"/>
  <c r="I184" i="12"/>
  <c r="I186" i="12"/>
  <c r="I190" i="12"/>
  <c r="I191" i="12"/>
  <c r="I192" i="12"/>
  <c r="I195" i="12"/>
  <c r="I198" i="12"/>
  <c r="I199" i="12"/>
  <c r="I200" i="12"/>
  <c r="I206" i="12"/>
  <c r="I207" i="12"/>
  <c r="I208" i="12"/>
  <c r="I211" i="12"/>
  <c r="I214" i="12"/>
  <c r="I215" i="12"/>
  <c r="I222" i="12"/>
  <c r="I223" i="12"/>
  <c r="I224" i="12"/>
  <c r="I226" i="12"/>
  <c r="I227" i="12"/>
  <c r="I230" i="12"/>
  <c r="I231" i="12"/>
  <c r="I234" i="12"/>
  <c r="I238" i="12"/>
  <c r="I239" i="12"/>
  <c r="I240" i="12"/>
  <c r="I243" i="12"/>
  <c r="I246" i="12"/>
  <c r="I247" i="12"/>
  <c r="I248" i="12"/>
  <c r="I250" i="12"/>
  <c r="I254" i="12"/>
  <c r="I255" i="12"/>
  <c r="I256" i="12"/>
  <c r="I263" i="12"/>
  <c r="I264" i="12"/>
  <c r="I270" i="12"/>
  <c r="I271" i="12"/>
  <c r="I272" i="12"/>
  <c r="I279" i="12"/>
  <c r="I286" i="12"/>
  <c r="I287" i="12"/>
  <c r="I288" i="12"/>
  <c r="I290" i="12"/>
  <c r="I295" i="12"/>
  <c r="I298" i="12"/>
  <c r="H23" i="12"/>
  <c r="H24" i="12"/>
  <c r="H27" i="12"/>
  <c r="H31" i="12"/>
  <c r="H32" i="12"/>
  <c r="H34" i="12"/>
  <c r="H39" i="12"/>
  <c r="H40" i="12"/>
  <c r="H41" i="12"/>
  <c r="H43" i="12"/>
  <c r="H45" i="12"/>
  <c r="H47" i="12"/>
  <c r="H48" i="12"/>
  <c r="H49" i="12"/>
  <c r="H50" i="12"/>
  <c r="H55" i="12"/>
  <c r="H56" i="12"/>
  <c r="H59" i="12"/>
  <c r="H63" i="12"/>
  <c r="H64" i="12"/>
  <c r="H66" i="12"/>
  <c r="H71" i="12"/>
  <c r="H72" i="12"/>
  <c r="H73" i="12"/>
  <c r="H74" i="12"/>
  <c r="H79" i="12"/>
  <c r="H80" i="12"/>
  <c r="H87" i="12"/>
  <c r="H90" i="12"/>
  <c r="H91" i="12"/>
  <c r="H95" i="12"/>
  <c r="H96" i="12"/>
  <c r="H97" i="12"/>
  <c r="H103" i="12"/>
  <c r="H104" i="12"/>
  <c r="H105" i="12"/>
  <c r="H106" i="12"/>
  <c r="H107" i="12"/>
  <c r="H111" i="12"/>
  <c r="H112" i="12"/>
  <c r="H113" i="12"/>
  <c r="H119" i="12"/>
  <c r="H120" i="12"/>
  <c r="H122" i="12"/>
  <c r="H123" i="12"/>
  <c r="H127" i="12"/>
  <c r="H128" i="12"/>
  <c r="H135" i="12"/>
  <c r="H136" i="12"/>
  <c r="H138" i="12"/>
  <c r="H139" i="12"/>
  <c r="H143" i="12"/>
  <c r="H146" i="12"/>
  <c r="H151" i="12"/>
  <c r="H152" i="12"/>
  <c r="H159" i="12"/>
  <c r="H162" i="12"/>
  <c r="H163" i="12"/>
  <c r="H167" i="12"/>
  <c r="H168" i="12"/>
  <c r="H175" i="12"/>
  <c r="H176" i="12"/>
  <c r="H179" i="12"/>
  <c r="H183" i="12"/>
  <c r="H184" i="12"/>
  <c r="H191" i="12"/>
  <c r="H192" i="12"/>
  <c r="H194" i="12"/>
  <c r="H195" i="12"/>
  <c r="H199" i="12"/>
  <c r="H200" i="12"/>
  <c r="H207" i="12"/>
  <c r="H208" i="12"/>
  <c r="H210" i="12"/>
  <c r="H215" i="12"/>
  <c r="H216" i="12"/>
  <c r="H219" i="12"/>
  <c r="H223" i="12"/>
  <c r="H224" i="12"/>
  <c r="H226" i="12"/>
  <c r="H231" i="12"/>
  <c r="H232" i="12"/>
  <c r="H233" i="12"/>
  <c r="H235" i="12"/>
  <c r="H239" i="12"/>
  <c r="H240" i="12"/>
  <c r="H242" i="12"/>
  <c r="H247" i="12"/>
  <c r="H248" i="12"/>
  <c r="H251" i="12"/>
  <c r="H255" i="12"/>
  <c r="H256" i="12"/>
  <c r="H258" i="12"/>
  <c r="H263" i="12"/>
  <c r="H264" i="12"/>
  <c r="H267" i="12"/>
  <c r="H271" i="12"/>
  <c r="H272" i="12"/>
  <c r="H279" i="12"/>
  <c r="H282" i="12"/>
  <c r="H287" i="12"/>
  <c r="H288" i="12"/>
  <c r="H291" i="12"/>
  <c r="H295" i="12"/>
  <c r="H296" i="12"/>
  <c r="G23" i="12"/>
  <c r="G24" i="12"/>
  <c r="G25" i="12"/>
  <c r="G27" i="12"/>
  <c r="G30" i="12"/>
  <c r="G31" i="12"/>
  <c r="G32" i="12"/>
  <c r="G33" i="12"/>
  <c r="G38" i="12"/>
  <c r="G39" i="12"/>
  <c r="G40" i="12"/>
  <c r="G41" i="12"/>
  <c r="G42" i="12"/>
  <c r="G46" i="12"/>
  <c r="G47" i="12"/>
  <c r="G48" i="12"/>
  <c r="G49" i="12"/>
  <c r="G51" i="12"/>
  <c r="G52" i="12"/>
  <c r="G54" i="12"/>
  <c r="G55" i="12"/>
  <c r="G56" i="12"/>
  <c r="G57" i="12"/>
  <c r="G58" i="12"/>
  <c r="G59" i="12"/>
  <c r="G60" i="12"/>
  <c r="G62" i="12"/>
  <c r="G63" i="12"/>
  <c r="G64" i="12"/>
  <c r="G65" i="12"/>
  <c r="G70" i="12"/>
  <c r="G71" i="12"/>
  <c r="G72" i="12"/>
  <c r="G73" i="12"/>
  <c r="G78" i="12"/>
  <c r="G79" i="12"/>
  <c r="G80" i="12"/>
  <c r="G81" i="12"/>
  <c r="G82" i="12"/>
  <c r="G83" i="12"/>
  <c r="G86" i="12"/>
  <c r="G87" i="12"/>
  <c r="G88" i="12"/>
  <c r="G89" i="12"/>
  <c r="G94" i="12"/>
  <c r="G95" i="12"/>
  <c r="G96" i="12"/>
  <c r="G97" i="12"/>
  <c r="G102" i="12"/>
  <c r="G103" i="12"/>
  <c r="G104" i="12"/>
  <c r="G105" i="12"/>
  <c r="G107" i="12"/>
  <c r="G110" i="12"/>
  <c r="G111" i="12"/>
  <c r="G112" i="12"/>
  <c r="G113" i="12"/>
  <c r="G114" i="12"/>
  <c r="G118" i="12"/>
  <c r="G119" i="12"/>
  <c r="G120" i="12"/>
  <c r="G121" i="12"/>
  <c r="G122" i="12"/>
  <c r="G126" i="12"/>
  <c r="G127" i="12"/>
  <c r="G128" i="12"/>
  <c r="G129" i="12"/>
  <c r="G131" i="12"/>
  <c r="G134" i="12"/>
  <c r="G135" i="12"/>
  <c r="G136" i="12"/>
  <c r="G137" i="12"/>
  <c r="G142" i="12"/>
  <c r="G143" i="12"/>
  <c r="G144" i="12"/>
  <c r="G145" i="12"/>
  <c r="G150" i="12"/>
  <c r="G151" i="12"/>
  <c r="G152" i="12"/>
  <c r="G153" i="12"/>
  <c r="G154" i="12"/>
  <c r="G155" i="12"/>
  <c r="G158" i="12"/>
  <c r="G159" i="12"/>
  <c r="G160" i="12"/>
  <c r="G161" i="12"/>
  <c r="G166" i="12"/>
  <c r="G167" i="12"/>
  <c r="G168" i="12"/>
  <c r="G169" i="12"/>
  <c r="G174" i="12"/>
  <c r="G175" i="12"/>
  <c r="G176" i="12"/>
  <c r="G177" i="12"/>
  <c r="G179" i="12"/>
  <c r="G182" i="12"/>
  <c r="G183" i="12"/>
  <c r="G184" i="12"/>
  <c r="G185" i="12"/>
  <c r="G190" i="12"/>
  <c r="G191" i="12"/>
  <c r="G192" i="12"/>
  <c r="G193" i="12"/>
  <c r="G194" i="12"/>
  <c r="G198" i="12"/>
  <c r="G199" i="12"/>
  <c r="G200" i="12"/>
  <c r="G201" i="12"/>
  <c r="G203" i="12"/>
  <c r="G206" i="12"/>
  <c r="G207" i="12"/>
  <c r="G208" i="12"/>
  <c r="G209" i="12"/>
  <c r="G214" i="12"/>
  <c r="G215" i="12"/>
  <c r="G216" i="12"/>
  <c r="G217" i="12"/>
  <c r="G219" i="12"/>
  <c r="G222" i="12"/>
  <c r="G223" i="12"/>
  <c r="G224" i="12"/>
  <c r="G225" i="12"/>
  <c r="G226" i="12"/>
  <c r="G227" i="12"/>
  <c r="G230" i="12"/>
  <c r="G231" i="12"/>
  <c r="G232" i="12"/>
  <c r="G233" i="12"/>
  <c r="G238" i="12"/>
  <c r="G239" i="12"/>
  <c r="G240" i="12"/>
  <c r="G241" i="12"/>
  <c r="G243" i="12"/>
  <c r="G246" i="12"/>
  <c r="G247" i="12"/>
  <c r="G248" i="12"/>
  <c r="G249" i="12"/>
  <c r="G254" i="12"/>
  <c r="G255" i="12"/>
  <c r="G256" i="12"/>
  <c r="G257" i="12"/>
  <c r="G262" i="12"/>
  <c r="G263" i="12"/>
  <c r="G264" i="12"/>
  <c r="G265" i="12"/>
  <c r="G266" i="12"/>
  <c r="G267" i="12"/>
  <c r="G270" i="12"/>
  <c r="G271" i="12"/>
  <c r="G272" i="12"/>
  <c r="G273" i="12"/>
  <c r="G278" i="12"/>
  <c r="G279" i="12"/>
  <c r="G280" i="12"/>
  <c r="G281" i="12"/>
  <c r="G286" i="12"/>
  <c r="G287" i="12"/>
  <c r="G288" i="12"/>
  <c r="G289" i="12"/>
  <c r="G291" i="12"/>
  <c r="G294" i="12"/>
  <c r="G295" i="12"/>
  <c r="G296" i="12"/>
  <c r="G297" i="12"/>
  <c r="G298" i="12"/>
  <c r="F23" i="12"/>
  <c r="F24" i="12"/>
  <c r="F25" i="12"/>
  <c r="F31" i="12"/>
  <c r="F32" i="12"/>
  <c r="F33" i="12"/>
  <c r="F35" i="12"/>
  <c r="F39" i="12"/>
  <c r="F40" i="12"/>
  <c r="F41" i="12"/>
  <c r="F42" i="12"/>
  <c r="F47" i="12"/>
  <c r="F48" i="12"/>
  <c r="F50" i="12"/>
  <c r="F51" i="12"/>
  <c r="F55" i="12"/>
  <c r="F56" i="12"/>
  <c r="F57" i="12"/>
  <c r="F63" i="12"/>
  <c r="F64" i="12"/>
  <c r="F65" i="12"/>
  <c r="F66" i="12"/>
  <c r="F71" i="12"/>
  <c r="F72" i="12"/>
  <c r="F73" i="12"/>
  <c r="F79" i="12"/>
  <c r="F80" i="12"/>
  <c r="F81" i="12"/>
  <c r="F87" i="12"/>
  <c r="F88" i="12"/>
  <c r="F89" i="12"/>
  <c r="F90" i="12"/>
  <c r="F91" i="12"/>
  <c r="F95" i="12"/>
  <c r="F96" i="12"/>
  <c r="F97" i="12"/>
  <c r="F103" i="12"/>
  <c r="F104" i="12"/>
  <c r="F105" i="12"/>
  <c r="F106" i="12"/>
  <c r="F107" i="12"/>
  <c r="F111" i="12"/>
  <c r="F112" i="12"/>
  <c r="F113" i="12"/>
  <c r="F114" i="12"/>
  <c r="F119" i="12"/>
  <c r="F120" i="12"/>
  <c r="F121" i="12"/>
  <c r="F122" i="12"/>
  <c r="F127" i="12"/>
  <c r="F128" i="12"/>
  <c r="F129" i="12"/>
  <c r="F130" i="12"/>
  <c r="F131" i="12"/>
  <c r="F135" i="12"/>
  <c r="F136" i="12"/>
  <c r="F137" i="12"/>
  <c r="F138" i="12"/>
  <c r="F143" i="12"/>
  <c r="F144" i="12"/>
  <c r="F145" i="12"/>
  <c r="F146" i="12"/>
  <c r="F151" i="12"/>
  <c r="F152" i="12"/>
  <c r="F153" i="12"/>
  <c r="F155" i="12"/>
  <c r="F159" i="12"/>
  <c r="F160" i="12"/>
  <c r="F161" i="12"/>
  <c r="F162" i="12"/>
  <c r="F167" i="12"/>
  <c r="F168" i="12"/>
  <c r="F169" i="12"/>
  <c r="F171" i="12"/>
  <c r="F175" i="12"/>
  <c r="F176" i="12"/>
  <c r="F177" i="12"/>
  <c r="F178" i="12"/>
  <c r="F183" i="12"/>
  <c r="F184" i="12"/>
  <c r="F185" i="12"/>
  <c r="F186" i="12"/>
  <c r="F191" i="12"/>
  <c r="F192" i="12"/>
  <c r="F193" i="12"/>
  <c r="F194" i="12"/>
  <c r="F195" i="12"/>
  <c r="F199" i="12"/>
  <c r="F200" i="12"/>
  <c r="F201" i="12"/>
  <c r="F202" i="12"/>
  <c r="F207" i="12"/>
  <c r="F208" i="12"/>
  <c r="F209" i="12"/>
  <c r="F210" i="12"/>
  <c r="F215" i="12"/>
  <c r="F216" i="12"/>
  <c r="F217" i="12"/>
  <c r="F218" i="12"/>
  <c r="F219" i="12"/>
  <c r="F223" i="12"/>
  <c r="F224" i="12"/>
  <c r="F225" i="12"/>
  <c r="F231" i="12"/>
  <c r="F232" i="12"/>
  <c r="F233" i="12"/>
  <c r="F234" i="12"/>
  <c r="F235" i="12"/>
  <c r="F239" i="12"/>
  <c r="F240" i="12"/>
  <c r="F241" i="12"/>
  <c r="F247" i="12"/>
  <c r="F248" i="12"/>
  <c r="F249" i="12"/>
  <c r="F250" i="12"/>
  <c r="F255" i="12"/>
  <c r="F256" i="12"/>
  <c r="F257" i="12"/>
  <c r="F258" i="12"/>
  <c r="F259" i="12"/>
  <c r="F260" i="12"/>
  <c r="F263" i="12"/>
  <c r="F264" i="12"/>
  <c r="F265" i="12"/>
  <c r="F271" i="12"/>
  <c r="F272" i="12"/>
  <c r="F273" i="12"/>
  <c r="F274" i="12"/>
  <c r="F279" i="12"/>
  <c r="F280" i="12"/>
  <c r="F281" i="12"/>
  <c r="F282" i="12"/>
  <c r="F283" i="12"/>
  <c r="F287" i="12"/>
  <c r="F288" i="12"/>
  <c r="F289" i="12"/>
  <c r="F290" i="12"/>
  <c r="F295" i="12"/>
  <c r="F296" i="12"/>
  <c r="F297" i="12"/>
  <c r="F299" i="12"/>
  <c r="E23" i="12"/>
  <c r="E24" i="12"/>
  <c r="E25" i="12"/>
  <c r="E30" i="12"/>
  <c r="E31" i="12"/>
  <c r="E32" i="12"/>
  <c r="E33" i="12"/>
  <c r="E34" i="12"/>
  <c r="E35" i="12"/>
  <c r="E38" i="12"/>
  <c r="E39" i="12"/>
  <c r="E40" i="12"/>
  <c r="E41" i="12"/>
  <c r="E43" i="12"/>
  <c r="E46" i="12"/>
  <c r="E47" i="12"/>
  <c r="E48" i="12"/>
  <c r="E49" i="12"/>
  <c r="E50" i="12"/>
  <c r="E54" i="12"/>
  <c r="E55" i="12"/>
  <c r="E56" i="12"/>
  <c r="E57" i="12"/>
  <c r="E58" i="12"/>
  <c r="E62" i="12"/>
  <c r="E63" i="12"/>
  <c r="E64" i="12"/>
  <c r="E65" i="12"/>
  <c r="E66" i="12"/>
  <c r="E67" i="12"/>
  <c r="E70" i="12"/>
  <c r="E71" i="12"/>
  <c r="E72" i="12"/>
  <c r="E73" i="12"/>
  <c r="E78" i="12"/>
  <c r="E79" i="12"/>
  <c r="E80" i="12"/>
  <c r="E81" i="12"/>
  <c r="E82" i="12"/>
  <c r="E86" i="12"/>
  <c r="E87" i="12"/>
  <c r="E88" i="12"/>
  <c r="E89" i="12"/>
  <c r="E90" i="12"/>
  <c r="E91" i="12"/>
  <c r="E94" i="12"/>
  <c r="E95" i="12"/>
  <c r="E96" i="12"/>
  <c r="E97" i="12"/>
  <c r="E98" i="12"/>
  <c r="E99" i="12"/>
  <c r="E102" i="12"/>
  <c r="E103" i="12"/>
  <c r="E104" i="12"/>
  <c r="E105" i="12"/>
  <c r="E110" i="12"/>
  <c r="E111" i="12"/>
  <c r="E112" i="12"/>
  <c r="E113" i="12"/>
  <c r="E114" i="12"/>
  <c r="E118" i="12"/>
  <c r="E119" i="12"/>
  <c r="E120" i="12"/>
  <c r="E121" i="12"/>
  <c r="E122" i="12"/>
  <c r="E123" i="12"/>
  <c r="E126" i="12"/>
  <c r="E127" i="12"/>
  <c r="E128" i="12"/>
  <c r="E129" i="12"/>
  <c r="E130" i="12"/>
  <c r="E131" i="12"/>
  <c r="E134" i="12"/>
  <c r="E135" i="12"/>
  <c r="E136" i="12"/>
  <c r="E137" i="12"/>
  <c r="E142" i="12"/>
  <c r="E143" i="12"/>
  <c r="E144" i="12"/>
  <c r="E145" i="12"/>
  <c r="E146" i="12"/>
  <c r="E147" i="12"/>
  <c r="E150" i="12"/>
  <c r="E151" i="12"/>
  <c r="E152" i="12"/>
  <c r="E153" i="12"/>
  <c r="E154" i="12"/>
  <c r="E155" i="12"/>
  <c r="E158" i="12"/>
  <c r="E159" i="12"/>
  <c r="E160" i="12"/>
  <c r="E161" i="12"/>
  <c r="E162" i="12"/>
  <c r="E166" i="12"/>
  <c r="E167" i="12"/>
  <c r="E168" i="12"/>
  <c r="E169" i="12"/>
  <c r="E174" i="12"/>
  <c r="E175" i="12"/>
  <c r="E176" i="12"/>
  <c r="E177" i="12"/>
  <c r="E178" i="12"/>
  <c r="E179" i="12"/>
  <c r="E182" i="12"/>
  <c r="E183" i="12"/>
  <c r="E184" i="12"/>
  <c r="E185" i="12"/>
  <c r="E186" i="12"/>
  <c r="E187" i="12"/>
  <c r="E190" i="12"/>
  <c r="E191" i="12"/>
  <c r="E192" i="12"/>
  <c r="E193" i="12"/>
  <c r="E194" i="12"/>
  <c r="E198" i="12"/>
  <c r="E199" i="12"/>
  <c r="E200" i="12"/>
  <c r="E201" i="12"/>
  <c r="E203" i="12"/>
  <c r="E206" i="12"/>
  <c r="E207" i="12"/>
  <c r="E208" i="12"/>
  <c r="E209" i="12"/>
  <c r="E210" i="12"/>
  <c r="E211" i="12"/>
  <c r="E214" i="12"/>
  <c r="E215" i="12"/>
  <c r="E216" i="12"/>
  <c r="E217" i="12"/>
  <c r="E218" i="12"/>
  <c r="E222" i="12"/>
  <c r="E223" i="12"/>
  <c r="E224" i="12"/>
  <c r="E225" i="12"/>
  <c r="E226" i="12"/>
  <c r="E230" i="12"/>
  <c r="E231" i="12"/>
  <c r="E232" i="12"/>
  <c r="E233" i="12"/>
  <c r="E235" i="12"/>
  <c r="E238" i="12"/>
  <c r="E239" i="12"/>
  <c r="E240" i="12"/>
  <c r="E241" i="12"/>
  <c r="E242" i="12"/>
  <c r="E243" i="12"/>
  <c r="E246" i="12"/>
  <c r="E247" i="12"/>
  <c r="E248" i="12"/>
  <c r="E249" i="12"/>
  <c r="E250" i="12"/>
  <c r="E254" i="12"/>
  <c r="E255" i="12"/>
  <c r="E256" i="12"/>
  <c r="E257" i="12"/>
  <c r="E258" i="12"/>
  <c r="E262" i="12"/>
  <c r="E263" i="12"/>
  <c r="E264" i="12"/>
  <c r="E265" i="12"/>
  <c r="E267" i="12"/>
  <c r="E270" i="12"/>
  <c r="E271" i="12"/>
  <c r="E272" i="12"/>
  <c r="E273" i="12"/>
  <c r="E274" i="12"/>
  <c r="E278" i="12"/>
  <c r="E279" i="12"/>
  <c r="E280" i="12"/>
  <c r="E281" i="12"/>
  <c r="E282" i="12"/>
  <c r="E286" i="12"/>
  <c r="E287" i="12"/>
  <c r="E288" i="12"/>
  <c r="E289" i="12"/>
  <c r="E290" i="12"/>
  <c r="E291" i="12"/>
  <c r="E294" i="12"/>
  <c r="E295" i="12"/>
  <c r="E296" i="12"/>
  <c r="E297" i="12"/>
  <c r="E299" i="12"/>
  <c r="C22" i="12"/>
  <c r="F22" i="12" s="1"/>
  <c r="B21" i="8"/>
  <c r="E75" i="12" l="1"/>
  <c r="F205" i="12"/>
  <c r="F140" i="12"/>
  <c r="F115" i="12"/>
  <c r="F75" i="12"/>
  <c r="G299" i="12"/>
  <c r="G275" i="12"/>
  <c r="G251" i="12"/>
  <c r="H211" i="12"/>
  <c r="H155" i="12"/>
  <c r="H51" i="12"/>
  <c r="I267" i="12"/>
  <c r="I251" i="12"/>
  <c r="F141" i="12"/>
  <c r="E275" i="12"/>
  <c r="E251" i="12"/>
  <c r="E195" i="12"/>
  <c r="E107" i="12"/>
  <c r="F269" i="12"/>
  <c r="F243" i="12"/>
  <c r="F203" i="12"/>
  <c r="F163" i="12"/>
  <c r="F139" i="12"/>
  <c r="F59" i="12"/>
  <c r="F43" i="12"/>
  <c r="G163" i="12"/>
  <c r="G139" i="12"/>
  <c r="G115" i="12"/>
  <c r="G91" i="12"/>
  <c r="G67" i="12"/>
  <c r="G35" i="12"/>
  <c r="H283" i="12"/>
  <c r="H227" i="12"/>
  <c r="H171" i="12"/>
  <c r="H115" i="12"/>
  <c r="H83" i="12"/>
  <c r="H67" i="12"/>
  <c r="I299" i="12"/>
  <c r="I283" i="12"/>
  <c r="I235" i="12"/>
  <c r="I203" i="12"/>
  <c r="I187" i="12"/>
  <c r="E219" i="12"/>
  <c r="E283" i="12"/>
  <c r="E227" i="12"/>
  <c r="E139" i="12"/>
  <c r="E83" i="12"/>
  <c r="E27" i="12"/>
  <c r="F291" i="12"/>
  <c r="F147" i="12"/>
  <c r="F99" i="12"/>
  <c r="F29" i="12"/>
  <c r="G211" i="12"/>
  <c r="G187" i="12"/>
  <c r="G22" i="12"/>
  <c r="H259" i="12"/>
  <c r="H99" i="12"/>
  <c r="I171" i="12"/>
  <c r="I123" i="12"/>
  <c r="F77" i="12"/>
  <c r="E259" i="12"/>
  <c r="E171" i="12"/>
  <c r="E59" i="12"/>
  <c r="F187" i="12"/>
  <c r="F123" i="12"/>
  <c r="G259" i="12"/>
  <c r="G43" i="12"/>
  <c r="H147" i="12"/>
  <c r="I278" i="12"/>
  <c r="I262" i="12"/>
  <c r="I75" i="12"/>
  <c r="F275" i="12"/>
  <c r="F27" i="12"/>
  <c r="G75" i="12"/>
  <c r="H275" i="12"/>
  <c r="H164" i="12"/>
  <c r="I22" i="12"/>
  <c r="F268" i="12"/>
  <c r="G274" i="12"/>
  <c r="G234" i="12"/>
  <c r="G202" i="12"/>
  <c r="G130" i="12"/>
  <c r="G90" i="12"/>
  <c r="G50" i="12"/>
  <c r="H298" i="12"/>
  <c r="H268" i="12"/>
  <c r="H178" i="12"/>
  <c r="I274" i="12"/>
  <c r="I210" i="12"/>
  <c r="I146" i="12"/>
  <c r="I82" i="12"/>
  <c r="E26" i="12"/>
  <c r="F196" i="12"/>
  <c r="F26" i="12"/>
  <c r="E298" i="12"/>
  <c r="E266" i="12"/>
  <c r="E234" i="12"/>
  <c r="E202" i="12"/>
  <c r="E170" i="12"/>
  <c r="E138" i="12"/>
  <c r="E106" i="12"/>
  <c r="E74" i="12"/>
  <c r="E42" i="12"/>
  <c r="E22" i="12"/>
  <c r="F266" i="12"/>
  <c r="F242" i="12"/>
  <c r="F170" i="12"/>
  <c r="F98" i="12"/>
  <c r="F74" i="12"/>
  <c r="F34" i="12"/>
  <c r="G282" i="12"/>
  <c r="G242" i="12"/>
  <c r="G170" i="12"/>
  <c r="G138" i="12"/>
  <c r="G98" i="12"/>
  <c r="G66" i="12"/>
  <c r="G26" i="12"/>
  <c r="H280" i="12"/>
  <c r="H266" i="12"/>
  <c r="H250" i="12"/>
  <c r="H188" i="12"/>
  <c r="H130" i="12"/>
  <c r="H114" i="12"/>
  <c r="H88" i="12"/>
  <c r="H58" i="12"/>
  <c r="I258" i="12"/>
  <c r="G252" i="12"/>
  <c r="F204" i="12"/>
  <c r="G188" i="12"/>
  <c r="H292" i="12"/>
  <c r="H218" i="12"/>
  <c r="H202" i="12"/>
  <c r="I218" i="12"/>
  <c r="I154" i="12"/>
  <c r="I26" i="12"/>
  <c r="F154" i="12"/>
  <c r="F132" i="12"/>
  <c r="F82" i="12"/>
  <c r="G290" i="12"/>
  <c r="G178" i="12"/>
  <c r="G74" i="12"/>
  <c r="H186" i="12"/>
  <c r="H140" i="12"/>
  <c r="I294" i="12"/>
  <c r="G124" i="12"/>
  <c r="G293" i="12"/>
  <c r="H293" i="12"/>
  <c r="G285" i="12"/>
  <c r="H285" i="12"/>
  <c r="H189" i="12"/>
  <c r="G189" i="12"/>
  <c r="G165" i="12"/>
  <c r="H165" i="12"/>
  <c r="G93" i="12"/>
  <c r="H93" i="12"/>
  <c r="H61" i="12"/>
  <c r="G61" i="12"/>
  <c r="G37" i="12"/>
  <c r="H37" i="12"/>
  <c r="F85" i="12"/>
  <c r="I277" i="12"/>
  <c r="I213" i="12"/>
  <c r="H300" i="12"/>
  <c r="I300" i="12"/>
  <c r="I276" i="12"/>
  <c r="H276" i="12"/>
  <c r="H172" i="12"/>
  <c r="I172" i="12"/>
  <c r="H116" i="12"/>
  <c r="I116" i="12"/>
  <c r="H60" i="12"/>
  <c r="I60" i="12"/>
  <c r="H44" i="12"/>
  <c r="I44" i="12"/>
  <c r="F148" i="12"/>
  <c r="F93" i="12"/>
  <c r="F84" i="12"/>
  <c r="F45" i="12"/>
  <c r="H149" i="12"/>
  <c r="F293" i="12"/>
  <c r="F284" i="12"/>
  <c r="F229" i="12"/>
  <c r="F165" i="12"/>
  <c r="F44" i="12"/>
  <c r="G268" i="12"/>
  <c r="G204" i="12"/>
  <c r="G140" i="12"/>
  <c r="H289" i="12"/>
  <c r="H265" i="12"/>
  <c r="H241" i="12"/>
  <c r="H205" i="12"/>
  <c r="H196" i="12"/>
  <c r="H161" i="12"/>
  <c r="H137" i="12"/>
  <c r="H77" i="12"/>
  <c r="I285" i="12"/>
  <c r="I253" i="12"/>
  <c r="I221" i="12"/>
  <c r="I189" i="12"/>
  <c r="I157" i="12"/>
  <c r="I125" i="12"/>
  <c r="I93" i="12"/>
  <c r="I61" i="12"/>
  <c r="I29" i="12"/>
  <c r="G101" i="12"/>
  <c r="H101" i="12"/>
  <c r="F149" i="12"/>
  <c r="I149" i="12"/>
  <c r="I85" i="12"/>
  <c r="H244" i="12"/>
  <c r="I244" i="12"/>
  <c r="H220" i="12"/>
  <c r="I220" i="12"/>
  <c r="H156" i="12"/>
  <c r="I156" i="12"/>
  <c r="H92" i="12"/>
  <c r="I92" i="12"/>
  <c r="F76" i="12"/>
  <c r="I76" i="12"/>
  <c r="G28" i="12"/>
  <c r="H28" i="12"/>
  <c r="I28" i="12"/>
  <c r="F157" i="12"/>
  <c r="G196" i="12"/>
  <c r="G132" i="12"/>
  <c r="H277" i="12"/>
  <c r="F292" i="12"/>
  <c r="F100" i="12"/>
  <c r="G276" i="12"/>
  <c r="G212" i="12"/>
  <c r="G84" i="12"/>
  <c r="H252" i="12"/>
  <c r="H228" i="12"/>
  <c r="H204" i="12"/>
  <c r="H124" i="12"/>
  <c r="H100" i="12"/>
  <c r="H76" i="12"/>
  <c r="H281" i="12"/>
  <c r="I281" i="12"/>
  <c r="I273" i="12"/>
  <c r="H273" i="12"/>
  <c r="I257" i="12"/>
  <c r="H257" i="12"/>
  <c r="I249" i="12"/>
  <c r="H249" i="12"/>
  <c r="H217" i="12"/>
  <c r="I217" i="12"/>
  <c r="I209" i="12"/>
  <c r="H209" i="12"/>
  <c r="I193" i="12"/>
  <c r="H193" i="12"/>
  <c r="I185" i="12"/>
  <c r="H185" i="12"/>
  <c r="H153" i="12"/>
  <c r="I153" i="12"/>
  <c r="I145" i="12"/>
  <c r="H145" i="12"/>
  <c r="I129" i="12"/>
  <c r="H129" i="12"/>
  <c r="I121" i="12"/>
  <c r="H121" i="12"/>
  <c r="H89" i="12"/>
  <c r="I89" i="12"/>
  <c r="I81" i="12"/>
  <c r="H81" i="12"/>
  <c r="I65" i="12"/>
  <c r="H65" i="12"/>
  <c r="I57" i="12"/>
  <c r="H57" i="12"/>
  <c r="I49" i="12"/>
  <c r="F49" i="12"/>
  <c r="H33" i="12"/>
  <c r="I33" i="12"/>
  <c r="H25" i="12"/>
  <c r="I25" i="12"/>
  <c r="H245" i="12"/>
  <c r="G245" i="12"/>
  <c r="H181" i="12"/>
  <c r="G181" i="12"/>
  <c r="H117" i="12"/>
  <c r="G117" i="12"/>
  <c r="H53" i="12"/>
  <c r="G53" i="12"/>
  <c r="F277" i="12"/>
  <c r="F37" i="12"/>
  <c r="I181" i="12"/>
  <c r="I117" i="12"/>
  <c r="H236" i="12"/>
  <c r="I236" i="12"/>
  <c r="H180" i="12"/>
  <c r="I180" i="12"/>
  <c r="I148" i="12"/>
  <c r="H148" i="12"/>
  <c r="H52" i="12"/>
  <c r="I52" i="12"/>
  <c r="F276" i="12"/>
  <c r="F221" i="12"/>
  <c r="F36" i="12"/>
  <c r="G260" i="12"/>
  <c r="E293" i="12"/>
  <c r="E285" i="12"/>
  <c r="E277" i="12"/>
  <c r="E269" i="12"/>
  <c r="E261" i="12"/>
  <c r="E253" i="12"/>
  <c r="E245" i="12"/>
  <c r="E237" i="12"/>
  <c r="E229" i="12"/>
  <c r="E213" i="12"/>
  <c r="E205" i="12"/>
  <c r="E197" i="12"/>
  <c r="E189" i="12"/>
  <c r="E181" i="12"/>
  <c r="E173" i="12"/>
  <c r="E165" i="12"/>
  <c r="E149" i="12"/>
  <c r="E141" i="12"/>
  <c r="E133" i="12"/>
  <c r="E125" i="12"/>
  <c r="E117" i="12"/>
  <c r="E109" i="12"/>
  <c r="E101" i="12"/>
  <c r="E93" i="12"/>
  <c r="E85" i="12"/>
  <c r="E77" i="12"/>
  <c r="E69" i="12"/>
  <c r="E61" i="12"/>
  <c r="E53" i="12"/>
  <c r="E45" i="12"/>
  <c r="E37" i="12"/>
  <c r="F300" i="12"/>
  <c r="F245" i="12"/>
  <c r="F236" i="12"/>
  <c r="F181" i="12"/>
  <c r="F172" i="12"/>
  <c r="F117" i="12"/>
  <c r="F108" i="12"/>
  <c r="F61" i="12"/>
  <c r="F52" i="12"/>
  <c r="G284" i="12"/>
  <c r="G220" i="12"/>
  <c r="G156" i="12"/>
  <c r="G92" i="12"/>
  <c r="H297" i="12"/>
  <c r="H169" i="12"/>
  <c r="I293" i="12"/>
  <c r="I261" i="12"/>
  <c r="I197" i="12"/>
  <c r="I165" i="12"/>
  <c r="I133" i="12"/>
  <c r="I101" i="12"/>
  <c r="I69" i="12"/>
  <c r="I37" i="12"/>
  <c r="F237" i="12"/>
  <c r="F228" i="12"/>
  <c r="F173" i="12"/>
  <c r="F164" i="12"/>
  <c r="F109" i="12"/>
  <c r="F53" i="12"/>
  <c r="E300" i="12"/>
  <c r="E292" i="12"/>
  <c r="E276" i="12"/>
  <c r="E268" i="12"/>
  <c r="E260" i="12"/>
  <c r="E252" i="12"/>
  <c r="E244" i="12"/>
  <c r="E236" i="12"/>
  <c r="E228" i="12"/>
  <c r="E220" i="12"/>
  <c r="E204" i="12"/>
  <c r="E196" i="12"/>
  <c r="E188" i="12"/>
  <c r="E180" i="12"/>
  <c r="E172" i="12"/>
  <c r="E164" i="12"/>
  <c r="E156" i="12"/>
  <c r="E148" i="12"/>
  <c r="E140" i="12"/>
  <c r="E132" i="12"/>
  <c r="E124" i="12"/>
  <c r="E116" i="12"/>
  <c r="E100" i="12"/>
  <c r="E92" i="12"/>
  <c r="E76" i="12"/>
  <c r="E68" i="12"/>
  <c r="E60" i="12"/>
  <c r="E52" i="12"/>
  <c r="E44" i="12"/>
  <c r="E36" i="12"/>
  <c r="E28" i="12"/>
  <c r="F244" i="12"/>
  <c r="F189" i="12"/>
  <c r="F180" i="12"/>
  <c r="F116" i="12"/>
  <c r="F60" i="12"/>
  <c r="G292" i="12"/>
  <c r="G228" i="12"/>
  <c r="G164" i="12"/>
  <c r="G100" i="12"/>
  <c r="G36" i="12"/>
  <c r="H261" i="12"/>
  <c r="H237" i="12"/>
  <c r="H213" i="12"/>
  <c r="H133" i="12"/>
  <c r="H109" i="12"/>
  <c r="H85" i="12"/>
  <c r="H36" i="12"/>
  <c r="H253" i="12"/>
  <c r="G253" i="12"/>
  <c r="G229" i="12"/>
  <c r="H229" i="12"/>
  <c r="G221" i="12"/>
  <c r="H221" i="12"/>
  <c r="G157" i="12"/>
  <c r="H157" i="12"/>
  <c r="H125" i="12"/>
  <c r="G125" i="12"/>
  <c r="H69" i="12"/>
  <c r="G69" i="12"/>
  <c r="G29" i="12"/>
  <c r="H29" i="12"/>
  <c r="F213" i="12"/>
  <c r="H284" i="12"/>
  <c r="I284" i="12"/>
  <c r="I212" i="12"/>
  <c r="H212" i="12"/>
  <c r="H108" i="12"/>
  <c r="I108" i="12"/>
  <c r="I84" i="12"/>
  <c r="H84" i="12"/>
  <c r="F285" i="12"/>
  <c r="F212" i="12"/>
  <c r="G68" i="12"/>
  <c r="H197" i="12"/>
  <c r="H173" i="12"/>
  <c r="H68" i="12"/>
  <c r="F261" i="12"/>
  <c r="F252" i="12"/>
  <c r="F197" i="12"/>
  <c r="F188" i="12"/>
  <c r="F133" i="12"/>
  <c r="F124" i="12"/>
  <c r="F68" i="12"/>
  <c r="G300" i="12"/>
  <c r="G236" i="12"/>
  <c r="G172" i="12"/>
  <c r="G108" i="12"/>
  <c r="G44" i="12"/>
  <c r="H269" i="12"/>
  <c r="H260" i="12"/>
  <c r="H225" i="12"/>
  <c r="H201" i="12"/>
  <c r="H177" i="12"/>
  <c r="H141" i="12"/>
  <c r="H132" i="12"/>
  <c r="H22" i="12"/>
  <c r="I269" i="12"/>
  <c r="I237" i="12"/>
  <c r="I205" i="12"/>
  <c r="I173" i="12"/>
  <c r="I141" i="12"/>
  <c r="I109" i="12"/>
  <c r="I77" i="12"/>
  <c r="I45" i="12"/>
  <c r="F294" i="12"/>
  <c r="F286" i="12"/>
  <c r="F278" i="12"/>
  <c r="F270" i="12"/>
  <c r="F262" i="12"/>
  <c r="F254" i="12"/>
  <c r="F246" i="12"/>
  <c r="F238" i="12"/>
  <c r="F230" i="12"/>
  <c r="F222" i="12"/>
  <c r="F214" i="12"/>
  <c r="F206" i="12"/>
  <c r="F198" i="12"/>
  <c r="F190" i="12"/>
  <c r="F182" i="12"/>
  <c r="F174" i="12"/>
  <c r="F166" i="12"/>
  <c r="F158" i="12"/>
  <c r="F150" i="12"/>
  <c r="F142" i="12"/>
  <c r="F134" i="12"/>
  <c r="F126" i="12"/>
  <c r="F118" i="12"/>
  <c r="F110" i="12"/>
  <c r="F102" i="12"/>
  <c r="F94" i="12"/>
  <c r="F86" i="12"/>
  <c r="F78" i="12"/>
  <c r="F70" i="12"/>
  <c r="F62" i="12"/>
  <c r="F54" i="12"/>
  <c r="F46" i="12"/>
  <c r="F38" i="12"/>
  <c r="F30" i="12"/>
  <c r="M18" i="8" l="1"/>
  <c r="M19" i="8"/>
  <c r="M20" i="8"/>
  <c r="M21" i="8"/>
  <c r="K22" i="8"/>
  <c r="M22" i="8"/>
  <c r="N22" i="8"/>
  <c r="K23" i="8"/>
  <c r="M23" i="8"/>
  <c r="N23" i="8"/>
  <c r="K24" i="8"/>
  <c r="M24" i="8"/>
  <c r="N24" i="8"/>
  <c r="K25" i="8"/>
  <c r="M25" i="8"/>
  <c r="N25" i="8"/>
  <c r="K26" i="8"/>
  <c r="M26" i="8"/>
  <c r="N26" i="8"/>
  <c r="K27" i="8"/>
  <c r="M27" i="8"/>
  <c r="N27" i="8"/>
  <c r="K28" i="8"/>
  <c r="M28" i="8"/>
  <c r="N28" i="8"/>
  <c r="K29" i="8"/>
  <c r="M29" i="8"/>
  <c r="N29" i="8"/>
  <c r="K30" i="8"/>
  <c r="M30" i="8"/>
  <c r="N30" i="8"/>
  <c r="K31" i="8"/>
  <c r="M31" i="8"/>
  <c r="N31" i="8"/>
  <c r="K32" i="8"/>
  <c r="M32" i="8"/>
  <c r="N32" i="8"/>
  <c r="K33" i="8"/>
  <c r="M33" i="8"/>
  <c r="N33" i="8"/>
  <c r="K34" i="8"/>
  <c r="M34" i="8"/>
  <c r="N34" i="8"/>
  <c r="K35" i="8"/>
  <c r="M35" i="8"/>
  <c r="N35" i="8"/>
  <c r="K36" i="8"/>
  <c r="M36" i="8"/>
  <c r="N36" i="8"/>
  <c r="K37" i="8"/>
  <c r="M37" i="8"/>
  <c r="N37" i="8"/>
  <c r="K38" i="8"/>
  <c r="M38" i="8"/>
  <c r="N38" i="8"/>
  <c r="K39" i="8"/>
  <c r="M39" i="8"/>
  <c r="N39" i="8"/>
  <c r="K40" i="8"/>
  <c r="M40" i="8"/>
  <c r="N40" i="8"/>
  <c r="K41" i="8"/>
  <c r="M41" i="8"/>
  <c r="N41" i="8"/>
  <c r="K42" i="8"/>
  <c r="M42" i="8"/>
  <c r="N42" i="8"/>
  <c r="K43" i="8"/>
  <c r="M43" i="8"/>
  <c r="N43" i="8"/>
  <c r="K44" i="8"/>
  <c r="M44" i="8"/>
  <c r="N44" i="8"/>
  <c r="K45" i="8"/>
  <c r="M45" i="8"/>
  <c r="N45" i="8"/>
  <c r="K46" i="8"/>
  <c r="M46" i="8"/>
  <c r="N46" i="8"/>
  <c r="K47" i="8"/>
  <c r="M47" i="8"/>
  <c r="N47" i="8"/>
  <c r="K48" i="8"/>
  <c r="M48" i="8"/>
  <c r="N48" i="8"/>
  <c r="K49" i="8"/>
  <c r="M49" i="8"/>
  <c r="N49" i="8"/>
  <c r="K50" i="8"/>
  <c r="M50" i="8"/>
  <c r="N50" i="8"/>
  <c r="K51" i="8"/>
  <c r="M51" i="8"/>
  <c r="N51" i="8"/>
  <c r="K52" i="8"/>
  <c r="M52" i="8"/>
  <c r="N52" i="8"/>
  <c r="K53" i="8"/>
  <c r="M53" i="8"/>
  <c r="N53" i="8"/>
  <c r="K54" i="8"/>
  <c r="M54" i="8"/>
  <c r="N54" i="8"/>
  <c r="K55" i="8"/>
  <c r="M55" i="8"/>
  <c r="N55" i="8"/>
  <c r="K56" i="8"/>
  <c r="M56" i="8"/>
  <c r="N56" i="8"/>
  <c r="K57" i="8"/>
  <c r="M57" i="8"/>
  <c r="N57" i="8"/>
  <c r="K58" i="8"/>
  <c r="M58" i="8"/>
  <c r="N58" i="8"/>
  <c r="K59" i="8"/>
  <c r="M59" i="8"/>
  <c r="N59" i="8"/>
  <c r="K60" i="8"/>
  <c r="M60" i="8"/>
  <c r="N60" i="8"/>
  <c r="K61" i="8"/>
  <c r="M61" i="8"/>
  <c r="N61" i="8"/>
  <c r="K62" i="8"/>
  <c r="M62" i="8"/>
  <c r="N62" i="8"/>
  <c r="K63" i="8"/>
  <c r="M63" i="8"/>
  <c r="N63" i="8"/>
  <c r="K64" i="8"/>
  <c r="M64" i="8"/>
  <c r="N64" i="8"/>
  <c r="K65" i="8"/>
  <c r="M65" i="8"/>
  <c r="N65" i="8"/>
  <c r="K66" i="8"/>
  <c r="M66" i="8"/>
  <c r="N66" i="8"/>
  <c r="K67" i="8"/>
  <c r="M67" i="8"/>
  <c r="N67" i="8"/>
  <c r="K68" i="8"/>
  <c r="M68" i="8"/>
  <c r="N68" i="8"/>
  <c r="K69" i="8"/>
  <c r="M69" i="8"/>
  <c r="N69" i="8"/>
  <c r="K70" i="8"/>
  <c r="M70" i="8"/>
  <c r="N70" i="8"/>
  <c r="K71" i="8"/>
  <c r="M71" i="8"/>
  <c r="N71" i="8"/>
  <c r="K72" i="8"/>
  <c r="M72" i="8"/>
  <c r="N72" i="8"/>
  <c r="K73" i="8"/>
  <c r="M73" i="8"/>
  <c r="N73" i="8"/>
  <c r="K74" i="8"/>
  <c r="M74" i="8"/>
  <c r="N74" i="8"/>
  <c r="K75" i="8"/>
  <c r="M75" i="8"/>
  <c r="N75" i="8"/>
  <c r="K76" i="8"/>
  <c r="M76" i="8"/>
  <c r="N76" i="8"/>
  <c r="K77" i="8"/>
  <c r="M77" i="8"/>
  <c r="N77" i="8"/>
  <c r="K78" i="8"/>
  <c r="M78" i="8"/>
  <c r="N78" i="8"/>
  <c r="K79" i="8"/>
  <c r="M79" i="8"/>
  <c r="N79" i="8"/>
  <c r="K80" i="8"/>
  <c r="M80" i="8"/>
  <c r="N80" i="8"/>
  <c r="K81" i="8"/>
  <c r="M81" i="8"/>
  <c r="N81" i="8"/>
  <c r="K82" i="8"/>
  <c r="M82" i="8"/>
  <c r="N82" i="8"/>
  <c r="K83" i="8"/>
  <c r="M83" i="8"/>
  <c r="N83" i="8"/>
  <c r="K84" i="8"/>
  <c r="M84" i="8"/>
  <c r="N84" i="8"/>
  <c r="K85" i="8"/>
  <c r="M85" i="8"/>
  <c r="N85" i="8"/>
  <c r="K86" i="8"/>
  <c r="M86" i="8"/>
  <c r="N86" i="8"/>
  <c r="K87" i="8"/>
  <c r="M87" i="8"/>
  <c r="N87" i="8"/>
  <c r="K88" i="8"/>
  <c r="M88" i="8"/>
  <c r="N88" i="8"/>
  <c r="K89" i="8"/>
  <c r="M89" i="8"/>
  <c r="N89" i="8"/>
  <c r="K90" i="8"/>
  <c r="M90" i="8"/>
  <c r="N90" i="8"/>
  <c r="K91" i="8"/>
  <c r="M91" i="8"/>
  <c r="N91" i="8"/>
  <c r="K92" i="8"/>
  <c r="M92" i="8"/>
  <c r="N92" i="8"/>
  <c r="K93" i="8"/>
  <c r="M93" i="8"/>
  <c r="N93" i="8"/>
  <c r="K94" i="8"/>
  <c r="M94" i="8"/>
  <c r="N94" i="8"/>
  <c r="K95" i="8"/>
  <c r="M95" i="8"/>
  <c r="N95" i="8"/>
  <c r="K96" i="8"/>
  <c r="M96" i="8"/>
  <c r="N96" i="8"/>
  <c r="K97" i="8"/>
  <c r="M97" i="8"/>
  <c r="N97" i="8"/>
  <c r="K98" i="8"/>
  <c r="M98" i="8"/>
  <c r="N98" i="8"/>
  <c r="K99" i="8"/>
  <c r="M99" i="8"/>
  <c r="N99" i="8"/>
  <c r="K100" i="8"/>
  <c r="M100" i="8"/>
  <c r="N100" i="8"/>
  <c r="K101" i="8"/>
  <c r="M101" i="8"/>
  <c r="N101" i="8"/>
  <c r="K102" i="8"/>
  <c r="M102" i="8"/>
  <c r="N102" i="8"/>
  <c r="K103" i="8"/>
  <c r="M103" i="8"/>
  <c r="N103" i="8"/>
  <c r="K104" i="8"/>
  <c r="M104" i="8"/>
  <c r="N104" i="8"/>
  <c r="K105" i="8"/>
  <c r="M105" i="8"/>
  <c r="N105" i="8"/>
  <c r="K106" i="8"/>
  <c r="M106" i="8"/>
  <c r="N106" i="8"/>
  <c r="K107" i="8"/>
  <c r="M107" i="8"/>
  <c r="N107" i="8"/>
  <c r="K108" i="8"/>
  <c r="M108" i="8"/>
  <c r="N108" i="8"/>
  <c r="K109" i="8"/>
  <c r="M109" i="8"/>
  <c r="N109" i="8"/>
  <c r="K110" i="8"/>
  <c r="M110" i="8"/>
  <c r="N110" i="8"/>
  <c r="K111" i="8"/>
  <c r="M111" i="8"/>
  <c r="N111" i="8"/>
  <c r="K112" i="8"/>
  <c r="M112" i="8"/>
  <c r="N112" i="8"/>
  <c r="K113" i="8"/>
  <c r="M113" i="8"/>
  <c r="N113" i="8"/>
  <c r="K114" i="8"/>
  <c r="M114" i="8"/>
  <c r="N114" i="8"/>
  <c r="K115" i="8"/>
  <c r="M115" i="8"/>
  <c r="N115" i="8"/>
  <c r="K116" i="8"/>
  <c r="M116" i="8"/>
  <c r="N116" i="8"/>
  <c r="K117" i="8"/>
  <c r="M117" i="8"/>
  <c r="N117" i="8"/>
  <c r="K118" i="8"/>
  <c r="M118" i="8"/>
  <c r="N118" i="8"/>
  <c r="K119" i="8"/>
  <c r="M119" i="8"/>
  <c r="N119" i="8"/>
  <c r="K120" i="8"/>
  <c r="M120" i="8"/>
  <c r="N120" i="8"/>
  <c r="K121" i="8"/>
  <c r="M121" i="8"/>
  <c r="N121" i="8"/>
  <c r="K122" i="8"/>
  <c r="M122" i="8"/>
  <c r="N122" i="8"/>
  <c r="K123" i="8"/>
  <c r="M123" i="8"/>
  <c r="N123" i="8"/>
  <c r="K124" i="8"/>
  <c r="M124" i="8"/>
  <c r="N124" i="8"/>
  <c r="K125" i="8"/>
  <c r="M125" i="8"/>
  <c r="N125" i="8"/>
  <c r="K126" i="8"/>
  <c r="M126" i="8"/>
  <c r="N126" i="8"/>
  <c r="K127" i="8"/>
  <c r="M127" i="8"/>
  <c r="N127" i="8"/>
  <c r="K128" i="8"/>
  <c r="M128" i="8"/>
  <c r="N128" i="8"/>
  <c r="K129" i="8"/>
  <c r="M129" i="8"/>
  <c r="N129" i="8"/>
  <c r="K130" i="8"/>
  <c r="M130" i="8"/>
  <c r="N130" i="8"/>
  <c r="K131" i="8"/>
  <c r="M131" i="8"/>
  <c r="N131" i="8"/>
  <c r="K132" i="8"/>
  <c r="M132" i="8"/>
  <c r="N132" i="8"/>
  <c r="K133" i="8"/>
  <c r="M133" i="8"/>
  <c r="N133" i="8"/>
  <c r="K134" i="8"/>
  <c r="M134" i="8"/>
  <c r="N134" i="8"/>
  <c r="K135" i="8"/>
  <c r="M135" i="8"/>
  <c r="N135" i="8"/>
  <c r="K136" i="8"/>
  <c r="M136" i="8"/>
  <c r="N136" i="8"/>
  <c r="K137" i="8"/>
  <c r="M137" i="8"/>
  <c r="N137" i="8"/>
  <c r="K138" i="8"/>
  <c r="M138" i="8"/>
  <c r="N138" i="8"/>
  <c r="K139" i="8"/>
  <c r="M139" i="8"/>
  <c r="N139" i="8"/>
  <c r="K140" i="8"/>
  <c r="M140" i="8"/>
  <c r="N140" i="8"/>
  <c r="K141" i="8"/>
  <c r="M141" i="8"/>
  <c r="N141" i="8"/>
  <c r="K142" i="8"/>
  <c r="M142" i="8"/>
  <c r="N142" i="8"/>
  <c r="K143" i="8"/>
  <c r="M143" i="8"/>
  <c r="N143" i="8"/>
  <c r="K144" i="8"/>
  <c r="M144" i="8"/>
  <c r="N144" i="8"/>
  <c r="K145" i="8"/>
  <c r="M145" i="8"/>
  <c r="N145" i="8"/>
  <c r="K146" i="8"/>
  <c r="M146" i="8"/>
  <c r="N146" i="8"/>
  <c r="K147" i="8"/>
  <c r="M147" i="8"/>
  <c r="N147" i="8"/>
  <c r="K148" i="8"/>
  <c r="M148" i="8"/>
  <c r="N148" i="8"/>
  <c r="K149" i="8"/>
  <c r="M149" i="8"/>
  <c r="N149" i="8"/>
  <c r="K150" i="8"/>
  <c r="M150" i="8"/>
  <c r="N150" i="8"/>
  <c r="K151" i="8"/>
  <c r="M151" i="8"/>
  <c r="N151" i="8"/>
  <c r="K152" i="8"/>
  <c r="M152" i="8"/>
  <c r="N152" i="8"/>
  <c r="K153" i="8"/>
  <c r="M153" i="8"/>
  <c r="N153" i="8"/>
  <c r="K154" i="8"/>
  <c r="M154" i="8"/>
  <c r="N154" i="8"/>
  <c r="K155" i="8"/>
  <c r="M155" i="8"/>
  <c r="N155" i="8"/>
  <c r="K156" i="8"/>
  <c r="M156" i="8"/>
  <c r="N156" i="8"/>
  <c r="K157" i="8"/>
  <c r="M157" i="8"/>
  <c r="N157" i="8"/>
  <c r="K158" i="8"/>
  <c r="M158" i="8"/>
  <c r="N158" i="8"/>
  <c r="K159" i="8"/>
  <c r="M159" i="8"/>
  <c r="N159" i="8"/>
  <c r="K160" i="8"/>
  <c r="M160" i="8"/>
  <c r="N160" i="8"/>
  <c r="K161" i="8"/>
  <c r="M161" i="8"/>
  <c r="N161" i="8"/>
  <c r="K162" i="8"/>
  <c r="M162" i="8"/>
  <c r="N162" i="8"/>
  <c r="K163" i="8"/>
  <c r="M163" i="8"/>
  <c r="N163" i="8"/>
  <c r="K164" i="8"/>
  <c r="M164" i="8"/>
  <c r="N164" i="8"/>
  <c r="K165" i="8"/>
  <c r="M165" i="8"/>
  <c r="N165" i="8"/>
  <c r="K166" i="8"/>
  <c r="M166" i="8"/>
  <c r="N166" i="8"/>
  <c r="K167" i="8"/>
  <c r="M167" i="8"/>
  <c r="N167" i="8"/>
  <c r="K168" i="8"/>
  <c r="M168" i="8"/>
  <c r="N168" i="8"/>
  <c r="K169" i="8"/>
  <c r="M169" i="8"/>
  <c r="N169" i="8"/>
  <c r="K170" i="8"/>
  <c r="M170" i="8"/>
  <c r="N170" i="8"/>
  <c r="K171" i="8"/>
  <c r="M171" i="8"/>
  <c r="N171" i="8"/>
  <c r="K172" i="8"/>
  <c r="M172" i="8"/>
  <c r="N172" i="8"/>
  <c r="K173" i="8"/>
  <c r="M173" i="8"/>
  <c r="N173" i="8"/>
  <c r="K174" i="8"/>
  <c r="M174" i="8"/>
  <c r="N174" i="8"/>
  <c r="K175" i="8"/>
  <c r="M175" i="8"/>
  <c r="N175" i="8"/>
  <c r="K176" i="8"/>
  <c r="M176" i="8"/>
  <c r="N176" i="8"/>
  <c r="K177" i="8"/>
  <c r="M177" i="8"/>
  <c r="N177" i="8"/>
  <c r="K178" i="8"/>
  <c r="M178" i="8"/>
  <c r="N178" i="8"/>
  <c r="K179" i="8"/>
  <c r="M179" i="8"/>
  <c r="N179" i="8"/>
  <c r="K180" i="8"/>
  <c r="M180" i="8"/>
  <c r="N180" i="8"/>
  <c r="K181" i="8"/>
  <c r="M181" i="8"/>
  <c r="N181" i="8"/>
  <c r="K182" i="8"/>
  <c r="M182" i="8"/>
  <c r="N182" i="8"/>
  <c r="K183" i="8"/>
  <c r="M183" i="8"/>
  <c r="N183" i="8"/>
  <c r="K184" i="8"/>
  <c r="M184" i="8"/>
  <c r="N184" i="8"/>
  <c r="K185" i="8"/>
  <c r="M185" i="8"/>
  <c r="N185" i="8"/>
  <c r="K186" i="8"/>
  <c r="M186" i="8"/>
  <c r="N186" i="8"/>
  <c r="K187" i="8"/>
  <c r="M187" i="8"/>
  <c r="N187" i="8"/>
  <c r="K188" i="8"/>
  <c r="M188" i="8"/>
  <c r="N188" i="8"/>
  <c r="K189" i="8"/>
  <c r="M189" i="8"/>
  <c r="N189" i="8"/>
  <c r="K190" i="8"/>
  <c r="M190" i="8"/>
  <c r="N190" i="8"/>
  <c r="K191" i="8"/>
  <c r="M191" i="8"/>
  <c r="N191" i="8"/>
  <c r="K192" i="8"/>
  <c r="M192" i="8"/>
  <c r="N192" i="8"/>
  <c r="K193" i="8"/>
  <c r="M193" i="8"/>
  <c r="N193" i="8"/>
  <c r="K194" i="8"/>
  <c r="M194" i="8"/>
  <c r="N194" i="8"/>
  <c r="K195" i="8"/>
  <c r="M195" i="8"/>
  <c r="N195" i="8"/>
  <c r="K196" i="8"/>
  <c r="M196" i="8"/>
  <c r="N196" i="8"/>
  <c r="K197" i="8"/>
  <c r="M197" i="8"/>
  <c r="N197" i="8"/>
  <c r="K198" i="8"/>
  <c r="M198" i="8"/>
  <c r="N198" i="8"/>
  <c r="K199" i="8"/>
  <c r="M199" i="8"/>
  <c r="N199" i="8"/>
  <c r="K200" i="8"/>
  <c r="M200" i="8"/>
  <c r="N200" i="8"/>
  <c r="K201" i="8"/>
  <c r="M201" i="8"/>
  <c r="N201" i="8"/>
  <c r="K202" i="8"/>
  <c r="M202" i="8"/>
  <c r="N202" i="8"/>
  <c r="K203" i="8"/>
  <c r="M203" i="8"/>
  <c r="N203" i="8"/>
  <c r="K204" i="8"/>
  <c r="M204" i="8"/>
  <c r="N204" i="8"/>
  <c r="K205" i="8"/>
  <c r="M205" i="8"/>
  <c r="N205" i="8"/>
  <c r="K206" i="8"/>
  <c r="M206" i="8"/>
  <c r="N206" i="8"/>
  <c r="K207" i="8"/>
  <c r="M207" i="8"/>
  <c r="N207" i="8"/>
  <c r="K208" i="8"/>
  <c r="M208" i="8"/>
  <c r="N208" i="8"/>
  <c r="K209" i="8"/>
  <c r="M209" i="8"/>
  <c r="N209" i="8"/>
  <c r="K210" i="8"/>
  <c r="M210" i="8"/>
  <c r="N210" i="8"/>
  <c r="K211" i="8"/>
  <c r="M211" i="8"/>
  <c r="N211" i="8"/>
  <c r="K212" i="8"/>
  <c r="M212" i="8"/>
  <c r="N212" i="8"/>
  <c r="K213" i="8"/>
  <c r="M213" i="8"/>
  <c r="N213" i="8"/>
  <c r="K214" i="8"/>
  <c r="M214" i="8"/>
  <c r="N214" i="8"/>
  <c r="K215" i="8"/>
  <c r="M215" i="8"/>
  <c r="N215" i="8"/>
  <c r="K216" i="8"/>
  <c r="M216" i="8"/>
  <c r="N216" i="8"/>
  <c r="K217" i="8"/>
  <c r="M217" i="8"/>
  <c r="N217" i="8"/>
  <c r="K218" i="8"/>
  <c r="M218" i="8"/>
  <c r="N218" i="8"/>
  <c r="K219" i="8"/>
  <c r="M219" i="8"/>
  <c r="N219" i="8"/>
  <c r="K220" i="8"/>
  <c r="M220" i="8"/>
  <c r="N220" i="8"/>
  <c r="K221" i="8"/>
  <c r="M221" i="8"/>
  <c r="N221" i="8"/>
  <c r="K222" i="8"/>
  <c r="M222" i="8"/>
  <c r="N222" i="8"/>
  <c r="K223" i="8"/>
  <c r="M223" i="8"/>
  <c r="N223" i="8"/>
  <c r="K224" i="8"/>
  <c r="M224" i="8"/>
  <c r="N224" i="8"/>
  <c r="K225" i="8"/>
  <c r="M225" i="8"/>
  <c r="N225" i="8"/>
  <c r="K226" i="8"/>
  <c r="M226" i="8"/>
  <c r="N226" i="8"/>
  <c r="K227" i="8"/>
  <c r="M227" i="8"/>
  <c r="N227" i="8"/>
  <c r="K228" i="8"/>
  <c r="M228" i="8"/>
  <c r="N228" i="8"/>
  <c r="K229" i="8"/>
  <c r="M229" i="8"/>
  <c r="N229" i="8"/>
  <c r="K230" i="8"/>
  <c r="M230" i="8"/>
  <c r="N230" i="8"/>
  <c r="K231" i="8"/>
  <c r="M231" i="8"/>
  <c r="N231" i="8"/>
  <c r="K232" i="8"/>
  <c r="M232" i="8"/>
  <c r="N232" i="8"/>
  <c r="K233" i="8"/>
  <c r="M233" i="8"/>
  <c r="N233" i="8"/>
  <c r="K234" i="8"/>
  <c r="M234" i="8"/>
  <c r="N234" i="8"/>
  <c r="K235" i="8"/>
  <c r="M235" i="8"/>
  <c r="N235" i="8"/>
  <c r="K236" i="8"/>
  <c r="M236" i="8"/>
  <c r="N236" i="8"/>
  <c r="K237" i="8"/>
  <c r="M237" i="8"/>
  <c r="N237" i="8"/>
  <c r="K238" i="8"/>
  <c r="M238" i="8"/>
  <c r="N238" i="8"/>
  <c r="K239" i="8"/>
  <c r="M239" i="8"/>
  <c r="N239" i="8"/>
  <c r="K240" i="8"/>
  <c r="M240" i="8"/>
  <c r="N240" i="8"/>
  <c r="K241" i="8"/>
  <c r="M241" i="8"/>
  <c r="N241" i="8"/>
  <c r="K242" i="8"/>
  <c r="M242" i="8"/>
  <c r="N242" i="8"/>
  <c r="K243" i="8"/>
  <c r="M243" i="8"/>
  <c r="N243" i="8"/>
  <c r="K244" i="8"/>
  <c r="M244" i="8"/>
  <c r="N244" i="8"/>
  <c r="K245" i="8"/>
  <c r="M245" i="8"/>
  <c r="N245" i="8"/>
  <c r="K246" i="8"/>
  <c r="M246" i="8"/>
  <c r="N246" i="8"/>
  <c r="K247" i="8"/>
  <c r="M247" i="8"/>
  <c r="N247" i="8"/>
  <c r="K248" i="8"/>
  <c r="M248" i="8"/>
  <c r="N248" i="8"/>
  <c r="K249" i="8"/>
  <c r="M249" i="8"/>
  <c r="N249" i="8"/>
  <c r="K250" i="8"/>
  <c r="M250" i="8"/>
  <c r="N250" i="8"/>
  <c r="K251" i="8"/>
  <c r="M251" i="8"/>
  <c r="N251" i="8"/>
  <c r="K252" i="8"/>
  <c r="M252" i="8"/>
  <c r="N252" i="8"/>
  <c r="K253" i="8"/>
  <c r="M253" i="8"/>
  <c r="N253" i="8"/>
  <c r="K254" i="8"/>
  <c r="M254" i="8"/>
  <c r="N254" i="8"/>
  <c r="K255" i="8"/>
  <c r="M255" i="8"/>
  <c r="N255" i="8"/>
  <c r="K256" i="8"/>
  <c r="M256" i="8"/>
  <c r="N256" i="8"/>
  <c r="K257" i="8"/>
  <c r="M257" i="8"/>
  <c r="N257" i="8"/>
  <c r="K258" i="8"/>
  <c r="M258" i="8"/>
  <c r="N258" i="8"/>
  <c r="K259" i="8"/>
  <c r="M259" i="8"/>
  <c r="N259" i="8"/>
  <c r="K260" i="8"/>
  <c r="M260" i="8"/>
  <c r="N260" i="8"/>
  <c r="K261" i="8"/>
  <c r="M261" i="8"/>
  <c r="N261" i="8"/>
  <c r="K262" i="8"/>
  <c r="M262" i="8"/>
  <c r="N262" i="8"/>
  <c r="K263" i="8"/>
  <c r="M263" i="8"/>
  <c r="N263" i="8"/>
  <c r="K264" i="8"/>
  <c r="M264" i="8"/>
  <c r="N264" i="8"/>
  <c r="K265" i="8"/>
  <c r="M265" i="8"/>
  <c r="N265" i="8"/>
  <c r="K266" i="8"/>
  <c r="M266" i="8"/>
  <c r="N266" i="8"/>
  <c r="K267" i="8"/>
  <c r="M267" i="8"/>
  <c r="N267" i="8"/>
  <c r="K268" i="8"/>
  <c r="M268" i="8"/>
  <c r="N268" i="8"/>
  <c r="K269" i="8"/>
  <c r="M269" i="8"/>
  <c r="N269" i="8"/>
  <c r="K270" i="8"/>
  <c r="M270" i="8"/>
  <c r="N270" i="8"/>
  <c r="K271" i="8"/>
  <c r="M271" i="8"/>
  <c r="N271" i="8"/>
  <c r="K272" i="8"/>
  <c r="M272" i="8"/>
  <c r="N272" i="8"/>
  <c r="K273" i="8"/>
  <c r="M273" i="8"/>
  <c r="N273" i="8"/>
  <c r="K274" i="8"/>
  <c r="M274" i="8"/>
  <c r="N274" i="8"/>
  <c r="K275" i="8"/>
  <c r="M275" i="8"/>
  <c r="N275" i="8"/>
  <c r="K276" i="8"/>
  <c r="M276" i="8"/>
  <c r="N276" i="8"/>
  <c r="K277" i="8"/>
  <c r="M277" i="8"/>
  <c r="N277" i="8"/>
  <c r="K278" i="8"/>
  <c r="M278" i="8"/>
  <c r="N278" i="8"/>
  <c r="K279" i="8"/>
  <c r="M279" i="8"/>
  <c r="N279" i="8"/>
  <c r="K280" i="8"/>
  <c r="M280" i="8"/>
  <c r="N280" i="8"/>
  <c r="K281" i="8"/>
  <c r="M281" i="8"/>
  <c r="N281" i="8"/>
  <c r="K282" i="8"/>
  <c r="M282" i="8"/>
  <c r="N282" i="8"/>
  <c r="K283" i="8"/>
  <c r="M283" i="8"/>
  <c r="N283" i="8"/>
  <c r="K284" i="8"/>
  <c r="M284" i="8"/>
  <c r="N284" i="8"/>
  <c r="K285" i="8"/>
  <c r="M285" i="8"/>
  <c r="N285" i="8"/>
  <c r="K286" i="8"/>
  <c r="M286" i="8"/>
  <c r="N286" i="8"/>
  <c r="K287" i="8"/>
  <c r="M287" i="8"/>
  <c r="N287" i="8"/>
  <c r="K288" i="8"/>
  <c r="M288" i="8"/>
  <c r="N288" i="8"/>
  <c r="K289" i="8"/>
  <c r="M289" i="8"/>
  <c r="N289" i="8"/>
  <c r="K290" i="8"/>
  <c r="M290" i="8"/>
  <c r="N290" i="8"/>
  <c r="K291" i="8"/>
  <c r="M291" i="8"/>
  <c r="N291" i="8"/>
  <c r="K292" i="8"/>
  <c r="M292" i="8"/>
  <c r="N292" i="8"/>
  <c r="K293" i="8"/>
  <c r="M293" i="8"/>
  <c r="N293" i="8"/>
  <c r="K294" i="8"/>
  <c r="M294" i="8"/>
  <c r="N294" i="8"/>
  <c r="K295" i="8"/>
  <c r="M295" i="8"/>
  <c r="N295" i="8"/>
  <c r="K296" i="8"/>
  <c r="M296" i="8"/>
  <c r="N296" i="8"/>
  <c r="K297" i="8"/>
  <c r="M297" i="8"/>
  <c r="N297" i="8"/>
  <c r="K298" i="8"/>
  <c r="M298" i="8"/>
  <c r="N298" i="8"/>
  <c r="K299" i="8"/>
  <c r="M299" i="8"/>
  <c r="N299" i="8"/>
  <c r="K300" i="8"/>
  <c r="M300" i="8"/>
  <c r="N300" i="8"/>
  <c r="K301" i="8"/>
  <c r="M301" i="8"/>
  <c r="N301" i="8"/>
  <c r="K302" i="8"/>
  <c r="M302" i="8"/>
  <c r="N302" i="8"/>
  <c r="K303" i="8"/>
  <c r="M303" i="8"/>
  <c r="N303" i="8"/>
  <c r="K304" i="8"/>
  <c r="M304" i="8"/>
  <c r="N304" i="8"/>
  <c r="K305" i="8"/>
  <c r="M305" i="8"/>
  <c r="N305" i="8"/>
  <c r="K306" i="8"/>
  <c r="M306" i="8"/>
  <c r="N306" i="8"/>
  <c r="K307" i="8"/>
  <c r="M307" i="8"/>
  <c r="N307" i="8"/>
  <c r="K308" i="8"/>
  <c r="M308" i="8"/>
  <c r="N308" i="8"/>
  <c r="K309" i="8"/>
  <c r="M309" i="8"/>
  <c r="N309" i="8"/>
  <c r="K310" i="8"/>
  <c r="M310" i="8"/>
  <c r="N310" i="8"/>
  <c r="K311" i="8"/>
  <c r="M311" i="8"/>
  <c r="N311" i="8"/>
  <c r="K312" i="8"/>
  <c r="M312" i="8"/>
  <c r="N312" i="8"/>
  <c r="K313" i="8"/>
  <c r="M313" i="8"/>
  <c r="N313" i="8"/>
  <c r="K314" i="8"/>
  <c r="M314" i="8"/>
  <c r="N314" i="8"/>
  <c r="K315" i="8"/>
  <c r="M315" i="8"/>
  <c r="N315" i="8"/>
  <c r="K316" i="8"/>
  <c r="M316" i="8"/>
  <c r="N316" i="8"/>
  <c r="K317" i="8"/>
  <c r="M317" i="8"/>
  <c r="N317" i="8"/>
  <c r="K318" i="8"/>
  <c r="M318" i="8"/>
  <c r="N318" i="8"/>
  <c r="K319" i="8"/>
  <c r="M319" i="8"/>
  <c r="N319" i="8"/>
  <c r="K320" i="8"/>
  <c r="M320" i="8"/>
  <c r="N320" i="8"/>
  <c r="K321" i="8"/>
  <c r="M321" i="8"/>
  <c r="N321" i="8"/>
  <c r="K322" i="8"/>
  <c r="M322" i="8"/>
  <c r="N322" i="8"/>
  <c r="K323" i="8"/>
  <c r="M323" i="8"/>
  <c r="N323" i="8"/>
  <c r="K324" i="8"/>
  <c r="M324" i="8"/>
  <c r="N324" i="8"/>
  <c r="K325" i="8"/>
  <c r="M325" i="8"/>
  <c r="N325" i="8"/>
  <c r="K326" i="8"/>
  <c r="M326" i="8"/>
  <c r="N326" i="8"/>
  <c r="K327" i="8"/>
  <c r="M327" i="8"/>
  <c r="N327" i="8"/>
  <c r="K328" i="8"/>
  <c r="M328" i="8"/>
  <c r="N328" i="8"/>
  <c r="K329" i="8"/>
  <c r="M329" i="8"/>
  <c r="N329" i="8"/>
  <c r="K330" i="8"/>
  <c r="M330" i="8"/>
  <c r="N330" i="8"/>
  <c r="K331" i="8"/>
  <c r="M331" i="8"/>
  <c r="N331" i="8"/>
  <c r="K332" i="8"/>
  <c r="M332" i="8"/>
  <c r="N332" i="8"/>
  <c r="K333" i="8"/>
  <c r="M333" i="8"/>
  <c r="N333" i="8"/>
  <c r="K334" i="8"/>
  <c r="M334" i="8"/>
  <c r="N334" i="8"/>
  <c r="K335" i="8"/>
  <c r="M335" i="8"/>
  <c r="N335" i="8"/>
  <c r="K336" i="8"/>
  <c r="M336" i="8"/>
  <c r="N336" i="8"/>
  <c r="K337" i="8"/>
  <c r="M337" i="8"/>
  <c r="N337" i="8"/>
  <c r="K338" i="8"/>
  <c r="M338" i="8"/>
  <c r="N338" i="8"/>
  <c r="K339" i="8"/>
  <c r="M339" i="8"/>
  <c r="N339" i="8"/>
  <c r="K340" i="8"/>
  <c r="M340" i="8"/>
  <c r="N340" i="8"/>
  <c r="K341" i="8"/>
  <c r="M341" i="8"/>
  <c r="N341" i="8"/>
  <c r="K342" i="8"/>
  <c r="M342" i="8"/>
  <c r="N342" i="8"/>
  <c r="K343" i="8"/>
  <c r="M343" i="8"/>
  <c r="N343" i="8"/>
  <c r="K344" i="8"/>
  <c r="M344" i="8"/>
  <c r="N344" i="8"/>
  <c r="K345" i="8"/>
  <c r="M345" i="8"/>
  <c r="N345" i="8"/>
  <c r="K346" i="8"/>
  <c r="M346" i="8"/>
  <c r="N346" i="8"/>
  <c r="K347" i="8"/>
  <c r="M347" i="8"/>
  <c r="N347" i="8"/>
  <c r="K348" i="8"/>
  <c r="M348" i="8"/>
  <c r="N348" i="8"/>
  <c r="K349" i="8"/>
  <c r="M349" i="8"/>
  <c r="N349" i="8"/>
  <c r="K350" i="8"/>
  <c r="M350" i="8"/>
  <c r="N350" i="8"/>
  <c r="K351" i="8"/>
  <c r="M351" i="8"/>
  <c r="N351" i="8"/>
  <c r="K352" i="8"/>
  <c r="M352" i="8"/>
  <c r="N352" i="8"/>
  <c r="K353" i="8"/>
  <c r="M353" i="8"/>
  <c r="N353" i="8"/>
  <c r="K354" i="8"/>
  <c r="M354" i="8"/>
  <c r="N354" i="8"/>
  <c r="K355" i="8"/>
  <c r="M355" i="8"/>
  <c r="N355" i="8"/>
  <c r="K356" i="8"/>
  <c r="M356" i="8"/>
  <c r="N356" i="8"/>
  <c r="K357" i="8"/>
  <c r="M357" i="8"/>
  <c r="N357" i="8"/>
  <c r="K358" i="8"/>
  <c r="M358" i="8"/>
  <c r="N358" i="8"/>
  <c r="K359" i="8"/>
  <c r="M359" i="8"/>
  <c r="N359" i="8"/>
  <c r="K360" i="8"/>
  <c r="M360" i="8"/>
  <c r="N360" i="8"/>
  <c r="K361" i="8"/>
  <c r="M361" i="8"/>
  <c r="N361" i="8"/>
  <c r="K362" i="8"/>
  <c r="M362" i="8"/>
  <c r="N362" i="8"/>
  <c r="K363" i="8"/>
  <c r="M363" i="8"/>
  <c r="N363" i="8"/>
  <c r="K364" i="8"/>
  <c r="M364" i="8"/>
  <c r="N364" i="8"/>
  <c r="K365" i="8"/>
  <c r="M365" i="8"/>
  <c r="N365" i="8"/>
  <c r="K366" i="8"/>
  <c r="M366" i="8"/>
  <c r="N366" i="8"/>
  <c r="K367" i="8"/>
  <c r="M367" i="8"/>
  <c r="N367" i="8"/>
  <c r="K368" i="8"/>
  <c r="M368" i="8"/>
  <c r="N368" i="8"/>
  <c r="K369" i="8"/>
  <c r="M369" i="8"/>
  <c r="N369" i="8"/>
  <c r="K370" i="8"/>
  <c r="M370" i="8"/>
  <c r="N370" i="8"/>
  <c r="K371" i="8"/>
  <c r="M371" i="8"/>
  <c r="N371" i="8"/>
  <c r="K372" i="8"/>
  <c r="M372" i="8"/>
  <c r="N372" i="8"/>
  <c r="K373" i="8"/>
  <c r="M373" i="8"/>
  <c r="N373" i="8"/>
  <c r="K374" i="8"/>
  <c r="M374" i="8"/>
  <c r="N374" i="8"/>
  <c r="K375" i="8"/>
  <c r="M375" i="8"/>
  <c r="N375" i="8"/>
  <c r="K376" i="8"/>
  <c r="M376" i="8"/>
  <c r="N376" i="8"/>
  <c r="K377" i="8"/>
  <c r="M377" i="8"/>
  <c r="N377" i="8"/>
  <c r="K378" i="8"/>
  <c r="M378" i="8"/>
  <c r="N378" i="8"/>
  <c r="K379" i="8"/>
  <c r="M379" i="8"/>
  <c r="N379" i="8"/>
  <c r="K380" i="8"/>
  <c r="M380" i="8"/>
  <c r="N380" i="8"/>
  <c r="K381" i="8"/>
  <c r="M381" i="8"/>
  <c r="N381" i="8"/>
  <c r="K382" i="8"/>
  <c r="M382" i="8"/>
  <c r="N382" i="8"/>
  <c r="K383" i="8"/>
  <c r="M383" i="8"/>
  <c r="N383" i="8"/>
  <c r="K384" i="8"/>
  <c r="M384" i="8"/>
  <c r="N384" i="8"/>
  <c r="K385" i="8"/>
  <c r="M385" i="8"/>
  <c r="N385" i="8"/>
  <c r="K386" i="8"/>
  <c r="M386" i="8"/>
  <c r="N386" i="8"/>
  <c r="K387" i="8"/>
  <c r="M387" i="8"/>
  <c r="N387" i="8"/>
  <c r="K388" i="8"/>
  <c r="M388" i="8"/>
  <c r="N388" i="8"/>
  <c r="K389" i="8"/>
  <c r="M389" i="8"/>
  <c r="N389" i="8"/>
  <c r="K390" i="8"/>
  <c r="M390" i="8"/>
  <c r="N390" i="8"/>
  <c r="K391" i="8"/>
  <c r="M391" i="8"/>
  <c r="N391" i="8"/>
  <c r="K392" i="8"/>
  <c r="M392" i="8"/>
  <c r="N392" i="8"/>
  <c r="K393" i="8"/>
  <c r="M393" i="8"/>
  <c r="N393" i="8"/>
  <c r="K394" i="8"/>
  <c r="M394" i="8"/>
  <c r="N394" i="8"/>
  <c r="K395" i="8"/>
  <c r="M395" i="8"/>
  <c r="N395" i="8"/>
  <c r="K396" i="8"/>
  <c r="M396" i="8"/>
  <c r="N396" i="8"/>
  <c r="K397" i="8"/>
  <c r="M397" i="8"/>
  <c r="N397" i="8"/>
  <c r="K398" i="8"/>
  <c r="M398" i="8"/>
  <c r="N398" i="8"/>
  <c r="K399" i="8"/>
  <c r="M399" i="8"/>
  <c r="N399" i="8"/>
  <c r="K400" i="8"/>
  <c r="M400" i="8"/>
  <c r="N400" i="8"/>
  <c r="K401" i="8"/>
  <c r="M401" i="8"/>
  <c r="N401" i="8"/>
  <c r="K402" i="8"/>
  <c r="M402" i="8"/>
  <c r="N402" i="8"/>
  <c r="K403" i="8"/>
  <c r="M403" i="8"/>
  <c r="N403" i="8"/>
  <c r="K404" i="8"/>
  <c r="M404" i="8"/>
  <c r="N404" i="8"/>
  <c r="K405" i="8"/>
  <c r="M405" i="8"/>
  <c r="N405" i="8"/>
  <c r="K406" i="8"/>
  <c r="M406" i="8"/>
  <c r="N406" i="8"/>
  <c r="K407" i="8"/>
  <c r="M407" i="8"/>
  <c r="N407" i="8"/>
  <c r="K408" i="8"/>
  <c r="M408" i="8"/>
  <c r="N408" i="8"/>
  <c r="K409" i="8"/>
  <c r="M409" i="8"/>
  <c r="N409" i="8"/>
  <c r="K410" i="8"/>
  <c r="M410" i="8"/>
  <c r="N410" i="8"/>
  <c r="K411" i="8"/>
  <c r="M411" i="8"/>
  <c r="N411" i="8"/>
  <c r="K412" i="8"/>
  <c r="M412" i="8"/>
  <c r="N412" i="8"/>
  <c r="K413" i="8"/>
  <c r="M413" i="8"/>
  <c r="N413" i="8"/>
  <c r="K414" i="8"/>
  <c r="M414" i="8"/>
  <c r="N414" i="8"/>
  <c r="K415" i="8"/>
  <c r="M415" i="8"/>
  <c r="N415" i="8"/>
  <c r="K416" i="8"/>
  <c r="M416" i="8"/>
  <c r="N416" i="8"/>
  <c r="K417" i="8"/>
  <c r="M417" i="8"/>
  <c r="N417" i="8"/>
  <c r="K418" i="8"/>
  <c r="M418" i="8"/>
  <c r="N418" i="8"/>
  <c r="K419" i="8"/>
  <c r="M419" i="8"/>
  <c r="N419" i="8"/>
  <c r="K420" i="8"/>
  <c r="M420" i="8"/>
  <c r="N420" i="8"/>
  <c r="K421" i="8"/>
  <c r="M421" i="8"/>
  <c r="N421" i="8"/>
  <c r="K422" i="8"/>
  <c r="M422" i="8"/>
  <c r="N422" i="8"/>
  <c r="K423" i="8"/>
  <c r="M423" i="8"/>
  <c r="N423" i="8"/>
  <c r="K424" i="8"/>
  <c r="M424" i="8"/>
  <c r="N424" i="8"/>
  <c r="K425" i="8"/>
  <c r="M425" i="8"/>
  <c r="N425" i="8"/>
  <c r="K426" i="8"/>
  <c r="M426" i="8"/>
  <c r="N426" i="8"/>
  <c r="K427" i="8"/>
  <c r="M427" i="8"/>
  <c r="N427" i="8"/>
  <c r="K428" i="8"/>
  <c r="M428" i="8"/>
  <c r="N428" i="8"/>
  <c r="K429" i="8"/>
  <c r="M429" i="8"/>
  <c r="N429" i="8"/>
  <c r="K430" i="8"/>
  <c r="M430" i="8"/>
  <c r="N430" i="8"/>
  <c r="K431" i="8"/>
  <c r="M431" i="8"/>
  <c r="N431" i="8"/>
  <c r="K432" i="8"/>
  <c r="M432" i="8"/>
  <c r="N432" i="8"/>
  <c r="K433" i="8"/>
  <c r="M433" i="8"/>
  <c r="N433" i="8"/>
  <c r="K434" i="8"/>
  <c r="M434" i="8"/>
  <c r="N434" i="8"/>
  <c r="K435" i="8"/>
  <c r="M435" i="8"/>
  <c r="N435" i="8"/>
  <c r="K436" i="8"/>
  <c r="M436" i="8"/>
  <c r="N436" i="8"/>
  <c r="K437" i="8"/>
  <c r="M437" i="8"/>
  <c r="N437" i="8"/>
  <c r="K438" i="8"/>
  <c r="M438" i="8"/>
  <c r="N438" i="8"/>
  <c r="K439" i="8"/>
  <c r="M439" i="8"/>
  <c r="N439" i="8"/>
  <c r="K440" i="8"/>
  <c r="M440" i="8"/>
  <c r="N440" i="8"/>
  <c r="K441" i="8"/>
  <c r="M441" i="8"/>
  <c r="N441" i="8"/>
  <c r="K442" i="8"/>
  <c r="M442" i="8"/>
  <c r="N442" i="8"/>
  <c r="K443" i="8"/>
  <c r="M443" i="8"/>
  <c r="N443" i="8"/>
  <c r="K444" i="8"/>
  <c r="M444" i="8"/>
  <c r="N444" i="8"/>
  <c r="K445" i="8"/>
  <c r="M445" i="8"/>
  <c r="N445" i="8"/>
  <c r="K446" i="8"/>
  <c r="M446" i="8"/>
  <c r="N446" i="8"/>
  <c r="K447" i="8"/>
  <c r="M447" i="8"/>
  <c r="N447" i="8"/>
  <c r="K448" i="8"/>
  <c r="M448" i="8"/>
  <c r="N448" i="8"/>
  <c r="K449" i="8"/>
  <c r="M449" i="8"/>
  <c r="N449" i="8"/>
  <c r="K450" i="8"/>
  <c r="M450" i="8"/>
  <c r="N450" i="8"/>
  <c r="K451" i="8"/>
  <c r="M451" i="8"/>
  <c r="N451" i="8"/>
  <c r="K452" i="8"/>
  <c r="M452" i="8"/>
  <c r="N452" i="8"/>
  <c r="K453" i="8"/>
  <c r="M453" i="8"/>
  <c r="N453" i="8"/>
  <c r="K454" i="8"/>
  <c r="M454" i="8"/>
  <c r="N454" i="8"/>
  <c r="K455" i="8"/>
  <c r="M455" i="8"/>
  <c r="N455" i="8"/>
  <c r="K456" i="8"/>
  <c r="M456" i="8"/>
  <c r="N456" i="8"/>
  <c r="K457" i="8"/>
  <c r="M457" i="8"/>
  <c r="N457" i="8"/>
  <c r="K458" i="8"/>
  <c r="M458" i="8"/>
  <c r="N458" i="8"/>
  <c r="K459" i="8"/>
  <c r="M459" i="8"/>
  <c r="N459" i="8"/>
  <c r="K460" i="8"/>
  <c r="M460" i="8"/>
  <c r="N460" i="8"/>
  <c r="K461" i="8"/>
  <c r="M461" i="8"/>
  <c r="N461" i="8"/>
  <c r="K462" i="8"/>
  <c r="M462" i="8"/>
  <c r="N462" i="8"/>
  <c r="K463" i="8"/>
  <c r="M463" i="8"/>
  <c r="N463" i="8"/>
  <c r="K464" i="8"/>
  <c r="M464" i="8"/>
  <c r="N464" i="8"/>
  <c r="K465" i="8"/>
  <c r="M465" i="8"/>
  <c r="N465" i="8"/>
  <c r="K466" i="8"/>
  <c r="M466" i="8"/>
  <c r="N466" i="8"/>
  <c r="K467" i="8"/>
  <c r="M467" i="8"/>
  <c r="N467" i="8"/>
  <c r="K468" i="8"/>
  <c r="M468" i="8"/>
  <c r="N468" i="8"/>
  <c r="K469" i="8"/>
  <c r="M469" i="8"/>
  <c r="N469" i="8"/>
  <c r="K470" i="8"/>
  <c r="M470" i="8"/>
  <c r="N470" i="8"/>
  <c r="K471" i="8"/>
  <c r="M471" i="8"/>
  <c r="N471" i="8"/>
  <c r="K472" i="8"/>
  <c r="M472" i="8"/>
  <c r="N472" i="8"/>
  <c r="K473" i="8"/>
  <c r="M473" i="8"/>
  <c r="N473" i="8"/>
  <c r="K474" i="8"/>
  <c r="M474" i="8"/>
  <c r="N474" i="8"/>
  <c r="K475" i="8"/>
  <c r="M475" i="8"/>
  <c r="N475" i="8"/>
  <c r="K476" i="8"/>
  <c r="M476" i="8"/>
  <c r="N476" i="8"/>
  <c r="K477" i="8"/>
  <c r="M477" i="8"/>
  <c r="N477" i="8"/>
  <c r="K478" i="8"/>
  <c r="M478" i="8"/>
  <c r="N478" i="8"/>
  <c r="K479" i="8"/>
  <c r="M479" i="8"/>
  <c r="N479" i="8"/>
  <c r="K480" i="8"/>
  <c r="M480" i="8"/>
  <c r="N480" i="8"/>
  <c r="K481" i="8"/>
  <c r="M481" i="8"/>
  <c r="N481" i="8"/>
  <c r="K482" i="8"/>
  <c r="M482" i="8"/>
  <c r="N482" i="8"/>
  <c r="K483" i="8"/>
  <c r="M483" i="8"/>
  <c r="N483" i="8"/>
  <c r="K484" i="8"/>
  <c r="M484" i="8"/>
  <c r="N484" i="8"/>
  <c r="K485" i="8"/>
  <c r="M485" i="8"/>
  <c r="N485" i="8"/>
  <c r="K486" i="8"/>
  <c r="M486" i="8"/>
  <c r="N486" i="8"/>
  <c r="K487" i="8"/>
  <c r="M487" i="8"/>
  <c r="N487" i="8"/>
  <c r="K488" i="8"/>
  <c r="M488" i="8"/>
  <c r="N488" i="8"/>
  <c r="K489" i="8"/>
  <c r="M489" i="8"/>
  <c r="N489" i="8"/>
  <c r="K490" i="8"/>
  <c r="M490" i="8"/>
  <c r="N490" i="8"/>
  <c r="K491" i="8"/>
  <c r="M491" i="8"/>
  <c r="N491" i="8"/>
  <c r="K492" i="8"/>
  <c r="M492" i="8"/>
  <c r="N492" i="8"/>
  <c r="K493" i="8"/>
  <c r="M493" i="8"/>
  <c r="N493" i="8"/>
  <c r="K494" i="8"/>
  <c r="M494" i="8"/>
  <c r="N494" i="8"/>
  <c r="K495" i="8"/>
  <c r="M495" i="8"/>
  <c r="N495" i="8"/>
  <c r="K496" i="8"/>
  <c r="M496" i="8"/>
  <c r="N496" i="8"/>
  <c r="K497" i="8"/>
  <c r="M497" i="8"/>
  <c r="N497" i="8"/>
  <c r="K498" i="8"/>
  <c r="M498" i="8"/>
  <c r="N498" i="8"/>
  <c r="K499" i="8"/>
  <c r="M499" i="8"/>
  <c r="N499" i="8"/>
  <c r="K500" i="8"/>
  <c r="M500" i="8"/>
  <c r="N500" i="8"/>
  <c r="K501" i="8"/>
  <c r="M501" i="8"/>
  <c r="N501" i="8"/>
  <c r="K502" i="8"/>
  <c r="M502" i="8"/>
  <c r="N502" i="8"/>
  <c r="K503" i="8"/>
  <c r="M503" i="8"/>
  <c r="N503" i="8"/>
  <c r="K504" i="8"/>
  <c r="M504" i="8"/>
  <c r="N504" i="8"/>
  <c r="K505" i="8"/>
  <c r="M505" i="8"/>
  <c r="N505" i="8"/>
  <c r="K506" i="8"/>
  <c r="M506" i="8"/>
  <c r="N506" i="8"/>
  <c r="K507" i="8"/>
  <c r="M507" i="8"/>
  <c r="N507" i="8"/>
  <c r="K508" i="8"/>
  <c r="M508" i="8"/>
  <c r="N508" i="8"/>
  <c r="K509" i="8"/>
  <c r="M509" i="8"/>
  <c r="N509" i="8"/>
  <c r="K510" i="8"/>
  <c r="M510" i="8"/>
  <c r="N510" i="8"/>
  <c r="K511" i="8"/>
  <c r="M511" i="8"/>
  <c r="N511" i="8"/>
  <c r="K512" i="8"/>
  <c r="M512" i="8"/>
  <c r="N512" i="8"/>
  <c r="K513" i="8"/>
  <c r="M513" i="8"/>
  <c r="N513" i="8"/>
  <c r="K514" i="8"/>
  <c r="M514" i="8"/>
  <c r="N514" i="8"/>
  <c r="K515" i="8"/>
  <c r="M515" i="8"/>
  <c r="N515" i="8"/>
  <c r="K516" i="8"/>
  <c r="M516" i="8"/>
  <c r="N516" i="8"/>
  <c r="K517" i="8"/>
  <c r="M517" i="8"/>
  <c r="N517" i="8"/>
  <c r="K518" i="8"/>
  <c r="M518" i="8"/>
  <c r="N518" i="8"/>
  <c r="K519" i="8"/>
  <c r="M519" i="8"/>
  <c r="N519" i="8"/>
  <c r="K520" i="8"/>
  <c r="M520" i="8"/>
  <c r="N520" i="8"/>
  <c r="K521" i="8"/>
  <c r="M521" i="8"/>
  <c r="N521" i="8"/>
  <c r="K522" i="8"/>
  <c r="M522" i="8"/>
  <c r="N522" i="8"/>
  <c r="K523" i="8"/>
  <c r="M523" i="8"/>
  <c r="N523" i="8"/>
  <c r="K524" i="8"/>
  <c r="M524" i="8"/>
  <c r="N524" i="8"/>
  <c r="K525" i="8"/>
  <c r="M525" i="8"/>
  <c r="N525" i="8"/>
  <c r="K526" i="8"/>
  <c r="M526" i="8"/>
  <c r="N526" i="8"/>
  <c r="K527" i="8"/>
  <c r="M527" i="8"/>
  <c r="N527" i="8"/>
  <c r="K528" i="8"/>
  <c r="M528" i="8"/>
  <c r="N528" i="8"/>
  <c r="K529" i="8"/>
  <c r="M529" i="8"/>
  <c r="N529" i="8"/>
  <c r="K530" i="8"/>
  <c r="M530" i="8"/>
  <c r="N530" i="8"/>
  <c r="K531" i="8"/>
  <c r="M531" i="8"/>
  <c r="N531" i="8"/>
  <c r="K532" i="8"/>
  <c r="M532" i="8"/>
  <c r="N532" i="8"/>
  <c r="K533" i="8"/>
  <c r="M533" i="8"/>
  <c r="N533" i="8"/>
  <c r="K534" i="8"/>
  <c r="M534" i="8"/>
  <c r="N534" i="8"/>
  <c r="K535" i="8"/>
  <c r="M535" i="8"/>
  <c r="N535" i="8"/>
  <c r="K536" i="8"/>
  <c r="M536" i="8"/>
  <c r="N536" i="8"/>
  <c r="K537" i="8"/>
  <c r="M537" i="8"/>
  <c r="N537" i="8"/>
  <c r="K538" i="8"/>
  <c r="M538" i="8"/>
  <c r="N538" i="8"/>
  <c r="K539" i="8"/>
  <c r="M539" i="8"/>
  <c r="N539" i="8"/>
  <c r="K540" i="8"/>
  <c r="M540" i="8"/>
  <c r="N540" i="8"/>
  <c r="K541" i="8"/>
  <c r="M541" i="8"/>
  <c r="N541" i="8"/>
  <c r="K542" i="8"/>
  <c r="M542" i="8"/>
  <c r="N542" i="8"/>
  <c r="K543" i="8"/>
  <c r="M543" i="8"/>
  <c r="N543" i="8"/>
  <c r="K544" i="8"/>
  <c r="M544" i="8"/>
  <c r="N544" i="8"/>
  <c r="K545" i="8"/>
  <c r="M545" i="8"/>
  <c r="N545" i="8"/>
  <c r="K546" i="8"/>
  <c r="M546" i="8"/>
  <c r="N546" i="8"/>
  <c r="K547" i="8"/>
  <c r="M547" i="8"/>
  <c r="N547" i="8"/>
  <c r="K548" i="8"/>
  <c r="M548" i="8"/>
  <c r="N548" i="8"/>
  <c r="K549" i="8"/>
  <c r="M549" i="8"/>
  <c r="N549" i="8"/>
  <c r="K550" i="8"/>
  <c r="M550" i="8"/>
  <c r="N550" i="8"/>
  <c r="K551" i="8"/>
  <c r="M551" i="8"/>
  <c r="N551" i="8"/>
  <c r="K552" i="8"/>
  <c r="M552" i="8"/>
  <c r="N552" i="8"/>
  <c r="K553" i="8"/>
  <c r="M553" i="8"/>
  <c r="N553" i="8"/>
  <c r="K554" i="8"/>
  <c r="M554" i="8"/>
  <c r="N554" i="8"/>
  <c r="K555" i="8"/>
  <c r="M555" i="8"/>
  <c r="N555" i="8"/>
  <c r="K556" i="8"/>
  <c r="M556" i="8"/>
  <c r="N556" i="8"/>
  <c r="K557" i="8"/>
  <c r="M557" i="8"/>
  <c r="N557" i="8"/>
  <c r="K558" i="8"/>
  <c r="M558" i="8"/>
  <c r="N558" i="8"/>
  <c r="K559" i="8"/>
  <c r="M559" i="8"/>
  <c r="N559" i="8"/>
  <c r="K560" i="8"/>
  <c r="M560" i="8"/>
  <c r="N560" i="8"/>
  <c r="K561" i="8"/>
  <c r="M561" i="8"/>
  <c r="N561" i="8"/>
  <c r="K562" i="8"/>
  <c r="M562" i="8"/>
  <c r="N562" i="8"/>
  <c r="K563" i="8"/>
  <c r="M563" i="8"/>
  <c r="N563" i="8"/>
  <c r="K564" i="8"/>
  <c r="M564" i="8"/>
  <c r="N564" i="8"/>
  <c r="K565" i="8"/>
  <c r="M565" i="8"/>
  <c r="N565" i="8"/>
  <c r="K566" i="8"/>
  <c r="M566" i="8"/>
  <c r="N566" i="8"/>
  <c r="K567" i="8"/>
  <c r="M567" i="8"/>
  <c r="N567" i="8"/>
  <c r="K568" i="8"/>
  <c r="M568" i="8"/>
  <c r="N568" i="8"/>
  <c r="K569" i="8"/>
  <c r="M569" i="8"/>
  <c r="N569" i="8"/>
  <c r="K570" i="8"/>
  <c r="M570" i="8"/>
  <c r="N570" i="8"/>
  <c r="K571" i="8"/>
  <c r="M571" i="8"/>
  <c r="N571" i="8"/>
  <c r="K572" i="8"/>
  <c r="M572" i="8"/>
  <c r="N572" i="8"/>
  <c r="K573" i="8"/>
  <c r="M573" i="8"/>
  <c r="N573" i="8"/>
  <c r="K574" i="8"/>
  <c r="M574" i="8"/>
  <c r="N574" i="8"/>
  <c r="K575" i="8"/>
  <c r="M575" i="8"/>
  <c r="N575" i="8"/>
  <c r="K576" i="8"/>
  <c r="M576" i="8"/>
  <c r="N576" i="8"/>
  <c r="K577" i="8"/>
  <c r="M577" i="8"/>
  <c r="N577" i="8"/>
  <c r="K578" i="8"/>
  <c r="M578" i="8"/>
  <c r="N578" i="8"/>
  <c r="K579" i="8"/>
  <c r="M579" i="8"/>
  <c r="N579" i="8"/>
  <c r="K580" i="8"/>
  <c r="M580" i="8"/>
  <c r="N580" i="8"/>
  <c r="K581" i="8"/>
  <c r="M581" i="8"/>
  <c r="N581" i="8"/>
  <c r="K582" i="8"/>
  <c r="M582" i="8"/>
  <c r="N582" i="8"/>
  <c r="K583" i="8"/>
  <c r="M583" i="8"/>
  <c r="N583" i="8"/>
  <c r="K584" i="8"/>
  <c r="M584" i="8"/>
  <c r="N584" i="8"/>
  <c r="K585" i="8"/>
  <c r="M585" i="8"/>
  <c r="N585" i="8"/>
  <c r="K586" i="8"/>
  <c r="M586" i="8"/>
  <c r="N586" i="8"/>
  <c r="K587" i="8"/>
  <c r="M587" i="8"/>
  <c r="N587" i="8"/>
  <c r="K588" i="8"/>
  <c r="M588" i="8"/>
  <c r="N588" i="8"/>
  <c r="K589" i="8"/>
  <c r="M589" i="8"/>
  <c r="N589" i="8"/>
  <c r="K590" i="8"/>
  <c r="M590" i="8"/>
  <c r="N590" i="8"/>
  <c r="K591" i="8"/>
  <c r="M591" i="8"/>
  <c r="N591" i="8"/>
  <c r="K592" i="8"/>
  <c r="M592" i="8"/>
  <c r="N592" i="8"/>
  <c r="K593" i="8"/>
  <c r="M593" i="8"/>
  <c r="N593" i="8"/>
  <c r="K594" i="8"/>
  <c r="M594" i="8"/>
  <c r="N594" i="8"/>
  <c r="K595" i="8"/>
  <c r="M595" i="8"/>
  <c r="N595" i="8"/>
  <c r="K596" i="8"/>
  <c r="M596" i="8"/>
  <c r="N596" i="8"/>
  <c r="K597" i="8"/>
  <c r="M597" i="8"/>
  <c r="N597" i="8"/>
  <c r="K598" i="8"/>
  <c r="M598" i="8"/>
  <c r="N598" i="8"/>
  <c r="K599" i="8"/>
  <c r="M599" i="8"/>
  <c r="N599" i="8"/>
  <c r="K600" i="8"/>
  <c r="M600" i="8"/>
  <c r="N600" i="8"/>
  <c r="K601" i="8"/>
  <c r="M601" i="8"/>
  <c r="N601" i="8"/>
  <c r="K602" i="8"/>
  <c r="M602" i="8"/>
  <c r="N602" i="8"/>
  <c r="K603" i="8"/>
  <c r="M603" i="8"/>
  <c r="N603" i="8"/>
  <c r="K604" i="8"/>
  <c r="M604" i="8"/>
  <c r="N604" i="8"/>
  <c r="K605" i="8"/>
  <c r="M605" i="8"/>
  <c r="N605" i="8"/>
  <c r="K606" i="8"/>
  <c r="M606" i="8"/>
  <c r="N606" i="8"/>
  <c r="K607" i="8"/>
  <c r="M607" i="8"/>
  <c r="N607" i="8"/>
  <c r="K608" i="8"/>
  <c r="M608" i="8"/>
  <c r="N608" i="8"/>
  <c r="K609" i="8"/>
  <c r="M609" i="8"/>
  <c r="N609" i="8"/>
  <c r="K610" i="8"/>
  <c r="M610" i="8"/>
  <c r="N610" i="8"/>
  <c r="K611" i="8"/>
  <c r="M611" i="8"/>
  <c r="N611" i="8"/>
  <c r="K612" i="8"/>
  <c r="M612" i="8"/>
  <c r="N612" i="8"/>
  <c r="K613" i="8"/>
  <c r="M613" i="8"/>
  <c r="N613" i="8"/>
  <c r="K614" i="8"/>
  <c r="M614" i="8"/>
  <c r="N614" i="8"/>
  <c r="K615" i="8"/>
  <c r="M615" i="8"/>
  <c r="N615" i="8"/>
  <c r="K616" i="8"/>
  <c r="M616" i="8"/>
  <c r="N616" i="8"/>
  <c r="K617" i="8"/>
  <c r="M617" i="8"/>
  <c r="N617" i="8"/>
  <c r="K618" i="8"/>
  <c r="M618" i="8"/>
  <c r="N618" i="8"/>
  <c r="K619" i="8"/>
  <c r="M619" i="8"/>
  <c r="N619" i="8"/>
  <c r="K620" i="8"/>
  <c r="M620" i="8"/>
  <c r="N620" i="8"/>
  <c r="K621" i="8"/>
  <c r="M621" i="8"/>
  <c r="N621" i="8"/>
  <c r="K622" i="8"/>
  <c r="M622" i="8"/>
  <c r="N622" i="8"/>
  <c r="K623" i="8"/>
  <c r="M623" i="8"/>
  <c r="N623" i="8"/>
  <c r="K624" i="8"/>
  <c r="M624" i="8"/>
  <c r="N624" i="8"/>
  <c r="K625" i="8"/>
  <c r="M625" i="8"/>
  <c r="N625" i="8"/>
  <c r="K626" i="8"/>
  <c r="M626" i="8"/>
  <c r="N626" i="8"/>
  <c r="K627" i="8"/>
  <c r="M627" i="8"/>
  <c r="N627" i="8"/>
  <c r="K628" i="8"/>
  <c r="M628" i="8"/>
  <c r="N628" i="8"/>
  <c r="K629" i="8"/>
  <c r="M629" i="8"/>
  <c r="N629" i="8"/>
  <c r="K630" i="8"/>
  <c r="M630" i="8"/>
  <c r="N630" i="8"/>
  <c r="K631" i="8"/>
  <c r="M631" i="8"/>
  <c r="N631" i="8"/>
  <c r="K632" i="8"/>
  <c r="M632" i="8"/>
  <c r="N632" i="8"/>
  <c r="K633" i="8"/>
  <c r="M633" i="8"/>
  <c r="N633" i="8"/>
  <c r="K634" i="8"/>
  <c r="M634" i="8"/>
  <c r="N634" i="8"/>
  <c r="K635" i="8"/>
  <c r="M635" i="8"/>
  <c r="N635" i="8"/>
  <c r="K636" i="8"/>
  <c r="M636" i="8"/>
  <c r="N636" i="8"/>
  <c r="K637" i="8"/>
  <c r="M637" i="8"/>
  <c r="N637" i="8"/>
  <c r="K638" i="8"/>
  <c r="M638" i="8"/>
  <c r="N638" i="8"/>
  <c r="K639" i="8"/>
  <c r="M639" i="8"/>
  <c r="N639" i="8"/>
  <c r="K640" i="8"/>
  <c r="M640" i="8"/>
  <c r="N640" i="8"/>
  <c r="K641" i="8"/>
  <c r="M641" i="8"/>
  <c r="N641" i="8"/>
  <c r="K642" i="8"/>
  <c r="M642" i="8"/>
  <c r="N642" i="8"/>
  <c r="K643" i="8"/>
  <c r="M643" i="8"/>
  <c r="N643" i="8"/>
  <c r="K644" i="8"/>
  <c r="M644" i="8"/>
  <c r="N644" i="8"/>
  <c r="K645" i="8"/>
  <c r="M645" i="8"/>
  <c r="N645" i="8"/>
  <c r="K646" i="8"/>
  <c r="M646" i="8"/>
  <c r="N646" i="8"/>
  <c r="K647" i="8"/>
  <c r="M647" i="8"/>
  <c r="N647" i="8"/>
  <c r="K648" i="8"/>
  <c r="M648" i="8"/>
  <c r="N648" i="8"/>
  <c r="K649" i="8"/>
  <c r="M649" i="8"/>
  <c r="N649" i="8"/>
  <c r="K650" i="8"/>
  <c r="M650" i="8"/>
  <c r="N650" i="8"/>
  <c r="K651" i="8"/>
  <c r="M651" i="8"/>
  <c r="N651" i="8"/>
  <c r="K652" i="8"/>
  <c r="M652" i="8"/>
  <c r="N652" i="8"/>
  <c r="K653" i="8"/>
  <c r="M653" i="8"/>
  <c r="N653" i="8"/>
  <c r="K654" i="8"/>
  <c r="M654" i="8"/>
  <c r="N654" i="8"/>
  <c r="K655" i="8"/>
  <c r="M655" i="8"/>
  <c r="N655" i="8"/>
  <c r="K656" i="8"/>
  <c r="M656" i="8"/>
  <c r="N656" i="8"/>
  <c r="K657" i="8"/>
  <c r="M657" i="8"/>
  <c r="N657" i="8"/>
  <c r="K658" i="8"/>
  <c r="M658" i="8"/>
  <c r="N658" i="8"/>
  <c r="K659" i="8"/>
  <c r="M659" i="8"/>
  <c r="N659" i="8"/>
  <c r="K660" i="8"/>
  <c r="M660" i="8"/>
  <c r="N660" i="8"/>
  <c r="K661" i="8"/>
  <c r="M661" i="8"/>
  <c r="N661" i="8"/>
  <c r="K662" i="8"/>
  <c r="M662" i="8"/>
  <c r="N662" i="8"/>
  <c r="K663" i="8"/>
  <c r="M663" i="8"/>
  <c r="N663" i="8"/>
  <c r="K664" i="8"/>
  <c r="M664" i="8"/>
  <c r="N664" i="8"/>
  <c r="K665" i="8"/>
  <c r="M665" i="8"/>
  <c r="N665" i="8"/>
  <c r="K666" i="8"/>
  <c r="M666" i="8"/>
  <c r="N666" i="8"/>
  <c r="K667" i="8"/>
  <c r="M667" i="8"/>
  <c r="N667" i="8"/>
  <c r="K668" i="8"/>
  <c r="M668" i="8"/>
  <c r="N668" i="8"/>
  <c r="K669" i="8"/>
  <c r="M669" i="8"/>
  <c r="N669" i="8"/>
  <c r="K670" i="8"/>
  <c r="M670" i="8"/>
  <c r="N670" i="8"/>
  <c r="K671" i="8"/>
  <c r="M671" i="8"/>
  <c r="N671" i="8"/>
  <c r="K672" i="8"/>
  <c r="M672" i="8"/>
  <c r="N672" i="8"/>
  <c r="K673" i="8"/>
  <c r="M673" i="8"/>
  <c r="N673" i="8"/>
  <c r="K674" i="8"/>
  <c r="M674" i="8"/>
  <c r="N674" i="8"/>
  <c r="K675" i="8"/>
  <c r="M675" i="8"/>
  <c r="N675" i="8"/>
  <c r="K676" i="8"/>
  <c r="M676" i="8"/>
  <c r="N676" i="8"/>
  <c r="K677" i="8"/>
  <c r="M677" i="8"/>
  <c r="N677" i="8"/>
  <c r="K678" i="8"/>
  <c r="M678" i="8"/>
  <c r="N678" i="8"/>
  <c r="K679" i="8"/>
  <c r="M679" i="8"/>
  <c r="N679" i="8"/>
  <c r="K680" i="8"/>
  <c r="M680" i="8"/>
  <c r="N680" i="8"/>
  <c r="K681" i="8"/>
  <c r="M681" i="8"/>
  <c r="N681" i="8"/>
  <c r="K682" i="8"/>
  <c r="M682" i="8"/>
  <c r="N682" i="8"/>
  <c r="K683" i="8"/>
  <c r="M683" i="8"/>
  <c r="N683" i="8"/>
  <c r="K684" i="8"/>
  <c r="M684" i="8"/>
  <c r="N684" i="8"/>
  <c r="K685" i="8"/>
  <c r="M685" i="8"/>
  <c r="N685" i="8"/>
  <c r="K686" i="8"/>
  <c r="M686" i="8"/>
  <c r="N686" i="8"/>
  <c r="K687" i="8"/>
  <c r="M687" i="8"/>
  <c r="N687" i="8"/>
  <c r="K688" i="8"/>
  <c r="M688" i="8"/>
  <c r="N688" i="8"/>
  <c r="K689" i="8"/>
  <c r="M689" i="8"/>
  <c r="N689" i="8"/>
  <c r="K690" i="8"/>
  <c r="M690" i="8"/>
  <c r="N690" i="8"/>
  <c r="K691" i="8"/>
  <c r="M691" i="8"/>
  <c r="N691" i="8"/>
  <c r="K692" i="8"/>
  <c r="M692" i="8"/>
  <c r="N692" i="8"/>
  <c r="K693" i="8"/>
  <c r="M693" i="8"/>
  <c r="N693" i="8"/>
  <c r="K694" i="8"/>
  <c r="M694" i="8"/>
  <c r="N694" i="8"/>
  <c r="K695" i="8"/>
  <c r="M695" i="8"/>
  <c r="N695" i="8"/>
  <c r="K696" i="8"/>
  <c r="M696" i="8"/>
  <c r="N696" i="8"/>
  <c r="K697" i="8"/>
  <c r="M697" i="8"/>
  <c r="N697" i="8"/>
  <c r="K698" i="8"/>
  <c r="M698" i="8"/>
  <c r="N698" i="8"/>
  <c r="K699" i="8"/>
  <c r="M699" i="8"/>
  <c r="N699" i="8"/>
  <c r="K700" i="8"/>
  <c r="M700" i="8"/>
  <c r="N700" i="8"/>
  <c r="K701" i="8"/>
  <c r="M701" i="8"/>
  <c r="N701" i="8"/>
  <c r="K702" i="8"/>
  <c r="M702" i="8"/>
  <c r="N702" i="8"/>
  <c r="K703" i="8"/>
  <c r="M703" i="8"/>
  <c r="N703" i="8"/>
  <c r="K704" i="8"/>
  <c r="M704" i="8"/>
  <c r="N704" i="8"/>
  <c r="K705" i="8"/>
  <c r="M705" i="8"/>
  <c r="N705" i="8"/>
  <c r="K706" i="8"/>
  <c r="M706" i="8"/>
  <c r="N706" i="8"/>
  <c r="K707" i="8"/>
  <c r="M707" i="8"/>
  <c r="N707" i="8"/>
  <c r="K708" i="8"/>
  <c r="M708" i="8"/>
  <c r="N708" i="8"/>
  <c r="K709" i="8"/>
  <c r="M709" i="8"/>
  <c r="N709" i="8"/>
  <c r="K710" i="8"/>
  <c r="M710" i="8"/>
  <c r="N710" i="8"/>
  <c r="K711" i="8"/>
  <c r="M711" i="8"/>
  <c r="N711" i="8"/>
  <c r="K712" i="8"/>
  <c r="M712" i="8"/>
  <c r="N712" i="8"/>
  <c r="K713" i="8"/>
  <c r="M713" i="8"/>
  <c r="N713" i="8"/>
  <c r="K714" i="8"/>
  <c r="M714" i="8"/>
  <c r="N714" i="8"/>
  <c r="K715" i="8"/>
  <c r="M715" i="8"/>
  <c r="N715" i="8"/>
  <c r="K716" i="8"/>
  <c r="M716" i="8"/>
  <c r="N716" i="8"/>
  <c r="K717" i="8"/>
  <c r="M717" i="8"/>
  <c r="N717" i="8"/>
  <c r="K718" i="8"/>
  <c r="M718" i="8"/>
  <c r="N718" i="8"/>
  <c r="K719" i="8"/>
  <c r="M719" i="8"/>
  <c r="N719" i="8"/>
  <c r="K720" i="8"/>
  <c r="M720" i="8"/>
  <c r="N720" i="8"/>
  <c r="K721" i="8"/>
  <c r="M721" i="8"/>
  <c r="N721" i="8"/>
  <c r="K722" i="8"/>
  <c r="M722" i="8"/>
  <c r="N722" i="8"/>
  <c r="K723" i="8"/>
  <c r="M723" i="8"/>
  <c r="N723" i="8"/>
  <c r="K724" i="8"/>
  <c r="M724" i="8"/>
  <c r="N724" i="8"/>
  <c r="K725" i="8"/>
  <c r="M725" i="8"/>
  <c r="N725" i="8"/>
  <c r="K726" i="8"/>
  <c r="M726" i="8"/>
  <c r="N726" i="8"/>
  <c r="K727" i="8"/>
  <c r="M727" i="8"/>
  <c r="N727" i="8"/>
  <c r="K728" i="8"/>
  <c r="M728" i="8"/>
  <c r="N728" i="8"/>
  <c r="K729" i="8"/>
  <c r="M729" i="8"/>
  <c r="N729" i="8"/>
  <c r="K730" i="8"/>
  <c r="M730" i="8"/>
  <c r="N730" i="8"/>
  <c r="K731" i="8"/>
  <c r="M731" i="8"/>
  <c r="N731" i="8"/>
  <c r="K732" i="8"/>
  <c r="M732" i="8"/>
  <c r="N732" i="8"/>
  <c r="K733" i="8"/>
  <c r="M733" i="8"/>
  <c r="N733" i="8"/>
  <c r="K734" i="8"/>
  <c r="M734" i="8"/>
  <c r="N734" i="8"/>
  <c r="K735" i="8"/>
  <c r="M735" i="8"/>
  <c r="N735" i="8"/>
  <c r="K736" i="8"/>
  <c r="M736" i="8"/>
  <c r="N736" i="8"/>
  <c r="K737" i="8"/>
  <c r="M737" i="8"/>
  <c r="N737" i="8"/>
  <c r="K738" i="8"/>
  <c r="M738" i="8"/>
  <c r="N738" i="8"/>
  <c r="K739" i="8"/>
  <c r="M739" i="8"/>
  <c r="N739" i="8"/>
  <c r="K740" i="8"/>
  <c r="M740" i="8"/>
  <c r="N740" i="8"/>
  <c r="K741" i="8"/>
  <c r="M741" i="8"/>
  <c r="N741" i="8"/>
  <c r="K742" i="8"/>
  <c r="M742" i="8"/>
  <c r="N742" i="8"/>
  <c r="K743" i="8"/>
  <c r="M743" i="8"/>
  <c r="N743" i="8"/>
  <c r="K744" i="8"/>
  <c r="M744" i="8"/>
  <c r="N744" i="8"/>
  <c r="K745" i="8"/>
  <c r="M745" i="8"/>
  <c r="N745" i="8"/>
  <c r="K746" i="8"/>
  <c r="M746" i="8"/>
  <c r="N746" i="8"/>
  <c r="K747" i="8"/>
  <c r="M747" i="8"/>
  <c r="N747" i="8"/>
  <c r="K748" i="8"/>
  <c r="M748" i="8"/>
  <c r="N748" i="8"/>
  <c r="K749" i="8"/>
  <c r="M749" i="8"/>
  <c r="N749" i="8"/>
  <c r="K750" i="8"/>
  <c r="M750" i="8"/>
  <c r="N750" i="8"/>
  <c r="K751" i="8"/>
  <c r="M751" i="8"/>
  <c r="N751" i="8"/>
  <c r="K752" i="8"/>
  <c r="M752" i="8"/>
  <c r="N752" i="8"/>
  <c r="K753" i="8"/>
  <c r="M753" i="8"/>
  <c r="N753" i="8"/>
  <c r="K754" i="8"/>
  <c r="M754" i="8"/>
  <c r="N754" i="8"/>
  <c r="K755" i="8"/>
  <c r="M755" i="8"/>
  <c r="N755" i="8"/>
  <c r="K756" i="8"/>
  <c r="M756" i="8"/>
  <c r="N756" i="8"/>
  <c r="K757" i="8"/>
  <c r="M757" i="8"/>
  <c r="N757" i="8"/>
  <c r="K758" i="8"/>
  <c r="M758" i="8"/>
  <c r="N758" i="8"/>
  <c r="K759" i="8"/>
  <c r="M759" i="8"/>
  <c r="N759" i="8"/>
  <c r="K760" i="8"/>
  <c r="M760" i="8"/>
  <c r="N760" i="8"/>
  <c r="K761" i="8"/>
  <c r="M761" i="8"/>
  <c r="N761" i="8"/>
  <c r="K762" i="8"/>
  <c r="M762" i="8"/>
  <c r="N762" i="8"/>
  <c r="K763" i="8"/>
  <c r="M763" i="8"/>
  <c r="N763" i="8"/>
  <c r="K764" i="8"/>
  <c r="M764" i="8"/>
  <c r="N764" i="8"/>
  <c r="K765" i="8"/>
  <c r="M765" i="8"/>
  <c r="N765" i="8"/>
  <c r="K766" i="8"/>
  <c r="M766" i="8"/>
  <c r="N766" i="8"/>
  <c r="K767" i="8"/>
  <c r="M767" i="8"/>
  <c r="N767" i="8"/>
  <c r="K768" i="8"/>
  <c r="M768" i="8"/>
  <c r="N768" i="8"/>
  <c r="K769" i="8"/>
  <c r="M769" i="8"/>
  <c r="N769" i="8"/>
  <c r="K770" i="8"/>
  <c r="M770" i="8"/>
  <c r="N770" i="8"/>
  <c r="K771" i="8"/>
  <c r="M771" i="8"/>
  <c r="N771" i="8"/>
  <c r="K772" i="8"/>
  <c r="M772" i="8"/>
  <c r="N772" i="8"/>
  <c r="K773" i="8"/>
  <c r="M773" i="8"/>
  <c r="N773" i="8"/>
  <c r="K774" i="8"/>
  <c r="M774" i="8"/>
  <c r="N774" i="8"/>
  <c r="K775" i="8"/>
  <c r="M775" i="8"/>
  <c r="N775" i="8"/>
  <c r="K776" i="8"/>
  <c r="M776" i="8"/>
  <c r="N776" i="8"/>
  <c r="K777" i="8"/>
  <c r="M777" i="8"/>
  <c r="N777" i="8"/>
  <c r="K778" i="8"/>
  <c r="M778" i="8"/>
  <c r="N778" i="8"/>
  <c r="K779" i="8"/>
  <c r="M779" i="8"/>
  <c r="N779" i="8"/>
  <c r="K780" i="8"/>
  <c r="M780" i="8"/>
  <c r="N780" i="8"/>
  <c r="K781" i="8"/>
  <c r="M781" i="8"/>
  <c r="N781" i="8"/>
  <c r="K782" i="8"/>
  <c r="M782" i="8"/>
  <c r="N782" i="8"/>
  <c r="K783" i="8"/>
  <c r="M783" i="8"/>
  <c r="N783" i="8"/>
  <c r="K784" i="8"/>
  <c r="M784" i="8"/>
  <c r="N784" i="8"/>
  <c r="K785" i="8"/>
  <c r="M785" i="8"/>
  <c r="N785" i="8"/>
  <c r="K786" i="8"/>
  <c r="M786" i="8"/>
  <c r="N786" i="8"/>
  <c r="K787" i="8"/>
  <c r="M787" i="8"/>
  <c r="N787" i="8"/>
  <c r="K788" i="8"/>
  <c r="M788" i="8"/>
  <c r="N788" i="8"/>
  <c r="K789" i="8"/>
  <c r="M789" i="8"/>
  <c r="N789" i="8"/>
  <c r="K790" i="8"/>
  <c r="M790" i="8"/>
  <c r="N790" i="8"/>
  <c r="K791" i="8"/>
  <c r="M791" i="8"/>
  <c r="N791" i="8"/>
  <c r="K792" i="8"/>
  <c r="M792" i="8"/>
  <c r="N792" i="8"/>
  <c r="K793" i="8"/>
  <c r="M793" i="8"/>
  <c r="N793" i="8"/>
  <c r="K794" i="8"/>
  <c r="M794" i="8"/>
  <c r="N794" i="8"/>
  <c r="K795" i="8"/>
  <c r="M795" i="8"/>
  <c r="N795" i="8"/>
  <c r="K796" i="8"/>
  <c r="M796" i="8"/>
  <c r="N796" i="8"/>
  <c r="K797" i="8"/>
  <c r="M797" i="8"/>
  <c r="N797" i="8"/>
  <c r="K798" i="8"/>
  <c r="M798" i="8"/>
  <c r="N798" i="8"/>
  <c r="K799" i="8"/>
  <c r="M799" i="8"/>
  <c r="N799" i="8"/>
  <c r="K800" i="8"/>
  <c r="M800" i="8"/>
  <c r="N800" i="8"/>
  <c r="K801" i="8"/>
  <c r="M801" i="8"/>
  <c r="N801" i="8"/>
  <c r="K802" i="8"/>
  <c r="M802" i="8"/>
  <c r="N802" i="8"/>
  <c r="K803" i="8"/>
  <c r="M803" i="8"/>
  <c r="N803" i="8"/>
  <c r="K804" i="8"/>
  <c r="M804" i="8"/>
  <c r="N804" i="8"/>
  <c r="K805" i="8"/>
  <c r="M805" i="8"/>
  <c r="N805" i="8"/>
  <c r="K806" i="8"/>
  <c r="M806" i="8"/>
  <c r="N806" i="8"/>
  <c r="K807" i="8"/>
  <c r="M807" i="8"/>
  <c r="N807" i="8"/>
  <c r="K808" i="8"/>
  <c r="M808" i="8"/>
  <c r="N808" i="8"/>
  <c r="K809" i="8"/>
  <c r="M809" i="8"/>
  <c r="N809" i="8"/>
  <c r="K810" i="8"/>
  <c r="M810" i="8"/>
  <c r="N810" i="8"/>
  <c r="K811" i="8"/>
  <c r="M811" i="8"/>
  <c r="N811" i="8"/>
  <c r="K812" i="8"/>
  <c r="M812" i="8"/>
  <c r="N812" i="8"/>
  <c r="K813" i="8"/>
  <c r="M813" i="8"/>
  <c r="N813" i="8"/>
  <c r="K814" i="8"/>
  <c r="M814" i="8"/>
  <c r="N814" i="8"/>
  <c r="K815" i="8"/>
  <c r="M815" i="8"/>
  <c r="N815" i="8"/>
  <c r="K816" i="8"/>
  <c r="M816" i="8"/>
  <c r="N816" i="8"/>
  <c r="K817" i="8"/>
  <c r="M817" i="8"/>
  <c r="N817" i="8"/>
  <c r="K818" i="8"/>
  <c r="M818" i="8"/>
  <c r="N818" i="8"/>
  <c r="K819" i="8"/>
  <c r="M819" i="8"/>
  <c r="N819" i="8"/>
  <c r="K820" i="8"/>
  <c r="M820" i="8"/>
  <c r="N820" i="8"/>
  <c r="K821" i="8"/>
  <c r="M821" i="8"/>
  <c r="N821" i="8"/>
  <c r="K822" i="8"/>
  <c r="M822" i="8"/>
  <c r="N822" i="8"/>
  <c r="K823" i="8"/>
  <c r="M823" i="8"/>
  <c r="N823" i="8"/>
  <c r="K824" i="8"/>
  <c r="M824" i="8"/>
  <c r="N824" i="8"/>
  <c r="K825" i="8"/>
  <c r="M825" i="8"/>
  <c r="N825" i="8"/>
  <c r="K826" i="8"/>
  <c r="M826" i="8"/>
  <c r="N826" i="8"/>
  <c r="K827" i="8"/>
  <c r="M827" i="8"/>
  <c r="N827" i="8"/>
  <c r="K828" i="8"/>
  <c r="M828" i="8"/>
  <c r="N828" i="8"/>
  <c r="K829" i="8"/>
  <c r="M829" i="8"/>
  <c r="N829" i="8"/>
  <c r="K830" i="8"/>
  <c r="M830" i="8"/>
  <c r="N830" i="8"/>
  <c r="K831" i="8"/>
  <c r="M831" i="8"/>
  <c r="N831" i="8"/>
  <c r="K832" i="8"/>
  <c r="M832" i="8"/>
  <c r="N832" i="8"/>
  <c r="K833" i="8"/>
  <c r="M833" i="8"/>
  <c r="N833" i="8"/>
  <c r="K834" i="8"/>
  <c r="M834" i="8"/>
  <c r="N834" i="8"/>
  <c r="K835" i="8"/>
  <c r="M835" i="8"/>
  <c r="N835" i="8"/>
  <c r="K836" i="8"/>
  <c r="M836" i="8"/>
  <c r="N836" i="8"/>
  <c r="K837" i="8"/>
  <c r="M837" i="8"/>
  <c r="N837" i="8"/>
  <c r="K838" i="8"/>
  <c r="M838" i="8"/>
  <c r="N838" i="8"/>
  <c r="K839" i="8"/>
  <c r="M839" i="8"/>
  <c r="N839" i="8"/>
  <c r="K840" i="8"/>
  <c r="M840" i="8"/>
  <c r="N840" i="8"/>
  <c r="K841" i="8"/>
  <c r="M841" i="8"/>
  <c r="N841" i="8"/>
  <c r="K842" i="8"/>
  <c r="M842" i="8"/>
  <c r="N842" i="8"/>
  <c r="K843" i="8"/>
  <c r="M843" i="8"/>
  <c r="N843" i="8"/>
  <c r="K844" i="8"/>
  <c r="M844" i="8"/>
  <c r="N844" i="8"/>
  <c r="K845" i="8"/>
  <c r="M845" i="8"/>
  <c r="N845" i="8"/>
  <c r="K846" i="8"/>
  <c r="M846" i="8"/>
  <c r="N846" i="8"/>
  <c r="K847" i="8"/>
  <c r="M847" i="8"/>
  <c r="N847" i="8"/>
  <c r="K848" i="8"/>
  <c r="M848" i="8"/>
  <c r="N848" i="8"/>
  <c r="K849" i="8"/>
  <c r="M849" i="8"/>
  <c r="N849" i="8"/>
  <c r="K850" i="8"/>
  <c r="M850" i="8"/>
  <c r="N850" i="8"/>
  <c r="K851" i="8"/>
  <c r="M851" i="8"/>
  <c r="N851" i="8"/>
  <c r="K852" i="8"/>
  <c r="M852" i="8"/>
  <c r="N852" i="8"/>
  <c r="K853" i="8"/>
  <c r="M853" i="8"/>
  <c r="N853" i="8"/>
  <c r="K854" i="8"/>
  <c r="M854" i="8"/>
  <c r="N854" i="8"/>
  <c r="K855" i="8"/>
  <c r="M855" i="8"/>
  <c r="N855" i="8"/>
  <c r="K856" i="8"/>
  <c r="M856" i="8"/>
  <c r="N856" i="8"/>
  <c r="K857" i="8"/>
  <c r="M857" i="8"/>
  <c r="N857" i="8"/>
  <c r="K858" i="8"/>
  <c r="M858" i="8"/>
  <c r="N858" i="8"/>
  <c r="K859" i="8"/>
  <c r="M859" i="8"/>
  <c r="N859" i="8"/>
  <c r="K860" i="8"/>
  <c r="M860" i="8"/>
  <c r="N860" i="8"/>
  <c r="K861" i="8"/>
  <c r="M861" i="8"/>
  <c r="N861" i="8"/>
  <c r="K862" i="8"/>
  <c r="M862" i="8"/>
  <c r="N862" i="8"/>
  <c r="K863" i="8"/>
  <c r="M863" i="8"/>
  <c r="N863" i="8"/>
  <c r="K864" i="8"/>
  <c r="M864" i="8"/>
  <c r="N864" i="8"/>
  <c r="K865" i="8"/>
  <c r="M865" i="8"/>
  <c r="N865" i="8"/>
  <c r="K866" i="8"/>
  <c r="M866" i="8"/>
  <c r="N866" i="8"/>
  <c r="K867" i="8"/>
  <c r="M867" i="8"/>
  <c r="N867" i="8"/>
  <c r="K868" i="8"/>
  <c r="M868" i="8"/>
  <c r="N868" i="8"/>
  <c r="K869" i="8"/>
  <c r="M869" i="8"/>
  <c r="N869" i="8"/>
  <c r="K870" i="8"/>
  <c r="M870" i="8"/>
  <c r="N870" i="8"/>
  <c r="K871" i="8"/>
  <c r="M871" i="8"/>
  <c r="N871" i="8"/>
  <c r="K872" i="8"/>
  <c r="M872" i="8"/>
  <c r="N872" i="8"/>
  <c r="K873" i="8"/>
  <c r="M873" i="8"/>
  <c r="N873" i="8"/>
  <c r="K874" i="8"/>
  <c r="M874" i="8"/>
  <c r="N874" i="8"/>
  <c r="K875" i="8"/>
  <c r="M875" i="8"/>
  <c r="N875" i="8"/>
  <c r="K876" i="8"/>
  <c r="M876" i="8"/>
  <c r="N876" i="8"/>
  <c r="K877" i="8"/>
  <c r="M877" i="8"/>
  <c r="N877" i="8"/>
  <c r="K878" i="8"/>
  <c r="M878" i="8"/>
  <c r="N878" i="8"/>
  <c r="K879" i="8"/>
  <c r="M879" i="8"/>
  <c r="N879" i="8"/>
  <c r="K880" i="8"/>
  <c r="M880" i="8"/>
  <c r="N880" i="8"/>
  <c r="K881" i="8"/>
  <c r="M881" i="8"/>
  <c r="N881" i="8"/>
  <c r="K882" i="8"/>
  <c r="M882" i="8"/>
  <c r="N882" i="8"/>
  <c r="K883" i="8"/>
  <c r="M883" i="8"/>
  <c r="N883" i="8"/>
  <c r="K884" i="8"/>
  <c r="M884" i="8"/>
  <c r="N884" i="8"/>
  <c r="K885" i="8"/>
  <c r="M885" i="8"/>
  <c r="N885" i="8"/>
  <c r="K886" i="8"/>
  <c r="M886" i="8"/>
  <c r="N886" i="8"/>
  <c r="K887" i="8"/>
  <c r="M887" i="8"/>
  <c r="N887" i="8"/>
  <c r="K888" i="8"/>
  <c r="M888" i="8"/>
  <c r="N888" i="8"/>
  <c r="K889" i="8"/>
  <c r="M889" i="8"/>
  <c r="N889" i="8"/>
  <c r="K890" i="8"/>
  <c r="M890" i="8"/>
  <c r="N890" i="8"/>
  <c r="K891" i="8"/>
  <c r="M891" i="8"/>
  <c r="N891" i="8"/>
  <c r="K892" i="8"/>
  <c r="M892" i="8"/>
  <c r="N892" i="8"/>
  <c r="K893" i="8"/>
  <c r="M893" i="8"/>
  <c r="N893" i="8"/>
  <c r="K894" i="8"/>
  <c r="M894" i="8"/>
  <c r="N894" i="8"/>
  <c r="K895" i="8"/>
  <c r="M895" i="8"/>
  <c r="N895" i="8"/>
  <c r="K896" i="8"/>
  <c r="M896" i="8"/>
  <c r="N896" i="8"/>
  <c r="K897" i="8"/>
  <c r="M897" i="8"/>
  <c r="N897" i="8"/>
  <c r="K898" i="8"/>
  <c r="M898" i="8"/>
  <c r="N898" i="8"/>
  <c r="K899" i="8"/>
  <c r="M899" i="8"/>
  <c r="N899" i="8"/>
  <c r="K900" i="8"/>
  <c r="M900" i="8"/>
  <c r="N900" i="8"/>
  <c r="K901" i="8"/>
  <c r="M901" i="8"/>
  <c r="N901" i="8"/>
  <c r="K902" i="8"/>
  <c r="M902" i="8"/>
  <c r="N902" i="8"/>
  <c r="K903" i="8"/>
  <c r="M903" i="8"/>
  <c r="N903" i="8"/>
  <c r="K904" i="8"/>
  <c r="M904" i="8"/>
  <c r="N904" i="8"/>
  <c r="K905" i="8"/>
  <c r="M905" i="8"/>
  <c r="N905" i="8"/>
  <c r="K906" i="8"/>
  <c r="M906" i="8"/>
  <c r="N906" i="8"/>
  <c r="K907" i="8"/>
  <c r="M907" i="8"/>
  <c r="N907" i="8"/>
  <c r="R907" i="8"/>
  <c r="K908" i="8"/>
  <c r="M908" i="8"/>
  <c r="N908" i="8"/>
  <c r="K909" i="8"/>
  <c r="M909" i="8"/>
  <c r="N909" i="8"/>
  <c r="K910" i="8"/>
  <c r="M910" i="8"/>
  <c r="N910" i="8"/>
  <c r="K911" i="8"/>
  <c r="M911" i="8"/>
  <c r="N911" i="8"/>
  <c r="K912" i="8"/>
  <c r="M912" i="8"/>
  <c r="N912" i="8"/>
  <c r="K913" i="8"/>
  <c r="M913" i="8"/>
  <c r="N913" i="8"/>
  <c r="K914" i="8"/>
  <c r="M914" i="8"/>
  <c r="N914" i="8"/>
  <c r="K915" i="8"/>
  <c r="M915" i="8"/>
  <c r="N915" i="8"/>
  <c r="K916" i="8"/>
  <c r="M916" i="8"/>
  <c r="N916" i="8"/>
  <c r="K917" i="8"/>
  <c r="M917" i="8"/>
  <c r="N917" i="8"/>
  <c r="K918" i="8"/>
  <c r="M918" i="8"/>
  <c r="N918" i="8"/>
  <c r="K919" i="8"/>
  <c r="M919" i="8"/>
  <c r="N919" i="8"/>
  <c r="R919" i="8"/>
  <c r="K920" i="8"/>
  <c r="M920" i="8"/>
  <c r="N920" i="8"/>
  <c r="K921" i="8"/>
  <c r="M921" i="8"/>
  <c r="N921" i="8"/>
  <c r="K922" i="8"/>
  <c r="M922" i="8"/>
  <c r="N922" i="8"/>
  <c r="K923" i="8"/>
  <c r="M923" i="8"/>
  <c r="N923" i="8"/>
  <c r="K924" i="8"/>
  <c r="M924" i="8"/>
  <c r="N924" i="8"/>
  <c r="K925" i="8"/>
  <c r="M925" i="8"/>
  <c r="N925" i="8"/>
  <c r="K926" i="8"/>
  <c r="M926" i="8"/>
  <c r="N926" i="8"/>
  <c r="K927" i="8"/>
  <c r="M927" i="8"/>
  <c r="N927" i="8"/>
  <c r="R927" i="8"/>
  <c r="K928" i="8"/>
  <c r="M928" i="8"/>
  <c r="N928" i="8"/>
  <c r="K929" i="8"/>
  <c r="M929" i="8"/>
  <c r="N929" i="8"/>
  <c r="K930" i="8"/>
  <c r="M930" i="8"/>
  <c r="N930" i="8"/>
  <c r="K931" i="8"/>
  <c r="M931" i="8"/>
  <c r="N931" i="8"/>
  <c r="K932" i="8"/>
  <c r="M932" i="8"/>
  <c r="N932" i="8"/>
  <c r="K933" i="8"/>
  <c r="M933" i="8"/>
  <c r="N933" i="8"/>
  <c r="K934" i="8"/>
  <c r="M934" i="8"/>
  <c r="N934" i="8"/>
  <c r="K935" i="8"/>
  <c r="M935" i="8"/>
  <c r="N935" i="8"/>
  <c r="R935" i="8"/>
  <c r="K936" i="8"/>
  <c r="M936" i="8"/>
  <c r="N936" i="8"/>
  <c r="K937" i="8"/>
  <c r="M937" i="8"/>
  <c r="N937" i="8"/>
  <c r="K938" i="8"/>
  <c r="M938" i="8"/>
  <c r="N938" i="8"/>
  <c r="K939" i="8"/>
  <c r="M939" i="8"/>
  <c r="N939" i="8"/>
  <c r="R939" i="8"/>
  <c r="K940" i="8"/>
  <c r="M940" i="8"/>
  <c r="N940" i="8"/>
  <c r="K941" i="8"/>
  <c r="M941" i="8"/>
  <c r="N941" i="8"/>
  <c r="K942" i="8"/>
  <c r="M942" i="8"/>
  <c r="N942" i="8"/>
  <c r="K943" i="8"/>
  <c r="M943" i="8"/>
  <c r="N943" i="8"/>
  <c r="R943" i="8"/>
  <c r="K944" i="8"/>
  <c r="M944" i="8"/>
  <c r="N944" i="8"/>
  <c r="K945" i="8"/>
  <c r="M945" i="8"/>
  <c r="N945" i="8"/>
  <c r="K946" i="8"/>
  <c r="M946" i="8"/>
  <c r="N946" i="8"/>
  <c r="K947" i="8"/>
  <c r="M947" i="8"/>
  <c r="N947" i="8"/>
  <c r="R947" i="8"/>
  <c r="K948" i="8"/>
  <c r="M948" i="8"/>
  <c r="N948" i="8"/>
  <c r="K949" i="8"/>
  <c r="M949" i="8"/>
  <c r="N949" i="8"/>
  <c r="K950" i="8"/>
  <c r="M950" i="8"/>
  <c r="N950" i="8"/>
  <c r="K951" i="8"/>
  <c r="M951" i="8"/>
  <c r="N951" i="8"/>
  <c r="R951" i="8"/>
  <c r="K952" i="8"/>
  <c r="M952" i="8"/>
  <c r="N952" i="8"/>
  <c r="K953" i="8"/>
  <c r="M953" i="8"/>
  <c r="N953" i="8"/>
  <c r="K954" i="8"/>
  <c r="M954" i="8"/>
  <c r="N954" i="8"/>
  <c r="K955" i="8"/>
  <c r="M955" i="8"/>
  <c r="N955" i="8"/>
  <c r="R955" i="8"/>
  <c r="K956" i="8"/>
  <c r="M956" i="8"/>
  <c r="N956" i="8"/>
  <c r="K957" i="8"/>
  <c r="M957" i="8"/>
  <c r="N957" i="8"/>
  <c r="K958" i="8"/>
  <c r="M958" i="8"/>
  <c r="N958" i="8"/>
  <c r="K959" i="8"/>
  <c r="M959" i="8"/>
  <c r="N959" i="8"/>
  <c r="R959" i="8"/>
  <c r="K960" i="8"/>
  <c r="M960" i="8"/>
  <c r="N960" i="8"/>
  <c r="K961" i="8"/>
  <c r="M961" i="8"/>
  <c r="N961" i="8"/>
  <c r="K962" i="8"/>
  <c r="M962" i="8"/>
  <c r="N962" i="8"/>
  <c r="K963" i="8"/>
  <c r="M963" i="8"/>
  <c r="N963" i="8"/>
  <c r="R963" i="8"/>
  <c r="K964" i="8"/>
  <c r="M964" i="8"/>
  <c r="N964" i="8"/>
  <c r="K965" i="8"/>
  <c r="M965" i="8"/>
  <c r="N965" i="8"/>
  <c r="K966" i="8"/>
  <c r="M966" i="8"/>
  <c r="N966" i="8"/>
  <c r="K967" i="8"/>
  <c r="M967" i="8"/>
  <c r="N967" i="8"/>
  <c r="R967" i="8"/>
  <c r="K968" i="8"/>
  <c r="M968" i="8"/>
  <c r="N968" i="8"/>
  <c r="K969" i="8"/>
  <c r="M969" i="8"/>
  <c r="N969" i="8"/>
  <c r="K970" i="8"/>
  <c r="M970" i="8"/>
  <c r="N970" i="8"/>
  <c r="K971" i="8"/>
  <c r="M971" i="8"/>
  <c r="N971" i="8"/>
  <c r="R971" i="8"/>
  <c r="K972" i="8"/>
  <c r="M972" i="8"/>
  <c r="N972" i="8"/>
  <c r="K973" i="8"/>
  <c r="M973" i="8"/>
  <c r="N973" i="8"/>
  <c r="K974" i="8"/>
  <c r="M974" i="8"/>
  <c r="N974" i="8"/>
  <c r="K975" i="8"/>
  <c r="M975" i="8"/>
  <c r="N975" i="8"/>
  <c r="R975" i="8"/>
  <c r="K976" i="8"/>
  <c r="M976" i="8"/>
  <c r="N976" i="8"/>
  <c r="K977" i="8"/>
  <c r="M977" i="8"/>
  <c r="N977" i="8"/>
  <c r="K978" i="8"/>
  <c r="M978" i="8"/>
  <c r="N978" i="8"/>
  <c r="K979" i="8"/>
  <c r="M979" i="8"/>
  <c r="N979" i="8"/>
  <c r="R979" i="8"/>
  <c r="K980" i="8"/>
  <c r="M980" i="8"/>
  <c r="N980" i="8"/>
  <c r="K981" i="8"/>
  <c r="M981" i="8"/>
  <c r="N981" i="8"/>
  <c r="K982" i="8"/>
  <c r="M982" i="8"/>
  <c r="N982" i="8"/>
  <c r="K983" i="8"/>
  <c r="M983" i="8"/>
  <c r="N983" i="8"/>
  <c r="R983" i="8"/>
  <c r="K984" i="8"/>
  <c r="M984" i="8"/>
  <c r="N984" i="8"/>
  <c r="K985" i="8"/>
  <c r="M985" i="8"/>
  <c r="N985" i="8"/>
  <c r="K986" i="8"/>
  <c r="M986" i="8"/>
  <c r="N986" i="8"/>
  <c r="K987" i="8"/>
  <c r="M987" i="8"/>
  <c r="N987" i="8"/>
  <c r="R987" i="8"/>
  <c r="K988" i="8"/>
  <c r="M988" i="8"/>
  <c r="N988" i="8"/>
  <c r="K989" i="8"/>
  <c r="M989" i="8"/>
  <c r="N989" i="8"/>
  <c r="K990" i="8"/>
  <c r="M990" i="8"/>
  <c r="N990" i="8"/>
  <c r="K991" i="8"/>
  <c r="M991" i="8"/>
  <c r="N991" i="8"/>
  <c r="R991" i="8"/>
  <c r="K992" i="8"/>
  <c r="M992" i="8"/>
  <c r="N992" i="8"/>
  <c r="K993" i="8"/>
  <c r="M993" i="8"/>
  <c r="N993" i="8"/>
  <c r="K994" i="8"/>
  <c r="M994" i="8"/>
  <c r="N994" i="8"/>
  <c r="K995" i="8"/>
  <c r="M995" i="8"/>
  <c r="N995" i="8"/>
  <c r="R995" i="8"/>
  <c r="K996" i="8"/>
  <c r="M996" i="8"/>
  <c r="N996" i="8"/>
  <c r="K997" i="8"/>
  <c r="M997" i="8"/>
  <c r="N997" i="8"/>
  <c r="K998" i="8"/>
  <c r="M998" i="8"/>
  <c r="N998" i="8"/>
  <c r="K999" i="8"/>
  <c r="M999" i="8"/>
  <c r="N999" i="8"/>
  <c r="R999" i="8"/>
  <c r="K1000" i="8"/>
  <c r="M1000" i="8"/>
  <c r="N1000" i="8"/>
  <c r="K1001" i="8"/>
  <c r="M1001" i="8"/>
  <c r="N100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H18" i="8"/>
  <c r="R18" i="8" s="1"/>
  <c r="H19" i="8"/>
  <c r="R19" i="8" s="1"/>
  <c r="H20" i="8"/>
  <c r="R20" i="8" s="1"/>
  <c r="H21" i="8"/>
  <c r="R21" i="8" s="1"/>
  <c r="H22" i="8"/>
  <c r="R22" i="8" s="1"/>
  <c r="H23" i="8"/>
  <c r="R23" i="8" s="1"/>
  <c r="H24" i="8"/>
  <c r="R24" i="8" s="1"/>
  <c r="H25" i="8"/>
  <c r="R25" i="8" s="1"/>
  <c r="H26" i="8"/>
  <c r="R26" i="8" s="1"/>
  <c r="H27" i="8"/>
  <c r="R27" i="8" s="1"/>
  <c r="H28" i="8"/>
  <c r="R28" i="8" s="1"/>
  <c r="H29" i="8"/>
  <c r="R29" i="8" s="1"/>
  <c r="H30" i="8"/>
  <c r="R30" i="8" s="1"/>
  <c r="H31" i="8"/>
  <c r="R31" i="8" s="1"/>
  <c r="H32" i="8"/>
  <c r="R32" i="8" s="1"/>
  <c r="H33" i="8"/>
  <c r="R33" i="8" s="1"/>
  <c r="H34" i="8"/>
  <c r="R34" i="8" s="1"/>
  <c r="H35" i="8"/>
  <c r="R35" i="8" s="1"/>
  <c r="H36" i="8"/>
  <c r="R36" i="8" s="1"/>
  <c r="H37" i="8"/>
  <c r="R37" i="8" s="1"/>
  <c r="H38" i="8"/>
  <c r="R38" i="8" s="1"/>
  <c r="H39" i="8"/>
  <c r="R39" i="8" s="1"/>
  <c r="H40" i="8"/>
  <c r="R40" i="8" s="1"/>
  <c r="H41" i="8"/>
  <c r="R41" i="8" s="1"/>
  <c r="H42" i="8"/>
  <c r="R42" i="8" s="1"/>
  <c r="H43" i="8"/>
  <c r="R43" i="8" s="1"/>
  <c r="H44" i="8"/>
  <c r="R44" i="8" s="1"/>
  <c r="H45" i="8"/>
  <c r="R45" i="8" s="1"/>
  <c r="H46" i="8"/>
  <c r="R46" i="8" s="1"/>
  <c r="H47" i="8"/>
  <c r="R47" i="8" s="1"/>
  <c r="H48" i="8"/>
  <c r="R48" i="8" s="1"/>
  <c r="H49" i="8"/>
  <c r="R49" i="8" s="1"/>
  <c r="H50" i="8"/>
  <c r="R50" i="8" s="1"/>
  <c r="H51" i="8"/>
  <c r="R51" i="8" s="1"/>
  <c r="H52" i="8"/>
  <c r="R52" i="8" s="1"/>
  <c r="H53" i="8"/>
  <c r="R53" i="8" s="1"/>
  <c r="H54" i="8"/>
  <c r="R54" i="8" s="1"/>
  <c r="H55" i="8"/>
  <c r="R55" i="8" s="1"/>
  <c r="H56" i="8"/>
  <c r="R56" i="8" s="1"/>
  <c r="H57" i="8"/>
  <c r="R57" i="8" s="1"/>
  <c r="H58" i="8"/>
  <c r="R58" i="8" s="1"/>
  <c r="H59" i="8"/>
  <c r="R59" i="8" s="1"/>
  <c r="H60" i="8"/>
  <c r="R60" i="8" s="1"/>
  <c r="H61" i="8"/>
  <c r="R61" i="8" s="1"/>
  <c r="H62" i="8"/>
  <c r="R62" i="8" s="1"/>
  <c r="H63" i="8"/>
  <c r="R63" i="8" s="1"/>
  <c r="H64" i="8"/>
  <c r="R64" i="8" s="1"/>
  <c r="H65" i="8"/>
  <c r="R65" i="8" s="1"/>
  <c r="H66" i="8"/>
  <c r="R66" i="8" s="1"/>
  <c r="H67" i="8"/>
  <c r="R67" i="8" s="1"/>
  <c r="H68" i="8"/>
  <c r="R68" i="8" s="1"/>
  <c r="H69" i="8"/>
  <c r="R69" i="8" s="1"/>
  <c r="H70" i="8"/>
  <c r="R70" i="8" s="1"/>
  <c r="H71" i="8"/>
  <c r="R71" i="8" s="1"/>
  <c r="H72" i="8"/>
  <c r="R72" i="8" s="1"/>
  <c r="H73" i="8"/>
  <c r="R73" i="8" s="1"/>
  <c r="H74" i="8"/>
  <c r="R74" i="8" s="1"/>
  <c r="H75" i="8"/>
  <c r="R75" i="8" s="1"/>
  <c r="H76" i="8"/>
  <c r="R76" i="8" s="1"/>
  <c r="H77" i="8"/>
  <c r="R77" i="8" s="1"/>
  <c r="H78" i="8"/>
  <c r="R78" i="8" s="1"/>
  <c r="H79" i="8"/>
  <c r="R79" i="8" s="1"/>
  <c r="H80" i="8"/>
  <c r="R80" i="8" s="1"/>
  <c r="H81" i="8"/>
  <c r="R81" i="8" s="1"/>
  <c r="H82" i="8"/>
  <c r="R82" i="8" s="1"/>
  <c r="H83" i="8"/>
  <c r="R83" i="8" s="1"/>
  <c r="H84" i="8"/>
  <c r="R84" i="8" s="1"/>
  <c r="H85" i="8"/>
  <c r="R85" i="8" s="1"/>
  <c r="H86" i="8"/>
  <c r="R86" i="8" s="1"/>
  <c r="H87" i="8"/>
  <c r="R87" i="8" s="1"/>
  <c r="H88" i="8"/>
  <c r="R88" i="8" s="1"/>
  <c r="H89" i="8"/>
  <c r="R89" i="8" s="1"/>
  <c r="H90" i="8"/>
  <c r="R90" i="8" s="1"/>
  <c r="H91" i="8"/>
  <c r="R91" i="8" s="1"/>
  <c r="H92" i="8"/>
  <c r="R92" i="8" s="1"/>
  <c r="H93" i="8"/>
  <c r="R93" i="8" s="1"/>
  <c r="H94" i="8"/>
  <c r="R94" i="8" s="1"/>
  <c r="H95" i="8"/>
  <c r="R95" i="8" s="1"/>
  <c r="H96" i="8"/>
  <c r="R96" i="8" s="1"/>
  <c r="H97" i="8"/>
  <c r="R97" i="8" s="1"/>
  <c r="H98" i="8"/>
  <c r="R98" i="8" s="1"/>
  <c r="H99" i="8"/>
  <c r="R99" i="8" s="1"/>
  <c r="H100" i="8"/>
  <c r="R100" i="8" s="1"/>
  <c r="H101" i="8"/>
  <c r="R101" i="8" s="1"/>
  <c r="H102" i="8"/>
  <c r="R102" i="8" s="1"/>
  <c r="H103" i="8"/>
  <c r="R103" i="8" s="1"/>
  <c r="H104" i="8"/>
  <c r="R104" i="8" s="1"/>
  <c r="H105" i="8"/>
  <c r="R105" i="8" s="1"/>
  <c r="H106" i="8"/>
  <c r="R106" i="8" s="1"/>
  <c r="H107" i="8"/>
  <c r="R107" i="8" s="1"/>
  <c r="H108" i="8"/>
  <c r="R108" i="8" s="1"/>
  <c r="H109" i="8"/>
  <c r="R109" i="8" s="1"/>
  <c r="H110" i="8"/>
  <c r="R110" i="8" s="1"/>
  <c r="H111" i="8"/>
  <c r="R111" i="8" s="1"/>
  <c r="H112" i="8"/>
  <c r="R112" i="8" s="1"/>
  <c r="H113" i="8"/>
  <c r="R113" i="8" s="1"/>
  <c r="H114" i="8"/>
  <c r="R114" i="8" s="1"/>
  <c r="H115" i="8"/>
  <c r="R115" i="8" s="1"/>
  <c r="H116" i="8"/>
  <c r="R116" i="8" s="1"/>
  <c r="H117" i="8"/>
  <c r="R117" i="8" s="1"/>
  <c r="H118" i="8"/>
  <c r="R118" i="8" s="1"/>
  <c r="H119" i="8"/>
  <c r="R119" i="8" s="1"/>
  <c r="H120" i="8"/>
  <c r="R120" i="8" s="1"/>
  <c r="H121" i="8"/>
  <c r="R121" i="8" s="1"/>
  <c r="H122" i="8"/>
  <c r="R122" i="8" s="1"/>
  <c r="H123" i="8"/>
  <c r="R123" i="8" s="1"/>
  <c r="H124" i="8"/>
  <c r="R124" i="8" s="1"/>
  <c r="H125" i="8"/>
  <c r="R125" i="8" s="1"/>
  <c r="H126" i="8"/>
  <c r="R126" i="8" s="1"/>
  <c r="H127" i="8"/>
  <c r="R127" i="8" s="1"/>
  <c r="H128" i="8"/>
  <c r="R128" i="8" s="1"/>
  <c r="H129" i="8"/>
  <c r="R129" i="8" s="1"/>
  <c r="H130" i="8"/>
  <c r="R130" i="8" s="1"/>
  <c r="H131" i="8"/>
  <c r="R131" i="8" s="1"/>
  <c r="H132" i="8"/>
  <c r="R132" i="8" s="1"/>
  <c r="H133" i="8"/>
  <c r="R133" i="8" s="1"/>
  <c r="H134" i="8"/>
  <c r="R134" i="8" s="1"/>
  <c r="H135" i="8"/>
  <c r="R135" i="8" s="1"/>
  <c r="H136" i="8"/>
  <c r="R136" i="8" s="1"/>
  <c r="H137" i="8"/>
  <c r="R137" i="8" s="1"/>
  <c r="H138" i="8"/>
  <c r="R138" i="8" s="1"/>
  <c r="H139" i="8"/>
  <c r="R139" i="8" s="1"/>
  <c r="H140" i="8"/>
  <c r="R140" i="8" s="1"/>
  <c r="H141" i="8"/>
  <c r="R141" i="8" s="1"/>
  <c r="H142" i="8"/>
  <c r="R142" i="8" s="1"/>
  <c r="H143" i="8"/>
  <c r="R143" i="8" s="1"/>
  <c r="H144" i="8"/>
  <c r="R144" i="8" s="1"/>
  <c r="H145" i="8"/>
  <c r="R145" i="8" s="1"/>
  <c r="H146" i="8"/>
  <c r="R146" i="8" s="1"/>
  <c r="H147" i="8"/>
  <c r="R147" i="8" s="1"/>
  <c r="H148" i="8"/>
  <c r="R148" i="8" s="1"/>
  <c r="H149" i="8"/>
  <c r="R149" i="8" s="1"/>
  <c r="H150" i="8"/>
  <c r="R150" i="8" s="1"/>
  <c r="H151" i="8"/>
  <c r="R151" i="8" s="1"/>
  <c r="H152" i="8"/>
  <c r="R152" i="8" s="1"/>
  <c r="H153" i="8"/>
  <c r="R153" i="8" s="1"/>
  <c r="H154" i="8"/>
  <c r="R154" i="8" s="1"/>
  <c r="H155" i="8"/>
  <c r="R155" i="8" s="1"/>
  <c r="H156" i="8"/>
  <c r="R156" i="8" s="1"/>
  <c r="H157" i="8"/>
  <c r="R157" i="8" s="1"/>
  <c r="H158" i="8"/>
  <c r="R158" i="8" s="1"/>
  <c r="H159" i="8"/>
  <c r="R159" i="8" s="1"/>
  <c r="H160" i="8"/>
  <c r="R160" i="8" s="1"/>
  <c r="H161" i="8"/>
  <c r="R161" i="8" s="1"/>
  <c r="H162" i="8"/>
  <c r="R162" i="8" s="1"/>
  <c r="H163" i="8"/>
  <c r="R163" i="8" s="1"/>
  <c r="H164" i="8"/>
  <c r="R164" i="8" s="1"/>
  <c r="H165" i="8"/>
  <c r="R165" i="8" s="1"/>
  <c r="H166" i="8"/>
  <c r="R166" i="8" s="1"/>
  <c r="H167" i="8"/>
  <c r="R167" i="8" s="1"/>
  <c r="H168" i="8"/>
  <c r="R168" i="8" s="1"/>
  <c r="H169" i="8"/>
  <c r="R169" i="8" s="1"/>
  <c r="H170" i="8"/>
  <c r="R170" i="8" s="1"/>
  <c r="H171" i="8"/>
  <c r="R171" i="8" s="1"/>
  <c r="H172" i="8"/>
  <c r="R172" i="8" s="1"/>
  <c r="H173" i="8"/>
  <c r="R173" i="8" s="1"/>
  <c r="H174" i="8"/>
  <c r="R174" i="8" s="1"/>
  <c r="H175" i="8"/>
  <c r="R175" i="8" s="1"/>
  <c r="H176" i="8"/>
  <c r="R176" i="8" s="1"/>
  <c r="H177" i="8"/>
  <c r="R177" i="8" s="1"/>
  <c r="H178" i="8"/>
  <c r="R178" i="8" s="1"/>
  <c r="H179" i="8"/>
  <c r="R179" i="8" s="1"/>
  <c r="H180" i="8"/>
  <c r="R180" i="8" s="1"/>
  <c r="H181" i="8"/>
  <c r="R181" i="8" s="1"/>
  <c r="H182" i="8"/>
  <c r="R182" i="8" s="1"/>
  <c r="H183" i="8"/>
  <c r="R183" i="8" s="1"/>
  <c r="H184" i="8"/>
  <c r="R184" i="8" s="1"/>
  <c r="H185" i="8"/>
  <c r="R185" i="8" s="1"/>
  <c r="H186" i="8"/>
  <c r="R186" i="8" s="1"/>
  <c r="H187" i="8"/>
  <c r="R187" i="8" s="1"/>
  <c r="H188" i="8"/>
  <c r="R188" i="8" s="1"/>
  <c r="H189" i="8"/>
  <c r="R189" i="8" s="1"/>
  <c r="H190" i="8"/>
  <c r="R190" i="8" s="1"/>
  <c r="H191" i="8"/>
  <c r="R191" i="8" s="1"/>
  <c r="H192" i="8"/>
  <c r="R192" i="8" s="1"/>
  <c r="H193" i="8"/>
  <c r="R193" i="8" s="1"/>
  <c r="H194" i="8"/>
  <c r="R194" i="8" s="1"/>
  <c r="H195" i="8"/>
  <c r="R195" i="8" s="1"/>
  <c r="H196" i="8"/>
  <c r="R196" i="8" s="1"/>
  <c r="H197" i="8"/>
  <c r="R197" i="8" s="1"/>
  <c r="H198" i="8"/>
  <c r="R198" i="8" s="1"/>
  <c r="H199" i="8"/>
  <c r="R199" i="8" s="1"/>
  <c r="H200" i="8"/>
  <c r="R200" i="8" s="1"/>
  <c r="H201" i="8"/>
  <c r="R201" i="8" s="1"/>
  <c r="H202" i="8"/>
  <c r="R202" i="8" s="1"/>
  <c r="H203" i="8"/>
  <c r="R203" i="8" s="1"/>
  <c r="H204" i="8"/>
  <c r="R204" i="8" s="1"/>
  <c r="H205" i="8"/>
  <c r="R205" i="8" s="1"/>
  <c r="H206" i="8"/>
  <c r="R206" i="8" s="1"/>
  <c r="H207" i="8"/>
  <c r="R207" i="8" s="1"/>
  <c r="H208" i="8"/>
  <c r="R208" i="8" s="1"/>
  <c r="H209" i="8"/>
  <c r="R209" i="8" s="1"/>
  <c r="H210" i="8"/>
  <c r="R210" i="8" s="1"/>
  <c r="H211" i="8"/>
  <c r="R211" i="8" s="1"/>
  <c r="H212" i="8"/>
  <c r="R212" i="8" s="1"/>
  <c r="H213" i="8"/>
  <c r="R213" i="8" s="1"/>
  <c r="H214" i="8"/>
  <c r="R214" i="8" s="1"/>
  <c r="H215" i="8"/>
  <c r="R215" i="8" s="1"/>
  <c r="H216" i="8"/>
  <c r="R216" i="8" s="1"/>
  <c r="H217" i="8"/>
  <c r="R217" i="8" s="1"/>
  <c r="H218" i="8"/>
  <c r="R218" i="8" s="1"/>
  <c r="H219" i="8"/>
  <c r="R219" i="8" s="1"/>
  <c r="H220" i="8"/>
  <c r="R220" i="8" s="1"/>
  <c r="H221" i="8"/>
  <c r="R221" i="8" s="1"/>
  <c r="H222" i="8"/>
  <c r="R222" i="8" s="1"/>
  <c r="H223" i="8"/>
  <c r="R223" i="8" s="1"/>
  <c r="H224" i="8"/>
  <c r="R224" i="8" s="1"/>
  <c r="H225" i="8"/>
  <c r="R225" i="8" s="1"/>
  <c r="H226" i="8"/>
  <c r="R226" i="8" s="1"/>
  <c r="H227" i="8"/>
  <c r="R227" i="8" s="1"/>
  <c r="H228" i="8"/>
  <c r="R228" i="8" s="1"/>
  <c r="H229" i="8"/>
  <c r="R229" i="8" s="1"/>
  <c r="H230" i="8"/>
  <c r="R230" i="8" s="1"/>
  <c r="H231" i="8"/>
  <c r="R231" i="8" s="1"/>
  <c r="H232" i="8"/>
  <c r="R232" i="8" s="1"/>
  <c r="H233" i="8"/>
  <c r="R233" i="8" s="1"/>
  <c r="H234" i="8"/>
  <c r="R234" i="8" s="1"/>
  <c r="H235" i="8"/>
  <c r="R235" i="8" s="1"/>
  <c r="H236" i="8"/>
  <c r="R236" i="8" s="1"/>
  <c r="H237" i="8"/>
  <c r="R237" i="8" s="1"/>
  <c r="H238" i="8"/>
  <c r="R238" i="8" s="1"/>
  <c r="H239" i="8"/>
  <c r="R239" i="8" s="1"/>
  <c r="H240" i="8"/>
  <c r="R240" i="8" s="1"/>
  <c r="H241" i="8"/>
  <c r="R241" i="8" s="1"/>
  <c r="H242" i="8"/>
  <c r="R242" i="8" s="1"/>
  <c r="H243" i="8"/>
  <c r="R243" i="8" s="1"/>
  <c r="H244" i="8"/>
  <c r="R244" i="8" s="1"/>
  <c r="H245" i="8"/>
  <c r="R245" i="8" s="1"/>
  <c r="H246" i="8"/>
  <c r="R246" i="8" s="1"/>
  <c r="H247" i="8"/>
  <c r="R247" i="8" s="1"/>
  <c r="H248" i="8"/>
  <c r="R248" i="8" s="1"/>
  <c r="H249" i="8"/>
  <c r="R249" i="8" s="1"/>
  <c r="H250" i="8"/>
  <c r="R250" i="8" s="1"/>
  <c r="H251" i="8"/>
  <c r="R251" i="8" s="1"/>
  <c r="H252" i="8"/>
  <c r="R252" i="8" s="1"/>
  <c r="H253" i="8"/>
  <c r="R253" i="8" s="1"/>
  <c r="H254" i="8"/>
  <c r="R254" i="8" s="1"/>
  <c r="H255" i="8"/>
  <c r="R255" i="8" s="1"/>
  <c r="H256" i="8"/>
  <c r="R256" i="8" s="1"/>
  <c r="H257" i="8"/>
  <c r="R257" i="8" s="1"/>
  <c r="H258" i="8"/>
  <c r="R258" i="8" s="1"/>
  <c r="H259" i="8"/>
  <c r="R259" i="8" s="1"/>
  <c r="H260" i="8"/>
  <c r="R260" i="8" s="1"/>
  <c r="H261" i="8"/>
  <c r="R261" i="8" s="1"/>
  <c r="H262" i="8"/>
  <c r="R262" i="8" s="1"/>
  <c r="H263" i="8"/>
  <c r="R263" i="8" s="1"/>
  <c r="H264" i="8"/>
  <c r="R264" i="8" s="1"/>
  <c r="H265" i="8"/>
  <c r="R265" i="8" s="1"/>
  <c r="H266" i="8"/>
  <c r="R266" i="8" s="1"/>
  <c r="H267" i="8"/>
  <c r="R267" i="8" s="1"/>
  <c r="H268" i="8"/>
  <c r="R268" i="8" s="1"/>
  <c r="H269" i="8"/>
  <c r="R269" i="8" s="1"/>
  <c r="H270" i="8"/>
  <c r="R270" i="8" s="1"/>
  <c r="H271" i="8"/>
  <c r="R271" i="8" s="1"/>
  <c r="H272" i="8"/>
  <c r="R272" i="8" s="1"/>
  <c r="H273" i="8"/>
  <c r="R273" i="8" s="1"/>
  <c r="H274" i="8"/>
  <c r="R274" i="8" s="1"/>
  <c r="H275" i="8"/>
  <c r="R275" i="8" s="1"/>
  <c r="H276" i="8"/>
  <c r="R276" i="8" s="1"/>
  <c r="H277" i="8"/>
  <c r="R277" i="8" s="1"/>
  <c r="H278" i="8"/>
  <c r="R278" i="8" s="1"/>
  <c r="H279" i="8"/>
  <c r="R279" i="8" s="1"/>
  <c r="H280" i="8"/>
  <c r="R280" i="8" s="1"/>
  <c r="H281" i="8"/>
  <c r="R281" i="8" s="1"/>
  <c r="H282" i="8"/>
  <c r="R282" i="8" s="1"/>
  <c r="H283" i="8"/>
  <c r="R283" i="8" s="1"/>
  <c r="H284" i="8"/>
  <c r="R284" i="8" s="1"/>
  <c r="H285" i="8"/>
  <c r="R285" i="8" s="1"/>
  <c r="H286" i="8"/>
  <c r="R286" i="8" s="1"/>
  <c r="H287" i="8"/>
  <c r="R287" i="8" s="1"/>
  <c r="H288" i="8"/>
  <c r="R288" i="8" s="1"/>
  <c r="H289" i="8"/>
  <c r="R289" i="8" s="1"/>
  <c r="H290" i="8"/>
  <c r="R290" i="8" s="1"/>
  <c r="H291" i="8"/>
  <c r="R291" i="8" s="1"/>
  <c r="H292" i="8"/>
  <c r="R292" i="8" s="1"/>
  <c r="H293" i="8"/>
  <c r="R293" i="8" s="1"/>
  <c r="H294" i="8"/>
  <c r="R294" i="8" s="1"/>
  <c r="H295" i="8"/>
  <c r="R295" i="8" s="1"/>
  <c r="H296" i="8"/>
  <c r="R296" i="8" s="1"/>
  <c r="H297" i="8"/>
  <c r="R297" i="8" s="1"/>
  <c r="H298" i="8"/>
  <c r="R298" i="8" s="1"/>
  <c r="H299" i="8"/>
  <c r="R299" i="8" s="1"/>
  <c r="H300" i="8"/>
  <c r="R300" i="8" s="1"/>
  <c r="H301" i="8"/>
  <c r="R301" i="8" s="1"/>
  <c r="H302" i="8"/>
  <c r="R302" i="8" s="1"/>
  <c r="H303" i="8"/>
  <c r="R303" i="8" s="1"/>
  <c r="H304" i="8"/>
  <c r="R304" i="8" s="1"/>
  <c r="H305" i="8"/>
  <c r="R305" i="8" s="1"/>
  <c r="H306" i="8"/>
  <c r="R306" i="8" s="1"/>
  <c r="H307" i="8"/>
  <c r="R307" i="8" s="1"/>
  <c r="H308" i="8"/>
  <c r="R308" i="8" s="1"/>
  <c r="H309" i="8"/>
  <c r="R309" i="8" s="1"/>
  <c r="H310" i="8"/>
  <c r="R310" i="8" s="1"/>
  <c r="H311" i="8"/>
  <c r="R311" i="8" s="1"/>
  <c r="H312" i="8"/>
  <c r="R312" i="8" s="1"/>
  <c r="H313" i="8"/>
  <c r="R313" i="8" s="1"/>
  <c r="H314" i="8"/>
  <c r="R314" i="8" s="1"/>
  <c r="H315" i="8"/>
  <c r="R315" i="8" s="1"/>
  <c r="H316" i="8"/>
  <c r="R316" i="8" s="1"/>
  <c r="H317" i="8"/>
  <c r="R317" i="8" s="1"/>
  <c r="H318" i="8"/>
  <c r="R318" i="8" s="1"/>
  <c r="H319" i="8"/>
  <c r="R319" i="8" s="1"/>
  <c r="H320" i="8"/>
  <c r="R320" i="8" s="1"/>
  <c r="H321" i="8"/>
  <c r="R321" i="8" s="1"/>
  <c r="H322" i="8"/>
  <c r="R322" i="8" s="1"/>
  <c r="H323" i="8"/>
  <c r="R323" i="8" s="1"/>
  <c r="H324" i="8"/>
  <c r="R324" i="8" s="1"/>
  <c r="H325" i="8"/>
  <c r="R325" i="8" s="1"/>
  <c r="H326" i="8"/>
  <c r="R326" i="8" s="1"/>
  <c r="H327" i="8"/>
  <c r="R327" i="8" s="1"/>
  <c r="H328" i="8"/>
  <c r="R328" i="8" s="1"/>
  <c r="H329" i="8"/>
  <c r="R329" i="8" s="1"/>
  <c r="H330" i="8"/>
  <c r="R330" i="8" s="1"/>
  <c r="H331" i="8"/>
  <c r="R331" i="8" s="1"/>
  <c r="H332" i="8"/>
  <c r="R332" i="8" s="1"/>
  <c r="H333" i="8"/>
  <c r="R333" i="8" s="1"/>
  <c r="H334" i="8"/>
  <c r="R334" i="8" s="1"/>
  <c r="H335" i="8"/>
  <c r="R335" i="8" s="1"/>
  <c r="H336" i="8"/>
  <c r="R336" i="8" s="1"/>
  <c r="H337" i="8"/>
  <c r="R337" i="8" s="1"/>
  <c r="H338" i="8"/>
  <c r="R338" i="8" s="1"/>
  <c r="H339" i="8"/>
  <c r="R339" i="8" s="1"/>
  <c r="H340" i="8"/>
  <c r="R340" i="8" s="1"/>
  <c r="H341" i="8"/>
  <c r="R341" i="8" s="1"/>
  <c r="H342" i="8"/>
  <c r="R342" i="8" s="1"/>
  <c r="H343" i="8"/>
  <c r="R343" i="8" s="1"/>
  <c r="H344" i="8"/>
  <c r="R344" i="8" s="1"/>
  <c r="H345" i="8"/>
  <c r="R345" i="8" s="1"/>
  <c r="H346" i="8"/>
  <c r="R346" i="8" s="1"/>
  <c r="H347" i="8"/>
  <c r="R347" i="8" s="1"/>
  <c r="H348" i="8"/>
  <c r="R348" i="8" s="1"/>
  <c r="H349" i="8"/>
  <c r="R349" i="8" s="1"/>
  <c r="H350" i="8"/>
  <c r="R350" i="8" s="1"/>
  <c r="H351" i="8"/>
  <c r="R351" i="8" s="1"/>
  <c r="H352" i="8"/>
  <c r="R352" i="8" s="1"/>
  <c r="H353" i="8"/>
  <c r="R353" i="8" s="1"/>
  <c r="H354" i="8"/>
  <c r="R354" i="8" s="1"/>
  <c r="H355" i="8"/>
  <c r="R355" i="8" s="1"/>
  <c r="H356" i="8"/>
  <c r="R356" i="8" s="1"/>
  <c r="H357" i="8"/>
  <c r="R357" i="8" s="1"/>
  <c r="H358" i="8"/>
  <c r="R358" i="8" s="1"/>
  <c r="H359" i="8"/>
  <c r="R359" i="8" s="1"/>
  <c r="H360" i="8"/>
  <c r="R360" i="8" s="1"/>
  <c r="H361" i="8"/>
  <c r="R361" i="8" s="1"/>
  <c r="H362" i="8"/>
  <c r="R362" i="8" s="1"/>
  <c r="H363" i="8"/>
  <c r="R363" i="8" s="1"/>
  <c r="H364" i="8"/>
  <c r="R364" i="8" s="1"/>
  <c r="H365" i="8"/>
  <c r="R365" i="8" s="1"/>
  <c r="H366" i="8"/>
  <c r="R366" i="8" s="1"/>
  <c r="H367" i="8"/>
  <c r="R367" i="8" s="1"/>
  <c r="H368" i="8"/>
  <c r="R368" i="8" s="1"/>
  <c r="H369" i="8"/>
  <c r="R369" i="8" s="1"/>
  <c r="H370" i="8"/>
  <c r="R370" i="8" s="1"/>
  <c r="H371" i="8"/>
  <c r="R371" i="8" s="1"/>
  <c r="H372" i="8"/>
  <c r="R372" i="8" s="1"/>
  <c r="H373" i="8"/>
  <c r="R373" i="8" s="1"/>
  <c r="H374" i="8"/>
  <c r="R374" i="8" s="1"/>
  <c r="H375" i="8"/>
  <c r="R375" i="8" s="1"/>
  <c r="H376" i="8"/>
  <c r="R376" i="8" s="1"/>
  <c r="H377" i="8"/>
  <c r="R377" i="8" s="1"/>
  <c r="H378" i="8"/>
  <c r="R378" i="8" s="1"/>
  <c r="H379" i="8"/>
  <c r="R379" i="8" s="1"/>
  <c r="H380" i="8"/>
  <c r="R380" i="8" s="1"/>
  <c r="H381" i="8"/>
  <c r="R381" i="8" s="1"/>
  <c r="H382" i="8"/>
  <c r="R382" i="8" s="1"/>
  <c r="H383" i="8"/>
  <c r="R383" i="8" s="1"/>
  <c r="H384" i="8"/>
  <c r="R384" i="8" s="1"/>
  <c r="H385" i="8"/>
  <c r="R385" i="8" s="1"/>
  <c r="H386" i="8"/>
  <c r="R386" i="8" s="1"/>
  <c r="H387" i="8"/>
  <c r="R387" i="8" s="1"/>
  <c r="H388" i="8"/>
  <c r="R388" i="8" s="1"/>
  <c r="H389" i="8"/>
  <c r="R389" i="8" s="1"/>
  <c r="H390" i="8"/>
  <c r="R390" i="8" s="1"/>
  <c r="H391" i="8"/>
  <c r="R391" i="8" s="1"/>
  <c r="H392" i="8"/>
  <c r="R392" i="8" s="1"/>
  <c r="H393" i="8"/>
  <c r="R393" i="8" s="1"/>
  <c r="H394" i="8"/>
  <c r="R394" i="8" s="1"/>
  <c r="H395" i="8"/>
  <c r="R395" i="8" s="1"/>
  <c r="H396" i="8"/>
  <c r="R396" i="8" s="1"/>
  <c r="H397" i="8"/>
  <c r="R397" i="8" s="1"/>
  <c r="H398" i="8"/>
  <c r="R398" i="8" s="1"/>
  <c r="H399" i="8"/>
  <c r="R399" i="8" s="1"/>
  <c r="H400" i="8"/>
  <c r="R400" i="8" s="1"/>
  <c r="H401" i="8"/>
  <c r="R401" i="8" s="1"/>
  <c r="H402" i="8"/>
  <c r="R402" i="8" s="1"/>
  <c r="H403" i="8"/>
  <c r="R403" i="8" s="1"/>
  <c r="H404" i="8"/>
  <c r="R404" i="8" s="1"/>
  <c r="H405" i="8"/>
  <c r="R405" i="8" s="1"/>
  <c r="H406" i="8"/>
  <c r="R406" i="8" s="1"/>
  <c r="H407" i="8"/>
  <c r="R407" i="8" s="1"/>
  <c r="H408" i="8"/>
  <c r="R408" i="8" s="1"/>
  <c r="H409" i="8"/>
  <c r="R409" i="8" s="1"/>
  <c r="H410" i="8"/>
  <c r="R410" i="8" s="1"/>
  <c r="H411" i="8"/>
  <c r="R411" i="8" s="1"/>
  <c r="H412" i="8"/>
  <c r="R412" i="8" s="1"/>
  <c r="H413" i="8"/>
  <c r="R413" i="8" s="1"/>
  <c r="H414" i="8"/>
  <c r="R414" i="8" s="1"/>
  <c r="H415" i="8"/>
  <c r="R415" i="8" s="1"/>
  <c r="H416" i="8"/>
  <c r="R416" i="8" s="1"/>
  <c r="H417" i="8"/>
  <c r="R417" i="8" s="1"/>
  <c r="H418" i="8"/>
  <c r="R418" i="8" s="1"/>
  <c r="H419" i="8"/>
  <c r="R419" i="8" s="1"/>
  <c r="H420" i="8"/>
  <c r="R420" i="8" s="1"/>
  <c r="H421" i="8"/>
  <c r="R421" i="8" s="1"/>
  <c r="H422" i="8"/>
  <c r="R422" i="8" s="1"/>
  <c r="H423" i="8"/>
  <c r="R423" i="8" s="1"/>
  <c r="H424" i="8"/>
  <c r="R424" i="8" s="1"/>
  <c r="H425" i="8"/>
  <c r="R425" i="8" s="1"/>
  <c r="H426" i="8"/>
  <c r="R426" i="8" s="1"/>
  <c r="H427" i="8"/>
  <c r="R427" i="8" s="1"/>
  <c r="H428" i="8"/>
  <c r="R428" i="8" s="1"/>
  <c r="H429" i="8"/>
  <c r="R429" i="8" s="1"/>
  <c r="H430" i="8"/>
  <c r="R430" i="8" s="1"/>
  <c r="H431" i="8"/>
  <c r="R431" i="8" s="1"/>
  <c r="H432" i="8"/>
  <c r="R432" i="8" s="1"/>
  <c r="H433" i="8"/>
  <c r="R433" i="8" s="1"/>
  <c r="H434" i="8"/>
  <c r="R434" i="8" s="1"/>
  <c r="H435" i="8"/>
  <c r="R435" i="8" s="1"/>
  <c r="H436" i="8"/>
  <c r="R436" i="8" s="1"/>
  <c r="H437" i="8"/>
  <c r="R437" i="8" s="1"/>
  <c r="H438" i="8"/>
  <c r="R438" i="8" s="1"/>
  <c r="H439" i="8"/>
  <c r="R439" i="8" s="1"/>
  <c r="H440" i="8"/>
  <c r="R440" i="8" s="1"/>
  <c r="H441" i="8"/>
  <c r="R441" i="8" s="1"/>
  <c r="H442" i="8"/>
  <c r="R442" i="8" s="1"/>
  <c r="H443" i="8"/>
  <c r="R443" i="8" s="1"/>
  <c r="H444" i="8"/>
  <c r="R444" i="8" s="1"/>
  <c r="H445" i="8"/>
  <c r="R445" i="8" s="1"/>
  <c r="H446" i="8"/>
  <c r="R446" i="8" s="1"/>
  <c r="H447" i="8"/>
  <c r="R447" i="8" s="1"/>
  <c r="H448" i="8"/>
  <c r="R448" i="8" s="1"/>
  <c r="H449" i="8"/>
  <c r="R449" i="8" s="1"/>
  <c r="H450" i="8"/>
  <c r="R450" i="8" s="1"/>
  <c r="H451" i="8"/>
  <c r="R451" i="8" s="1"/>
  <c r="H452" i="8"/>
  <c r="R452" i="8" s="1"/>
  <c r="H453" i="8"/>
  <c r="R453" i="8" s="1"/>
  <c r="H454" i="8"/>
  <c r="R454" i="8" s="1"/>
  <c r="H455" i="8"/>
  <c r="R455" i="8" s="1"/>
  <c r="H456" i="8"/>
  <c r="R456" i="8" s="1"/>
  <c r="H457" i="8"/>
  <c r="R457" i="8" s="1"/>
  <c r="H458" i="8"/>
  <c r="R458" i="8" s="1"/>
  <c r="H459" i="8"/>
  <c r="R459" i="8" s="1"/>
  <c r="H460" i="8"/>
  <c r="R460" i="8" s="1"/>
  <c r="H461" i="8"/>
  <c r="R461" i="8" s="1"/>
  <c r="H462" i="8"/>
  <c r="R462" i="8" s="1"/>
  <c r="H463" i="8"/>
  <c r="R463" i="8" s="1"/>
  <c r="H464" i="8"/>
  <c r="R464" i="8" s="1"/>
  <c r="H465" i="8"/>
  <c r="R465" i="8" s="1"/>
  <c r="H466" i="8"/>
  <c r="R466" i="8" s="1"/>
  <c r="H467" i="8"/>
  <c r="R467" i="8" s="1"/>
  <c r="H468" i="8"/>
  <c r="R468" i="8" s="1"/>
  <c r="H469" i="8"/>
  <c r="R469" i="8" s="1"/>
  <c r="H470" i="8"/>
  <c r="R470" i="8" s="1"/>
  <c r="H471" i="8"/>
  <c r="R471" i="8" s="1"/>
  <c r="H472" i="8"/>
  <c r="R472" i="8" s="1"/>
  <c r="H473" i="8"/>
  <c r="R473" i="8" s="1"/>
  <c r="H474" i="8"/>
  <c r="R474" i="8" s="1"/>
  <c r="H475" i="8"/>
  <c r="R475" i="8" s="1"/>
  <c r="H476" i="8"/>
  <c r="R476" i="8" s="1"/>
  <c r="H477" i="8"/>
  <c r="R477" i="8" s="1"/>
  <c r="H478" i="8"/>
  <c r="R478" i="8" s="1"/>
  <c r="H479" i="8"/>
  <c r="R479" i="8" s="1"/>
  <c r="H480" i="8"/>
  <c r="R480" i="8" s="1"/>
  <c r="H481" i="8"/>
  <c r="R481" i="8" s="1"/>
  <c r="H482" i="8"/>
  <c r="R482" i="8" s="1"/>
  <c r="H483" i="8"/>
  <c r="R483" i="8" s="1"/>
  <c r="H484" i="8"/>
  <c r="R484" i="8" s="1"/>
  <c r="H485" i="8"/>
  <c r="R485" i="8" s="1"/>
  <c r="H486" i="8"/>
  <c r="R486" i="8" s="1"/>
  <c r="H487" i="8"/>
  <c r="R487" i="8" s="1"/>
  <c r="H488" i="8"/>
  <c r="R488" i="8" s="1"/>
  <c r="H489" i="8"/>
  <c r="R489" i="8" s="1"/>
  <c r="H490" i="8"/>
  <c r="R490" i="8" s="1"/>
  <c r="H491" i="8"/>
  <c r="R491" i="8" s="1"/>
  <c r="H492" i="8"/>
  <c r="R492" i="8" s="1"/>
  <c r="H493" i="8"/>
  <c r="R493" i="8" s="1"/>
  <c r="H494" i="8"/>
  <c r="R494" i="8" s="1"/>
  <c r="H495" i="8"/>
  <c r="R495" i="8" s="1"/>
  <c r="H496" i="8"/>
  <c r="R496" i="8" s="1"/>
  <c r="H497" i="8"/>
  <c r="R497" i="8" s="1"/>
  <c r="H498" i="8"/>
  <c r="R498" i="8" s="1"/>
  <c r="H499" i="8"/>
  <c r="R499" i="8" s="1"/>
  <c r="H500" i="8"/>
  <c r="R500" i="8" s="1"/>
  <c r="H501" i="8"/>
  <c r="R501" i="8" s="1"/>
  <c r="H502" i="8"/>
  <c r="R502" i="8" s="1"/>
  <c r="H503" i="8"/>
  <c r="R503" i="8" s="1"/>
  <c r="H504" i="8"/>
  <c r="R504" i="8" s="1"/>
  <c r="H505" i="8"/>
  <c r="R505" i="8" s="1"/>
  <c r="H506" i="8"/>
  <c r="R506" i="8" s="1"/>
  <c r="H507" i="8"/>
  <c r="R507" i="8" s="1"/>
  <c r="H508" i="8"/>
  <c r="R508" i="8" s="1"/>
  <c r="H509" i="8"/>
  <c r="R509" i="8" s="1"/>
  <c r="H510" i="8"/>
  <c r="R510" i="8" s="1"/>
  <c r="H511" i="8"/>
  <c r="R511" i="8" s="1"/>
  <c r="H512" i="8"/>
  <c r="R512" i="8" s="1"/>
  <c r="H513" i="8"/>
  <c r="R513" i="8" s="1"/>
  <c r="H514" i="8"/>
  <c r="R514" i="8" s="1"/>
  <c r="H515" i="8"/>
  <c r="R515" i="8" s="1"/>
  <c r="H516" i="8"/>
  <c r="R516" i="8" s="1"/>
  <c r="H517" i="8"/>
  <c r="R517" i="8" s="1"/>
  <c r="H518" i="8"/>
  <c r="R518" i="8" s="1"/>
  <c r="H519" i="8"/>
  <c r="R519" i="8" s="1"/>
  <c r="H520" i="8"/>
  <c r="R520" i="8" s="1"/>
  <c r="H521" i="8"/>
  <c r="R521" i="8" s="1"/>
  <c r="H522" i="8"/>
  <c r="R522" i="8" s="1"/>
  <c r="H523" i="8"/>
  <c r="R523" i="8" s="1"/>
  <c r="H524" i="8"/>
  <c r="R524" i="8" s="1"/>
  <c r="H525" i="8"/>
  <c r="R525" i="8" s="1"/>
  <c r="H526" i="8"/>
  <c r="R526" i="8" s="1"/>
  <c r="H527" i="8"/>
  <c r="R527" i="8" s="1"/>
  <c r="H528" i="8"/>
  <c r="R528" i="8" s="1"/>
  <c r="H529" i="8"/>
  <c r="R529" i="8" s="1"/>
  <c r="H530" i="8"/>
  <c r="R530" i="8" s="1"/>
  <c r="H531" i="8"/>
  <c r="R531" i="8" s="1"/>
  <c r="H532" i="8"/>
  <c r="R532" i="8" s="1"/>
  <c r="H533" i="8"/>
  <c r="R533" i="8" s="1"/>
  <c r="H534" i="8"/>
  <c r="R534" i="8" s="1"/>
  <c r="H535" i="8"/>
  <c r="R535" i="8" s="1"/>
  <c r="H536" i="8"/>
  <c r="R536" i="8" s="1"/>
  <c r="H537" i="8"/>
  <c r="R537" i="8" s="1"/>
  <c r="H538" i="8"/>
  <c r="R538" i="8" s="1"/>
  <c r="H539" i="8"/>
  <c r="R539" i="8" s="1"/>
  <c r="H540" i="8"/>
  <c r="R540" i="8" s="1"/>
  <c r="H541" i="8"/>
  <c r="R541" i="8" s="1"/>
  <c r="H542" i="8"/>
  <c r="R542" i="8" s="1"/>
  <c r="H543" i="8"/>
  <c r="R543" i="8" s="1"/>
  <c r="H544" i="8"/>
  <c r="R544" i="8" s="1"/>
  <c r="H545" i="8"/>
  <c r="R545" i="8" s="1"/>
  <c r="H546" i="8"/>
  <c r="R546" i="8" s="1"/>
  <c r="H547" i="8"/>
  <c r="R547" i="8" s="1"/>
  <c r="H548" i="8"/>
  <c r="R548" i="8" s="1"/>
  <c r="H549" i="8"/>
  <c r="R549" i="8" s="1"/>
  <c r="H550" i="8"/>
  <c r="R550" i="8" s="1"/>
  <c r="H551" i="8"/>
  <c r="R551" i="8" s="1"/>
  <c r="H552" i="8"/>
  <c r="R552" i="8" s="1"/>
  <c r="H553" i="8"/>
  <c r="R553" i="8" s="1"/>
  <c r="H554" i="8"/>
  <c r="R554" i="8" s="1"/>
  <c r="H555" i="8"/>
  <c r="R555" i="8" s="1"/>
  <c r="H556" i="8"/>
  <c r="R556" i="8" s="1"/>
  <c r="H557" i="8"/>
  <c r="R557" i="8" s="1"/>
  <c r="H558" i="8"/>
  <c r="R558" i="8" s="1"/>
  <c r="H559" i="8"/>
  <c r="R559" i="8" s="1"/>
  <c r="H560" i="8"/>
  <c r="R560" i="8" s="1"/>
  <c r="H561" i="8"/>
  <c r="R561" i="8" s="1"/>
  <c r="H562" i="8"/>
  <c r="R562" i="8" s="1"/>
  <c r="H563" i="8"/>
  <c r="R563" i="8" s="1"/>
  <c r="H564" i="8"/>
  <c r="R564" i="8" s="1"/>
  <c r="H565" i="8"/>
  <c r="R565" i="8" s="1"/>
  <c r="H566" i="8"/>
  <c r="R566" i="8" s="1"/>
  <c r="H567" i="8"/>
  <c r="R567" i="8" s="1"/>
  <c r="H568" i="8"/>
  <c r="R568" i="8" s="1"/>
  <c r="H569" i="8"/>
  <c r="R569" i="8" s="1"/>
  <c r="H570" i="8"/>
  <c r="R570" i="8" s="1"/>
  <c r="H571" i="8"/>
  <c r="R571" i="8" s="1"/>
  <c r="H572" i="8"/>
  <c r="R572" i="8" s="1"/>
  <c r="H573" i="8"/>
  <c r="R573" i="8" s="1"/>
  <c r="H574" i="8"/>
  <c r="R574" i="8" s="1"/>
  <c r="H575" i="8"/>
  <c r="R575" i="8" s="1"/>
  <c r="H576" i="8"/>
  <c r="R576" i="8" s="1"/>
  <c r="H577" i="8"/>
  <c r="R577" i="8" s="1"/>
  <c r="H578" i="8"/>
  <c r="R578" i="8" s="1"/>
  <c r="H579" i="8"/>
  <c r="R579" i="8" s="1"/>
  <c r="H580" i="8"/>
  <c r="R580" i="8" s="1"/>
  <c r="H581" i="8"/>
  <c r="R581" i="8" s="1"/>
  <c r="H582" i="8"/>
  <c r="R582" i="8" s="1"/>
  <c r="H583" i="8"/>
  <c r="R583" i="8" s="1"/>
  <c r="H584" i="8"/>
  <c r="R584" i="8" s="1"/>
  <c r="H585" i="8"/>
  <c r="R585" i="8" s="1"/>
  <c r="H586" i="8"/>
  <c r="R586" i="8" s="1"/>
  <c r="H587" i="8"/>
  <c r="R587" i="8" s="1"/>
  <c r="H588" i="8"/>
  <c r="R588" i="8" s="1"/>
  <c r="H589" i="8"/>
  <c r="R589" i="8" s="1"/>
  <c r="H590" i="8"/>
  <c r="R590" i="8" s="1"/>
  <c r="H591" i="8"/>
  <c r="R591" i="8" s="1"/>
  <c r="H592" i="8"/>
  <c r="R592" i="8" s="1"/>
  <c r="H593" i="8"/>
  <c r="R593" i="8" s="1"/>
  <c r="H594" i="8"/>
  <c r="R594" i="8" s="1"/>
  <c r="H595" i="8"/>
  <c r="R595" i="8" s="1"/>
  <c r="H596" i="8"/>
  <c r="R596" i="8" s="1"/>
  <c r="H597" i="8"/>
  <c r="R597" i="8" s="1"/>
  <c r="H598" i="8"/>
  <c r="R598" i="8" s="1"/>
  <c r="H599" i="8"/>
  <c r="R599" i="8" s="1"/>
  <c r="H600" i="8"/>
  <c r="R600" i="8" s="1"/>
  <c r="H601" i="8"/>
  <c r="R601" i="8" s="1"/>
  <c r="H602" i="8"/>
  <c r="R602" i="8" s="1"/>
  <c r="H603" i="8"/>
  <c r="R603" i="8" s="1"/>
  <c r="H604" i="8"/>
  <c r="R604" i="8" s="1"/>
  <c r="H605" i="8"/>
  <c r="R605" i="8" s="1"/>
  <c r="H606" i="8"/>
  <c r="R606" i="8" s="1"/>
  <c r="H607" i="8"/>
  <c r="R607" i="8" s="1"/>
  <c r="H608" i="8"/>
  <c r="R608" i="8" s="1"/>
  <c r="H609" i="8"/>
  <c r="R609" i="8" s="1"/>
  <c r="H610" i="8"/>
  <c r="R610" i="8" s="1"/>
  <c r="H611" i="8"/>
  <c r="R611" i="8" s="1"/>
  <c r="H612" i="8"/>
  <c r="R612" i="8" s="1"/>
  <c r="H613" i="8"/>
  <c r="R613" i="8" s="1"/>
  <c r="H614" i="8"/>
  <c r="R614" i="8" s="1"/>
  <c r="H615" i="8"/>
  <c r="R615" i="8" s="1"/>
  <c r="H616" i="8"/>
  <c r="R616" i="8" s="1"/>
  <c r="H617" i="8"/>
  <c r="R617" i="8" s="1"/>
  <c r="H618" i="8"/>
  <c r="R618" i="8" s="1"/>
  <c r="H619" i="8"/>
  <c r="R619" i="8" s="1"/>
  <c r="H620" i="8"/>
  <c r="R620" i="8" s="1"/>
  <c r="H621" i="8"/>
  <c r="R621" i="8" s="1"/>
  <c r="H622" i="8"/>
  <c r="R622" i="8" s="1"/>
  <c r="H623" i="8"/>
  <c r="R623" i="8" s="1"/>
  <c r="H624" i="8"/>
  <c r="R624" i="8" s="1"/>
  <c r="H625" i="8"/>
  <c r="R625" i="8" s="1"/>
  <c r="H626" i="8"/>
  <c r="R626" i="8" s="1"/>
  <c r="H627" i="8"/>
  <c r="R627" i="8" s="1"/>
  <c r="H628" i="8"/>
  <c r="R628" i="8" s="1"/>
  <c r="H629" i="8"/>
  <c r="R629" i="8" s="1"/>
  <c r="H630" i="8"/>
  <c r="R630" i="8" s="1"/>
  <c r="H631" i="8"/>
  <c r="R631" i="8" s="1"/>
  <c r="H632" i="8"/>
  <c r="R632" i="8" s="1"/>
  <c r="H633" i="8"/>
  <c r="R633" i="8" s="1"/>
  <c r="H634" i="8"/>
  <c r="R634" i="8" s="1"/>
  <c r="H635" i="8"/>
  <c r="R635" i="8" s="1"/>
  <c r="H636" i="8"/>
  <c r="R636" i="8" s="1"/>
  <c r="H637" i="8"/>
  <c r="R637" i="8" s="1"/>
  <c r="H638" i="8"/>
  <c r="R638" i="8" s="1"/>
  <c r="H639" i="8"/>
  <c r="R639" i="8" s="1"/>
  <c r="H640" i="8"/>
  <c r="R640" i="8" s="1"/>
  <c r="H641" i="8"/>
  <c r="R641" i="8" s="1"/>
  <c r="H642" i="8"/>
  <c r="R642" i="8" s="1"/>
  <c r="H643" i="8"/>
  <c r="R643" i="8" s="1"/>
  <c r="H644" i="8"/>
  <c r="R644" i="8" s="1"/>
  <c r="H645" i="8"/>
  <c r="R645" i="8" s="1"/>
  <c r="H646" i="8"/>
  <c r="R646" i="8" s="1"/>
  <c r="H647" i="8"/>
  <c r="R647" i="8" s="1"/>
  <c r="H648" i="8"/>
  <c r="R648" i="8" s="1"/>
  <c r="H649" i="8"/>
  <c r="R649" i="8" s="1"/>
  <c r="H650" i="8"/>
  <c r="R650" i="8" s="1"/>
  <c r="H651" i="8"/>
  <c r="R651" i="8" s="1"/>
  <c r="H652" i="8"/>
  <c r="R652" i="8" s="1"/>
  <c r="H653" i="8"/>
  <c r="R653" i="8" s="1"/>
  <c r="H654" i="8"/>
  <c r="R654" i="8" s="1"/>
  <c r="H655" i="8"/>
  <c r="R655" i="8" s="1"/>
  <c r="H656" i="8"/>
  <c r="R656" i="8" s="1"/>
  <c r="H657" i="8"/>
  <c r="R657" i="8" s="1"/>
  <c r="H658" i="8"/>
  <c r="R658" i="8" s="1"/>
  <c r="H659" i="8"/>
  <c r="R659" i="8" s="1"/>
  <c r="H660" i="8"/>
  <c r="R660" i="8" s="1"/>
  <c r="H661" i="8"/>
  <c r="R661" i="8" s="1"/>
  <c r="H662" i="8"/>
  <c r="R662" i="8" s="1"/>
  <c r="H663" i="8"/>
  <c r="R663" i="8" s="1"/>
  <c r="H664" i="8"/>
  <c r="R664" i="8" s="1"/>
  <c r="H665" i="8"/>
  <c r="R665" i="8" s="1"/>
  <c r="H666" i="8"/>
  <c r="R666" i="8" s="1"/>
  <c r="H667" i="8"/>
  <c r="R667" i="8" s="1"/>
  <c r="H668" i="8"/>
  <c r="R668" i="8" s="1"/>
  <c r="H669" i="8"/>
  <c r="R669" i="8" s="1"/>
  <c r="H670" i="8"/>
  <c r="R670" i="8" s="1"/>
  <c r="H671" i="8"/>
  <c r="R671" i="8" s="1"/>
  <c r="H672" i="8"/>
  <c r="R672" i="8" s="1"/>
  <c r="H673" i="8"/>
  <c r="R673" i="8" s="1"/>
  <c r="H674" i="8"/>
  <c r="R674" i="8" s="1"/>
  <c r="H675" i="8"/>
  <c r="R675" i="8" s="1"/>
  <c r="H676" i="8"/>
  <c r="R676" i="8" s="1"/>
  <c r="H677" i="8"/>
  <c r="R677" i="8" s="1"/>
  <c r="H678" i="8"/>
  <c r="R678" i="8" s="1"/>
  <c r="H679" i="8"/>
  <c r="R679" i="8" s="1"/>
  <c r="H680" i="8"/>
  <c r="R680" i="8" s="1"/>
  <c r="H681" i="8"/>
  <c r="R681" i="8" s="1"/>
  <c r="H682" i="8"/>
  <c r="R682" i="8" s="1"/>
  <c r="H683" i="8"/>
  <c r="R683" i="8" s="1"/>
  <c r="H684" i="8"/>
  <c r="R684" i="8" s="1"/>
  <c r="H685" i="8"/>
  <c r="R685" i="8" s="1"/>
  <c r="H686" i="8"/>
  <c r="R686" i="8" s="1"/>
  <c r="H687" i="8"/>
  <c r="R687" i="8" s="1"/>
  <c r="H688" i="8"/>
  <c r="R688" i="8" s="1"/>
  <c r="H689" i="8"/>
  <c r="R689" i="8" s="1"/>
  <c r="H690" i="8"/>
  <c r="R690" i="8" s="1"/>
  <c r="H691" i="8"/>
  <c r="R691" i="8" s="1"/>
  <c r="H692" i="8"/>
  <c r="R692" i="8" s="1"/>
  <c r="H693" i="8"/>
  <c r="R693" i="8" s="1"/>
  <c r="H694" i="8"/>
  <c r="R694" i="8" s="1"/>
  <c r="H695" i="8"/>
  <c r="R695" i="8" s="1"/>
  <c r="H696" i="8"/>
  <c r="R696" i="8" s="1"/>
  <c r="H697" i="8"/>
  <c r="R697" i="8" s="1"/>
  <c r="H698" i="8"/>
  <c r="R698" i="8" s="1"/>
  <c r="H699" i="8"/>
  <c r="R699" i="8" s="1"/>
  <c r="H700" i="8"/>
  <c r="R700" i="8" s="1"/>
  <c r="H701" i="8"/>
  <c r="R701" i="8" s="1"/>
  <c r="H702" i="8"/>
  <c r="R702" i="8" s="1"/>
  <c r="H703" i="8"/>
  <c r="R703" i="8" s="1"/>
  <c r="H704" i="8"/>
  <c r="R704" i="8" s="1"/>
  <c r="H705" i="8"/>
  <c r="R705" i="8" s="1"/>
  <c r="H706" i="8"/>
  <c r="R706" i="8" s="1"/>
  <c r="H707" i="8"/>
  <c r="R707" i="8" s="1"/>
  <c r="H708" i="8"/>
  <c r="R708" i="8" s="1"/>
  <c r="H709" i="8"/>
  <c r="R709" i="8" s="1"/>
  <c r="H710" i="8"/>
  <c r="R710" i="8" s="1"/>
  <c r="H711" i="8"/>
  <c r="R711" i="8" s="1"/>
  <c r="H712" i="8"/>
  <c r="R712" i="8" s="1"/>
  <c r="H713" i="8"/>
  <c r="R713" i="8" s="1"/>
  <c r="H714" i="8"/>
  <c r="R714" i="8" s="1"/>
  <c r="H715" i="8"/>
  <c r="R715" i="8" s="1"/>
  <c r="H716" i="8"/>
  <c r="R716" i="8" s="1"/>
  <c r="H717" i="8"/>
  <c r="R717" i="8" s="1"/>
  <c r="H718" i="8"/>
  <c r="R718" i="8" s="1"/>
  <c r="H719" i="8"/>
  <c r="R719" i="8" s="1"/>
  <c r="H720" i="8"/>
  <c r="R720" i="8" s="1"/>
  <c r="H721" i="8"/>
  <c r="R721" i="8" s="1"/>
  <c r="H722" i="8"/>
  <c r="R722" i="8" s="1"/>
  <c r="H723" i="8"/>
  <c r="R723" i="8" s="1"/>
  <c r="H724" i="8"/>
  <c r="R724" i="8" s="1"/>
  <c r="H725" i="8"/>
  <c r="R725" i="8" s="1"/>
  <c r="H726" i="8"/>
  <c r="R726" i="8" s="1"/>
  <c r="H727" i="8"/>
  <c r="R727" i="8" s="1"/>
  <c r="H728" i="8"/>
  <c r="R728" i="8" s="1"/>
  <c r="H729" i="8"/>
  <c r="R729" i="8" s="1"/>
  <c r="H730" i="8"/>
  <c r="R730" i="8" s="1"/>
  <c r="H731" i="8"/>
  <c r="R731" i="8" s="1"/>
  <c r="H732" i="8"/>
  <c r="R732" i="8" s="1"/>
  <c r="H733" i="8"/>
  <c r="R733" i="8" s="1"/>
  <c r="H734" i="8"/>
  <c r="R734" i="8" s="1"/>
  <c r="H735" i="8"/>
  <c r="R735" i="8" s="1"/>
  <c r="H736" i="8"/>
  <c r="R736" i="8" s="1"/>
  <c r="H737" i="8"/>
  <c r="R737" i="8" s="1"/>
  <c r="H738" i="8"/>
  <c r="R738" i="8" s="1"/>
  <c r="H739" i="8"/>
  <c r="R739" i="8" s="1"/>
  <c r="H740" i="8"/>
  <c r="R740" i="8" s="1"/>
  <c r="H741" i="8"/>
  <c r="R741" i="8" s="1"/>
  <c r="H742" i="8"/>
  <c r="R742" i="8" s="1"/>
  <c r="H743" i="8"/>
  <c r="R743" i="8" s="1"/>
  <c r="H744" i="8"/>
  <c r="R744" i="8" s="1"/>
  <c r="H745" i="8"/>
  <c r="R745" i="8" s="1"/>
  <c r="H746" i="8"/>
  <c r="R746" i="8" s="1"/>
  <c r="H747" i="8"/>
  <c r="R747" i="8" s="1"/>
  <c r="H748" i="8"/>
  <c r="R748" i="8" s="1"/>
  <c r="H749" i="8"/>
  <c r="R749" i="8" s="1"/>
  <c r="H750" i="8"/>
  <c r="R750" i="8" s="1"/>
  <c r="H751" i="8"/>
  <c r="R751" i="8" s="1"/>
  <c r="H752" i="8"/>
  <c r="R752" i="8" s="1"/>
  <c r="H753" i="8"/>
  <c r="R753" i="8" s="1"/>
  <c r="H754" i="8"/>
  <c r="R754" i="8" s="1"/>
  <c r="H755" i="8"/>
  <c r="R755" i="8" s="1"/>
  <c r="H756" i="8"/>
  <c r="R756" i="8" s="1"/>
  <c r="H757" i="8"/>
  <c r="R757" i="8" s="1"/>
  <c r="H758" i="8"/>
  <c r="R758" i="8" s="1"/>
  <c r="H759" i="8"/>
  <c r="R759" i="8" s="1"/>
  <c r="H760" i="8"/>
  <c r="R760" i="8" s="1"/>
  <c r="H761" i="8"/>
  <c r="R761" i="8" s="1"/>
  <c r="H762" i="8"/>
  <c r="R762" i="8" s="1"/>
  <c r="H763" i="8"/>
  <c r="R763" i="8" s="1"/>
  <c r="H764" i="8"/>
  <c r="R764" i="8" s="1"/>
  <c r="H765" i="8"/>
  <c r="R765" i="8" s="1"/>
  <c r="H766" i="8"/>
  <c r="R766" i="8" s="1"/>
  <c r="H767" i="8"/>
  <c r="R767" i="8" s="1"/>
  <c r="H768" i="8"/>
  <c r="R768" i="8" s="1"/>
  <c r="H769" i="8"/>
  <c r="R769" i="8" s="1"/>
  <c r="H770" i="8"/>
  <c r="R770" i="8" s="1"/>
  <c r="H771" i="8"/>
  <c r="R771" i="8" s="1"/>
  <c r="H772" i="8"/>
  <c r="R772" i="8" s="1"/>
  <c r="H773" i="8"/>
  <c r="R773" i="8" s="1"/>
  <c r="H774" i="8"/>
  <c r="R774" i="8" s="1"/>
  <c r="H775" i="8"/>
  <c r="R775" i="8" s="1"/>
  <c r="H776" i="8"/>
  <c r="R776" i="8" s="1"/>
  <c r="H777" i="8"/>
  <c r="R777" i="8" s="1"/>
  <c r="H778" i="8"/>
  <c r="R778" i="8" s="1"/>
  <c r="H779" i="8"/>
  <c r="R779" i="8" s="1"/>
  <c r="H780" i="8"/>
  <c r="R780" i="8" s="1"/>
  <c r="H781" i="8"/>
  <c r="R781" i="8" s="1"/>
  <c r="H782" i="8"/>
  <c r="R782" i="8" s="1"/>
  <c r="H783" i="8"/>
  <c r="R783" i="8" s="1"/>
  <c r="H784" i="8"/>
  <c r="R784" i="8" s="1"/>
  <c r="H785" i="8"/>
  <c r="R785" i="8" s="1"/>
  <c r="H786" i="8"/>
  <c r="R786" i="8" s="1"/>
  <c r="H787" i="8"/>
  <c r="R787" i="8" s="1"/>
  <c r="H788" i="8"/>
  <c r="R788" i="8" s="1"/>
  <c r="H789" i="8"/>
  <c r="R789" i="8" s="1"/>
  <c r="H790" i="8"/>
  <c r="R790" i="8" s="1"/>
  <c r="H791" i="8"/>
  <c r="R791" i="8" s="1"/>
  <c r="H792" i="8"/>
  <c r="R792" i="8" s="1"/>
  <c r="H793" i="8"/>
  <c r="R793" i="8" s="1"/>
  <c r="H794" i="8"/>
  <c r="R794" i="8" s="1"/>
  <c r="H795" i="8"/>
  <c r="R795" i="8" s="1"/>
  <c r="H796" i="8"/>
  <c r="R796" i="8" s="1"/>
  <c r="H797" i="8"/>
  <c r="R797" i="8" s="1"/>
  <c r="H798" i="8"/>
  <c r="R798" i="8" s="1"/>
  <c r="H799" i="8"/>
  <c r="R799" i="8" s="1"/>
  <c r="H800" i="8"/>
  <c r="R800" i="8" s="1"/>
  <c r="H801" i="8"/>
  <c r="R801" i="8" s="1"/>
  <c r="H802" i="8"/>
  <c r="R802" i="8" s="1"/>
  <c r="H803" i="8"/>
  <c r="R803" i="8" s="1"/>
  <c r="H804" i="8"/>
  <c r="R804" i="8" s="1"/>
  <c r="H805" i="8"/>
  <c r="R805" i="8" s="1"/>
  <c r="H806" i="8"/>
  <c r="R806" i="8" s="1"/>
  <c r="H807" i="8"/>
  <c r="R807" i="8" s="1"/>
  <c r="H808" i="8"/>
  <c r="R808" i="8" s="1"/>
  <c r="H809" i="8"/>
  <c r="R809" i="8" s="1"/>
  <c r="H810" i="8"/>
  <c r="R810" i="8" s="1"/>
  <c r="H811" i="8"/>
  <c r="R811" i="8" s="1"/>
  <c r="H812" i="8"/>
  <c r="R812" i="8" s="1"/>
  <c r="H813" i="8"/>
  <c r="R813" i="8" s="1"/>
  <c r="H814" i="8"/>
  <c r="R814" i="8" s="1"/>
  <c r="H815" i="8"/>
  <c r="R815" i="8" s="1"/>
  <c r="H816" i="8"/>
  <c r="R816" i="8" s="1"/>
  <c r="H817" i="8"/>
  <c r="R817" i="8" s="1"/>
  <c r="H818" i="8"/>
  <c r="R818" i="8" s="1"/>
  <c r="H819" i="8"/>
  <c r="R819" i="8" s="1"/>
  <c r="H820" i="8"/>
  <c r="R820" i="8" s="1"/>
  <c r="H821" i="8"/>
  <c r="R821" i="8" s="1"/>
  <c r="H822" i="8"/>
  <c r="R822" i="8" s="1"/>
  <c r="H823" i="8"/>
  <c r="R823" i="8" s="1"/>
  <c r="H824" i="8"/>
  <c r="R824" i="8" s="1"/>
  <c r="H825" i="8"/>
  <c r="R825" i="8" s="1"/>
  <c r="H826" i="8"/>
  <c r="R826" i="8" s="1"/>
  <c r="H827" i="8"/>
  <c r="R827" i="8" s="1"/>
  <c r="H828" i="8"/>
  <c r="R828" i="8" s="1"/>
  <c r="H829" i="8"/>
  <c r="R829" i="8" s="1"/>
  <c r="H830" i="8"/>
  <c r="R830" i="8" s="1"/>
  <c r="H831" i="8"/>
  <c r="R831" i="8" s="1"/>
  <c r="H832" i="8"/>
  <c r="R832" i="8" s="1"/>
  <c r="H833" i="8"/>
  <c r="R833" i="8" s="1"/>
  <c r="H834" i="8"/>
  <c r="R834" i="8" s="1"/>
  <c r="H835" i="8"/>
  <c r="R835" i="8" s="1"/>
  <c r="H836" i="8"/>
  <c r="R836" i="8" s="1"/>
  <c r="H837" i="8"/>
  <c r="R837" i="8" s="1"/>
  <c r="H838" i="8"/>
  <c r="R838" i="8" s="1"/>
  <c r="H839" i="8"/>
  <c r="R839" i="8" s="1"/>
  <c r="H840" i="8"/>
  <c r="R840" i="8" s="1"/>
  <c r="H841" i="8"/>
  <c r="R841" i="8" s="1"/>
  <c r="H842" i="8"/>
  <c r="R842" i="8" s="1"/>
  <c r="H843" i="8"/>
  <c r="R843" i="8" s="1"/>
  <c r="H844" i="8"/>
  <c r="R844" i="8" s="1"/>
  <c r="H845" i="8"/>
  <c r="R845" i="8" s="1"/>
  <c r="H846" i="8"/>
  <c r="R846" i="8" s="1"/>
  <c r="H847" i="8"/>
  <c r="R847" i="8" s="1"/>
  <c r="H848" i="8"/>
  <c r="R848" i="8" s="1"/>
  <c r="H849" i="8"/>
  <c r="R849" i="8" s="1"/>
  <c r="H850" i="8"/>
  <c r="R850" i="8" s="1"/>
  <c r="H851" i="8"/>
  <c r="R851" i="8" s="1"/>
  <c r="H852" i="8"/>
  <c r="R852" i="8" s="1"/>
  <c r="H853" i="8"/>
  <c r="R853" i="8" s="1"/>
  <c r="H854" i="8"/>
  <c r="R854" i="8" s="1"/>
  <c r="H855" i="8"/>
  <c r="R855" i="8" s="1"/>
  <c r="H856" i="8"/>
  <c r="R856" i="8" s="1"/>
  <c r="H857" i="8"/>
  <c r="R857" i="8" s="1"/>
  <c r="H858" i="8"/>
  <c r="R858" i="8" s="1"/>
  <c r="H859" i="8"/>
  <c r="R859" i="8" s="1"/>
  <c r="H860" i="8"/>
  <c r="R860" i="8" s="1"/>
  <c r="H861" i="8"/>
  <c r="R861" i="8" s="1"/>
  <c r="H862" i="8"/>
  <c r="R862" i="8" s="1"/>
  <c r="H863" i="8"/>
  <c r="R863" i="8" s="1"/>
  <c r="H864" i="8"/>
  <c r="R864" i="8" s="1"/>
  <c r="H865" i="8"/>
  <c r="R865" i="8" s="1"/>
  <c r="H866" i="8"/>
  <c r="R866" i="8" s="1"/>
  <c r="H867" i="8"/>
  <c r="R867" i="8" s="1"/>
  <c r="H868" i="8"/>
  <c r="R868" i="8" s="1"/>
  <c r="H869" i="8"/>
  <c r="R869" i="8" s="1"/>
  <c r="H870" i="8"/>
  <c r="R870" i="8" s="1"/>
  <c r="H871" i="8"/>
  <c r="R871" i="8" s="1"/>
  <c r="H872" i="8"/>
  <c r="R872" i="8" s="1"/>
  <c r="H873" i="8"/>
  <c r="R873" i="8" s="1"/>
  <c r="H874" i="8"/>
  <c r="R874" i="8" s="1"/>
  <c r="H875" i="8"/>
  <c r="R875" i="8" s="1"/>
  <c r="H876" i="8"/>
  <c r="R876" i="8" s="1"/>
  <c r="H877" i="8"/>
  <c r="R877" i="8" s="1"/>
  <c r="H878" i="8"/>
  <c r="R878" i="8" s="1"/>
  <c r="H879" i="8"/>
  <c r="R879" i="8" s="1"/>
  <c r="H880" i="8"/>
  <c r="R880" i="8" s="1"/>
  <c r="H881" i="8"/>
  <c r="R881" i="8" s="1"/>
  <c r="H882" i="8"/>
  <c r="R882" i="8" s="1"/>
  <c r="H883" i="8"/>
  <c r="R883" i="8" s="1"/>
  <c r="H884" i="8"/>
  <c r="R884" i="8" s="1"/>
  <c r="H885" i="8"/>
  <c r="R885" i="8" s="1"/>
  <c r="H886" i="8"/>
  <c r="R886" i="8" s="1"/>
  <c r="H887" i="8"/>
  <c r="R887" i="8" s="1"/>
  <c r="H888" i="8"/>
  <c r="R888" i="8" s="1"/>
  <c r="H889" i="8"/>
  <c r="R889" i="8" s="1"/>
  <c r="H890" i="8"/>
  <c r="R890" i="8" s="1"/>
  <c r="H891" i="8"/>
  <c r="R891" i="8" s="1"/>
  <c r="H892" i="8"/>
  <c r="R892" i="8" s="1"/>
  <c r="H893" i="8"/>
  <c r="R893" i="8" s="1"/>
  <c r="H894" i="8"/>
  <c r="R894" i="8" s="1"/>
  <c r="H895" i="8"/>
  <c r="R895" i="8" s="1"/>
  <c r="H896" i="8"/>
  <c r="R896" i="8" s="1"/>
  <c r="H897" i="8"/>
  <c r="R897" i="8" s="1"/>
  <c r="H898" i="8"/>
  <c r="R898" i="8" s="1"/>
  <c r="H899" i="8"/>
  <c r="R899" i="8" s="1"/>
  <c r="H900" i="8"/>
  <c r="R900" i="8" s="1"/>
  <c r="H901" i="8"/>
  <c r="R901" i="8" s="1"/>
  <c r="H902" i="8"/>
  <c r="R902" i="8" s="1"/>
  <c r="H903" i="8"/>
  <c r="R903" i="8" s="1"/>
  <c r="H904" i="8"/>
  <c r="R904" i="8" s="1"/>
  <c r="H905" i="8"/>
  <c r="R905" i="8" s="1"/>
  <c r="H906" i="8"/>
  <c r="R906" i="8" s="1"/>
  <c r="H907" i="8"/>
  <c r="H908" i="8"/>
  <c r="R908" i="8" s="1"/>
  <c r="H909" i="8"/>
  <c r="R909" i="8" s="1"/>
  <c r="H910" i="8"/>
  <c r="R910" i="8" s="1"/>
  <c r="H911" i="8"/>
  <c r="R911" i="8" s="1"/>
  <c r="H912" i="8"/>
  <c r="R912" i="8" s="1"/>
  <c r="H913" i="8"/>
  <c r="R913" i="8" s="1"/>
  <c r="H914" i="8"/>
  <c r="R914" i="8" s="1"/>
  <c r="H915" i="8"/>
  <c r="R915" i="8" s="1"/>
  <c r="H916" i="8"/>
  <c r="R916" i="8" s="1"/>
  <c r="H917" i="8"/>
  <c r="R917" i="8" s="1"/>
  <c r="H918" i="8"/>
  <c r="R918" i="8" s="1"/>
  <c r="H919" i="8"/>
  <c r="H920" i="8"/>
  <c r="R920" i="8" s="1"/>
  <c r="H921" i="8"/>
  <c r="R921" i="8" s="1"/>
  <c r="H922" i="8"/>
  <c r="R922" i="8" s="1"/>
  <c r="H923" i="8"/>
  <c r="R923" i="8" s="1"/>
  <c r="H924" i="8"/>
  <c r="R924" i="8" s="1"/>
  <c r="H925" i="8"/>
  <c r="R925" i="8" s="1"/>
  <c r="H926" i="8"/>
  <c r="R926" i="8" s="1"/>
  <c r="H927" i="8"/>
  <c r="H928" i="8"/>
  <c r="R928" i="8" s="1"/>
  <c r="H929" i="8"/>
  <c r="R929" i="8" s="1"/>
  <c r="H930" i="8"/>
  <c r="R930" i="8" s="1"/>
  <c r="H931" i="8"/>
  <c r="R931" i="8" s="1"/>
  <c r="H932" i="8"/>
  <c r="R932" i="8" s="1"/>
  <c r="H933" i="8"/>
  <c r="R933" i="8" s="1"/>
  <c r="H934" i="8"/>
  <c r="R934" i="8" s="1"/>
  <c r="H935" i="8"/>
  <c r="H936" i="8"/>
  <c r="R936" i="8" s="1"/>
  <c r="H937" i="8"/>
  <c r="R937" i="8" s="1"/>
  <c r="H938" i="8"/>
  <c r="R938" i="8" s="1"/>
  <c r="H939" i="8"/>
  <c r="H940" i="8"/>
  <c r="R940" i="8" s="1"/>
  <c r="H941" i="8"/>
  <c r="R941" i="8" s="1"/>
  <c r="H942" i="8"/>
  <c r="R942" i="8" s="1"/>
  <c r="H943" i="8"/>
  <c r="H944" i="8"/>
  <c r="R944" i="8" s="1"/>
  <c r="H945" i="8"/>
  <c r="R945" i="8" s="1"/>
  <c r="H946" i="8"/>
  <c r="R946" i="8" s="1"/>
  <c r="H947" i="8"/>
  <c r="H948" i="8"/>
  <c r="R948" i="8" s="1"/>
  <c r="H949" i="8"/>
  <c r="R949" i="8" s="1"/>
  <c r="H950" i="8"/>
  <c r="R950" i="8" s="1"/>
  <c r="H951" i="8"/>
  <c r="H952" i="8"/>
  <c r="R952" i="8" s="1"/>
  <c r="H953" i="8"/>
  <c r="R953" i="8" s="1"/>
  <c r="H954" i="8"/>
  <c r="R954" i="8" s="1"/>
  <c r="H955" i="8"/>
  <c r="H956" i="8"/>
  <c r="R956" i="8" s="1"/>
  <c r="H957" i="8"/>
  <c r="R957" i="8" s="1"/>
  <c r="H958" i="8"/>
  <c r="R958" i="8" s="1"/>
  <c r="H959" i="8"/>
  <c r="H960" i="8"/>
  <c r="R960" i="8" s="1"/>
  <c r="H961" i="8"/>
  <c r="R961" i="8" s="1"/>
  <c r="H962" i="8"/>
  <c r="R962" i="8" s="1"/>
  <c r="H963" i="8"/>
  <c r="H964" i="8"/>
  <c r="R964" i="8" s="1"/>
  <c r="H965" i="8"/>
  <c r="R965" i="8" s="1"/>
  <c r="H966" i="8"/>
  <c r="R966" i="8" s="1"/>
  <c r="H967" i="8"/>
  <c r="H968" i="8"/>
  <c r="R968" i="8" s="1"/>
  <c r="H969" i="8"/>
  <c r="R969" i="8" s="1"/>
  <c r="H970" i="8"/>
  <c r="R970" i="8" s="1"/>
  <c r="H971" i="8"/>
  <c r="H972" i="8"/>
  <c r="R972" i="8" s="1"/>
  <c r="H973" i="8"/>
  <c r="R973" i="8" s="1"/>
  <c r="H974" i="8"/>
  <c r="R974" i="8" s="1"/>
  <c r="H975" i="8"/>
  <c r="H976" i="8"/>
  <c r="R976" i="8" s="1"/>
  <c r="H977" i="8"/>
  <c r="R977" i="8" s="1"/>
  <c r="H978" i="8"/>
  <c r="R978" i="8" s="1"/>
  <c r="H979" i="8"/>
  <c r="H980" i="8"/>
  <c r="R980" i="8" s="1"/>
  <c r="H981" i="8"/>
  <c r="R981" i="8" s="1"/>
  <c r="H982" i="8"/>
  <c r="R982" i="8" s="1"/>
  <c r="H983" i="8"/>
  <c r="H984" i="8"/>
  <c r="R984" i="8" s="1"/>
  <c r="H985" i="8"/>
  <c r="R985" i="8" s="1"/>
  <c r="H986" i="8"/>
  <c r="R986" i="8" s="1"/>
  <c r="H987" i="8"/>
  <c r="H988" i="8"/>
  <c r="R988" i="8" s="1"/>
  <c r="H989" i="8"/>
  <c r="R989" i="8" s="1"/>
  <c r="H990" i="8"/>
  <c r="R990" i="8" s="1"/>
  <c r="H991" i="8"/>
  <c r="H992" i="8"/>
  <c r="R992" i="8" s="1"/>
  <c r="H993" i="8"/>
  <c r="R993" i="8" s="1"/>
  <c r="H994" i="8"/>
  <c r="R994" i="8" s="1"/>
  <c r="H995" i="8"/>
  <c r="H996" i="8"/>
  <c r="R996" i="8" s="1"/>
  <c r="H997" i="8"/>
  <c r="R997" i="8" s="1"/>
  <c r="H998" i="8"/>
  <c r="R998" i="8" s="1"/>
  <c r="H999" i="8"/>
  <c r="H1000" i="8"/>
  <c r="R1000" i="8" s="1"/>
  <c r="H1001" i="8"/>
  <c r="R1001" i="8" s="1"/>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I17" i="5"/>
  <c r="I18" i="5"/>
  <c r="I19" i="5"/>
  <c r="M17" i="8" l="1"/>
  <c r="B18" i="8"/>
  <c r="B19" i="8"/>
  <c r="B20"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7" i="8"/>
  <c r="A18" i="12"/>
  <c r="C18" i="12" s="1"/>
  <c r="A19" i="12"/>
  <c r="C19" i="12" s="1"/>
  <c r="A20" i="12"/>
  <c r="C20" i="12" s="1"/>
  <c r="A21" i="12"/>
  <c r="C21" i="12" s="1"/>
  <c r="A22" i="12"/>
  <c r="A23" i="12"/>
  <c r="B23" i="12" s="1"/>
  <c r="A24" i="12"/>
  <c r="A25" i="12"/>
  <c r="A26" i="12"/>
  <c r="A27" i="12"/>
  <c r="A28" i="12"/>
  <c r="A29" i="12"/>
  <c r="A30" i="12"/>
  <c r="A31" i="12"/>
  <c r="B31" i="12" s="1"/>
  <c r="A32" i="12"/>
  <c r="A33" i="12"/>
  <c r="A34" i="12"/>
  <c r="A35" i="12"/>
  <c r="A36" i="12"/>
  <c r="A37" i="12"/>
  <c r="A38" i="12"/>
  <c r="A39" i="12"/>
  <c r="B39" i="12" s="1"/>
  <c r="A40" i="12"/>
  <c r="A41" i="12"/>
  <c r="A42" i="12"/>
  <c r="A43" i="12"/>
  <c r="A44" i="12"/>
  <c r="A45" i="12"/>
  <c r="A46" i="12"/>
  <c r="A47" i="12"/>
  <c r="D47" i="12" s="1"/>
  <c r="A48" i="12"/>
  <c r="A49" i="12"/>
  <c r="A50" i="12"/>
  <c r="A51" i="12"/>
  <c r="A52" i="12"/>
  <c r="A53" i="12"/>
  <c r="A54" i="12"/>
  <c r="A55" i="12"/>
  <c r="D55" i="12" s="1"/>
  <c r="A56" i="12"/>
  <c r="A57" i="12"/>
  <c r="A58" i="12"/>
  <c r="A59" i="12"/>
  <c r="A60" i="12"/>
  <c r="A61" i="12"/>
  <c r="A62" i="12"/>
  <c r="A63" i="12"/>
  <c r="D63" i="12" s="1"/>
  <c r="A64" i="12"/>
  <c r="A65" i="12"/>
  <c r="A66" i="12"/>
  <c r="A67" i="12"/>
  <c r="A68" i="12"/>
  <c r="A69" i="12"/>
  <c r="A70" i="12"/>
  <c r="A71" i="12"/>
  <c r="D71" i="12" s="1"/>
  <c r="A72" i="12"/>
  <c r="A73" i="12"/>
  <c r="A74" i="12"/>
  <c r="A75" i="12"/>
  <c r="A76" i="12"/>
  <c r="A77" i="12"/>
  <c r="A78" i="12"/>
  <c r="A79" i="12"/>
  <c r="D79" i="12" s="1"/>
  <c r="A80" i="12"/>
  <c r="A81" i="12"/>
  <c r="A82" i="12"/>
  <c r="A83" i="12"/>
  <c r="A84" i="12"/>
  <c r="A85" i="12"/>
  <c r="A86" i="12"/>
  <c r="A87" i="12"/>
  <c r="B87" i="12" s="1"/>
  <c r="A88" i="12"/>
  <c r="A89" i="12"/>
  <c r="A90" i="12"/>
  <c r="A91" i="12"/>
  <c r="A92" i="12"/>
  <c r="A93" i="12"/>
  <c r="A94" i="12"/>
  <c r="A95" i="12"/>
  <c r="B95" i="12" s="1"/>
  <c r="A96" i="12"/>
  <c r="A97" i="12"/>
  <c r="A98" i="12"/>
  <c r="A99" i="12"/>
  <c r="A100" i="12"/>
  <c r="A101" i="12"/>
  <c r="A102" i="12"/>
  <c r="A103" i="12"/>
  <c r="B103" i="12" s="1"/>
  <c r="A104" i="12"/>
  <c r="A105" i="12"/>
  <c r="A106" i="12"/>
  <c r="A107" i="12"/>
  <c r="A108" i="12"/>
  <c r="A109" i="12"/>
  <c r="A110" i="12"/>
  <c r="A111" i="12"/>
  <c r="D111" i="12" s="1"/>
  <c r="A112" i="12"/>
  <c r="A113" i="12"/>
  <c r="A114" i="12"/>
  <c r="A115" i="12"/>
  <c r="A116" i="12"/>
  <c r="A117" i="12"/>
  <c r="A118" i="12"/>
  <c r="A119" i="12"/>
  <c r="D119" i="12" s="1"/>
  <c r="A120" i="12"/>
  <c r="A121" i="12"/>
  <c r="A122" i="12"/>
  <c r="A123" i="12"/>
  <c r="A124" i="12"/>
  <c r="A125" i="12"/>
  <c r="A126" i="12"/>
  <c r="A127" i="12"/>
  <c r="D127" i="12" s="1"/>
  <c r="A128" i="12"/>
  <c r="A129" i="12"/>
  <c r="A130" i="12"/>
  <c r="A131" i="12"/>
  <c r="A132" i="12"/>
  <c r="A133" i="12"/>
  <c r="A134" i="12"/>
  <c r="A135" i="12"/>
  <c r="D135" i="12" s="1"/>
  <c r="A136" i="12"/>
  <c r="A137" i="12"/>
  <c r="A138" i="12"/>
  <c r="A139" i="12"/>
  <c r="A140" i="12"/>
  <c r="A141" i="12"/>
  <c r="A142" i="12"/>
  <c r="A143" i="12"/>
  <c r="D143" i="12" s="1"/>
  <c r="A144" i="12"/>
  <c r="A145" i="12"/>
  <c r="A146" i="12"/>
  <c r="A147" i="12"/>
  <c r="A148" i="12"/>
  <c r="A149" i="12"/>
  <c r="A150" i="12"/>
  <c r="A151" i="12"/>
  <c r="B151" i="12" s="1"/>
  <c r="A152" i="12"/>
  <c r="A153" i="12"/>
  <c r="A154" i="12"/>
  <c r="A155" i="12"/>
  <c r="A156" i="12"/>
  <c r="A157" i="12"/>
  <c r="A158" i="12"/>
  <c r="A159" i="12"/>
  <c r="B159" i="12" s="1"/>
  <c r="A160" i="12"/>
  <c r="A161" i="12"/>
  <c r="A162" i="12"/>
  <c r="A163" i="12"/>
  <c r="A164" i="12"/>
  <c r="A165" i="12"/>
  <c r="A166" i="12"/>
  <c r="A167" i="12"/>
  <c r="B167" i="12" s="1"/>
  <c r="A168" i="12"/>
  <c r="A169" i="12"/>
  <c r="A170" i="12"/>
  <c r="A171" i="12"/>
  <c r="A172" i="12"/>
  <c r="A173" i="12"/>
  <c r="A174" i="12"/>
  <c r="A175" i="12"/>
  <c r="D175" i="12" s="1"/>
  <c r="A176" i="12"/>
  <c r="A177" i="12"/>
  <c r="A178" i="12"/>
  <c r="A179" i="12"/>
  <c r="A180" i="12"/>
  <c r="A181" i="12"/>
  <c r="A182" i="12"/>
  <c r="A183" i="12"/>
  <c r="D183" i="12" s="1"/>
  <c r="A184" i="12"/>
  <c r="A185" i="12"/>
  <c r="A186" i="12"/>
  <c r="A187" i="12"/>
  <c r="A188" i="12"/>
  <c r="A189" i="12"/>
  <c r="A190" i="12"/>
  <c r="A191" i="12"/>
  <c r="D191" i="12" s="1"/>
  <c r="A192" i="12"/>
  <c r="A193" i="12"/>
  <c r="A194" i="12"/>
  <c r="A195" i="12"/>
  <c r="A196" i="12"/>
  <c r="A197" i="12"/>
  <c r="A198" i="12"/>
  <c r="A199" i="12"/>
  <c r="D199" i="12" s="1"/>
  <c r="A200" i="12"/>
  <c r="A201" i="12"/>
  <c r="A202" i="12"/>
  <c r="A203" i="12"/>
  <c r="A204" i="12"/>
  <c r="A205" i="12"/>
  <c r="A206" i="12"/>
  <c r="A207" i="12"/>
  <c r="D207" i="12" s="1"/>
  <c r="A208" i="12"/>
  <c r="A209" i="12"/>
  <c r="A210" i="12"/>
  <c r="A211" i="12"/>
  <c r="A212" i="12"/>
  <c r="A213" i="12"/>
  <c r="A214" i="12"/>
  <c r="A215" i="12"/>
  <c r="B215" i="12" s="1"/>
  <c r="A216" i="12"/>
  <c r="A217" i="12"/>
  <c r="A218" i="12"/>
  <c r="A219" i="12"/>
  <c r="A220" i="12"/>
  <c r="A221" i="12"/>
  <c r="A222" i="12"/>
  <c r="A223" i="12"/>
  <c r="B223" i="12" s="1"/>
  <c r="A224" i="12"/>
  <c r="A225" i="12"/>
  <c r="A226" i="12"/>
  <c r="A227" i="12"/>
  <c r="A228" i="12"/>
  <c r="A229" i="12"/>
  <c r="A230" i="12"/>
  <c r="A231" i="12"/>
  <c r="B231" i="12" s="1"/>
  <c r="A232" i="12"/>
  <c r="A233" i="12"/>
  <c r="A234" i="12"/>
  <c r="A235" i="12"/>
  <c r="A236" i="12"/>
  <c r="A237" i="12"/>
  <c r="A238" i="12"/>
  <c r="A239" i="12"/>
  <c r="D239" i="12" s="1"/>
  <c r="A240" i="12"/>
  <c r="A241" i="12"/>
  <c r="A242" i="12"/>
  <c r="A243" i="12"/>
  <c r="A244" i="12"/>
  <c r="A245" i="12"/>
  <c r="A246" i="12"/>
  <c r="A247" i="12"/>
  <c r="D247" i="12" s="1"/>
  <c r="A248" i="12"/>
  <c r="A249" i="12"/>
  <c r="A250" i="12"/>
  <c r="A251" i="12"/>
  <c r="A252" i="12"/>
  <c r="A253" i="12"/>
  <c r="A254" i="12"/>
  <c r="A255" i="12"/>
  <c r="D255" i="12" s="1"/>
  <c r="A256" i="12"/>
  <c r="A257" i="12"/>
  <c r="A258" i="12"/>
  <c r="A259" i="12"/>
  <c r="A260" i="12"/>
  <c r="A261" i="12"/>
  <c r="A262" i="12"/>
  <c r="A263" i="12"/>
  <c r="D263" i="12" s="1"/>
  <c r="A264" i="12"/>
  <c r="A265" i="12"/>
  <c r="A266" i="12"/>
  <c r="A267" i="12"/>
  <c r="A268" i="12"/>
  <c r="A269" i="12"/>
  <c r="A270" i="12"/>
  <c r="A271" i="12"/>
  <c r="D271" i="12" s="1"/>
  <c r="A272" i="12"/>
  <c r="A273" i="12"/>
  <c r="A274" i="12"/>
  <c r="A275" i="12"/>
  <c r="A276" i="12"/>
  <c r="A277" i="12"/>
  <c r="A278" i="12"/>
  <c r="A279" i="12"/>
  <c r="B279" i="12" s="1"/>
  <c r="A280" i="12"/>
  <c r="A281" i="12"/>
  <c r="A282" i="12"/>
  <c r="A283" i="12"/>
  <c r="A284" i="12"/>
  <c r="A285" i="12"/>
  <c r="A286" i="12"/>
  <c r="A287" i="12"/>
  <c r="B287" i="12" s="1"/>
  <c r="A288" i="12"/>
  <c r="A289" i="12"/>
  <c r="A290" i="12"/>
  <c r="A291" i="12"/>
  <c r="A292" i="12"/>
  <c r="A293" i="12"/>
  <c r="A294" i="12"/>
  <c r="A295" i="12"/>
  <c r="B295" i="12" s="1"/>
  <c r="A296" i="12"/>
  <c r="A297" i="12"/>
  <c r="A298" i="12"/>
  <c r="A299" i="12"/>
  <c r="A300" i="12"/>
  <c r="B18" i="12"/>
  <c r="B19" i="12"/>
  <c r="B20" i="12"/>
  <c r="B22" i="12"/>
  <c r="B24" i="12"/>
  <c r="B26" i="12"/>
  <c r="B27" i="12"/>
  <c r="B28" i="12"/>
  <c r="B29" i="12"/>
  <c r="B30" i="12"/>
  <c r="B32" i="12"/>
  <c r="B34" i="12"/>
  <c r="B35" i="12"/>
  <c r="B36" i="12"/>
  <c r="B37" i="12"/>
  <c r="B38" i="12"/>
  <c r="B40" i="12"/>
  <c r="B42" i="12"/>
  <c r="B43" i="12"/>
  <c r="B44" i="12"/>
  <c r="B45" i="12"/>
  <c r="B46" i="12"/>
  <c r="B47" i="12"/>
  <c r="B48" i="12"/>
  <c r="B50" i="12"/>
  <c r="B51" i="12"/>
  <c r="B52" i="12"/>
  <c r="B53" i="12"/>
  <c r="B54" i="12"/>
  <c r="B56" i="12"/>
  <c r="B58" i="12"/>
  <c r="B59" i="12"/>
  <c r="B60" i="12"/>
  <c r="B61" i="12"/>
  <c r="B62" i="12"/>
  <c r="B64" i="12"/>
  <c r="B66" i="12"/>
  <c r="B67" i="12"/>
  <c r="B68" i="12"/>
  <c r="B69" i="12"/>
  <c r="B70" i="12"/>
  <c r="B72" i="12"/>
  <c r="B74" i="12"/>
  <c r="B75" i="12"/>
  <c r="B76" i="12"/>
  <c r="B77" i="12"/>
  <c r="B78" i="12"/>
  <c r="B80" i="12"/>
  <c r="B82" i="12"/>
  <c r="B83" i="12"/>
  <c r="B84" i="12"/>
  <c r="B85" i="12"/>
  <c r="B86" i="12"/>
  <c r="B88" i="12"/>
  <c r="B90" i="12"/>
  <c r="B91" i="12"/>
  <c r="B92" i="12"/>
  <c r="B93" i="12"/>
  <c r="B94" i="12"/>
  <c r="B96" i="12"/>
  <c r="B98" i="12"/>
  <c r="B99" i="12"/>
  <c r="B100" i="12"/>
  <c r="B101" i="12"/>
  <c r="B102" i="12"/>
  <c r="B104" i="12"/>
  <c r="B106" i="12"/>
  <c r="B107" i="12"/>
  <c r="B108" i="12"/>
  <c r="B109" i="12"/>
  <c r="B110" i="12"/>
  <c r="B111" i="12"/>
  <c r="B112" i="12"/>
  <c r="B114" i="12"/>
  <c r="B115" i="12"/>
  <c r="B116" i="12"/>
  <c r="B117" i="12"/>
  <c r="B118" i="12"/>
  <c r="B120" i="12"/>
  <c r="B122" i="12"/>
  <c r="B123" i="12"/>
  <c r="B124" i="12"/>
  <c r="B125" i="12"/>
  <c r="B126" i="12"/>
  <c r="B128" i="12"/>
  <c r="B130" i="12"/>
  <c r="B131" i="12"/>
  <c r="B132" i="12"/>
  <c r="B133" i="12"/>
  <c r="B134" i="12"/>
  <c r="B136" i="12"/>
  <c r="B138" i="12"/>
  <c r="B139" i="12"/>
  <c r="B140" i="12"/>
  <c r="B141" i="12"/>
  <c r="B142" i="12"/>
  <c r="B144" i="12"/>
  <c r="B146" i="12"/>
  <c r="B147" i="12"/>
  <c r="B148" i="12"/>
  <c r="B149" i="12"/>
  <c r="B150" i="12"/>
  <c r="B152" i="12"/>
  <c r="B154" i="12"/>
  <c r="B155" i="12"/>
  <c r="B156" i="12"/>
  <c r="B157" i="12"/>
  <c r="B158" i="12"/>
  <c r="B160" i="12"/>
  <c r="B162" i="12"/>
  <c r="B163" i="12"/>
  <c r="B164" i="12"/>
  <c r="B165" i="12"/>
  <c r="B166" i="12"/>
  <c r="B168" i="12"/>
  <c r="B170" i="12"/>
  <c r="B171" i="12"/>
  <c r="B172" i="12"/>
  <c r="B173" i="12"/>
  <c r="B174" i="12"/>
  <c r="B175" i="12"/>
  <c r="B176" i="12"/>
  <c r="B178" i="12"/>
  <c r="B179" i="12"/>
  <c r="B180" i="12"/>
  <c r="B181" i="12"/>
  <c r="B182" i="12"/>
  <c r="B184" i="12"/>
  <c r="B186" i="12"/>
  <c r="B187" i="12"/>
  <c r="B188" i="12"/>
  <c r="B189" i="12"/>
  <c r="B190" i="12"/>
  <c r="B192" i="12"/>
  <c r="B194" i="12"/>
  <c r="B195" i="12"/>
  <c r="B196" i="12"/>
  <c r="B197" i="12"/>
  <c r="B198" i="12"/>
  <c r="B200" i="12"/>
  <c r="B202" i="12"/>
  <c r="B203" i="12"/>
  <c r="B204" i="12"/>
  <c r="B205" i="12"/>
  <c r="B206" i="12"/>
  <c r="B208" i="12"/>
  <c r="B210" i="12"/>
  <c r="B211" i="12"/>
  <c r="B212" i="12"/>
  <c r="B213" i="12"/>
  <c r="B214" i="12"/>
  <c r="B216" i="12"/>
  <c r="B218" i="12"/>
  <c r="B219" i="12"/>
  <c r="B220" i="12"/>
  <c r="B221" i="12"/>
  <c r="B222" i="12"/>
  <c r="B224" i="12"/>
  <c r="B226" i="12"/>
  <c r="B227" i="12"/>
  <c r="B228" i="12"/>
  <c r="B229" i="12"/>
  <c r="B230" i="12"/>
  <c r="B232" i="12"/>
  <c r="B234" i="12"/>
  <c r="B235" i="12"/>
  <c r="B236" i="12"/>
  <c r="B237" i="12"/>
  <c r="B238" i="12"/>
  <c r="B239" i="12"/>
  <c r="B240" i="12"/>
  <c r="B242" i="12"/>
  <c r="B243" i="12"/>
  <c r="B244" i="12"/>
  <c r="B245" i="12"/>
  <c r="B246" i="12"/>
  <c r="B248" i="12"/>
  <c r="B250" i="12"/>
  <c r="B251" i="12"/>
  <c r="B252" i="12"/>
  <c r="B253" i="12"/>
  <c r="B254" i="12"/>
  <c r="B256" i="12"/>
  <c r="B258" i="12"/>
  <c r="B259" i="12"/>
  <c r="B260" i="12"/>
  <c r="B261" i="12"/>
  <c r="B262" i="12"/>
  <c r="B264" i="12"/>
  <c r="B266" i="12"/>
  <c r="B267" i="12"/>
  <c r="B268" i="12"/>
  <c r="B269" i="12"/>
  <c r="B270" i="12"/>
  <c r="B272" i="12"/>
  <c r="B274" i="12"/>
  <c r="B275" i="12"/>
  <c r="B276" i="12"/>
  <c r="B277" i="12"/>
  <c r="B278" i="12"/>
  <c r="B280" i="12"/>
  <c r="B282" i="12"/>
  <c r="B283" i="12"/>
  <c r="B284" i="12"/>
  <c r="B285" i="12"/>
  <c r="B286" i="12"/>
  <c r="B288" i="12"/>
  <c r="B290" i="12"/>
  <c r="B291" i="12"/>
  <c r="B292" i="12"/>
  <c r="B293" i="12"/>
  <c r="B294" i="12"/>
  <c r="B296" i="12"/>
  <c r="B298" i="12"/>
  <c r="B299" i="12"/>
  <c r="B300" i="12"/>
  <c r="D22" i="12"/>
  <c r="D23" i="12"/>
  <c r="D24" i="12"/>
  <c r="D26" i="12"/>
  <c r="D27" i="12"/>
  <c r="D28" i="12"/>
  <c r="D29" i="12"/>
  <c r="D30" i="12"/>
  <c r="D32" i="12"/>
  <c r="D34" i="12"/>
  <c r="D35" i="12"/>
  <c r="D36" i="12"/>
  <c r="D37" i="12"/>
  <c r="D38" i="12"/>
  <c r="D40" i="12"/>
  <c r="D42" i="12"/>
  <c r="D43" i="12"/>
  <c r="D44" i="12"/>
  <c r="D45" i="12"/>
  <c r="D46" i="12"/>
  <c r="D48" i="12"/>
  <c r="D50" i="12"/>
  <c r="D51" i="12"/>
  <c r="D52" i="12"/>
  <c r="D53" i="12"/>
  <c r="D54" i="12"/>
  <c r="D56" i="12"/>
  <c r="D58" i="12"/>
  <c r="D59" i="12"/>
  <c r="D60" i="12"/>
  <c r="D61" i="12"/>
  <c r="D62" i="12"/>
  <c r="D64" i="12"/>
  <c r="D66" i="12"/>
  <c r="D67" i="12"/>
  <c r="D68" i="12"/>
  <c r="D69" i="12"/>
  <c r="D70" i="12"/>
  <c r="D72" i="12"/>
  <c r="D74" i="12"/>
  <c r="D75" i="12"/>
  <c r="D76" i="12"/>
  <c r="D77" i="12"/>
  <c r="D78" i="12"/>
  <c r="D80" i="12"/>
  <c r="D82" i="12"/>
  <c r="D83" i="12"/>
  <c r="D84" i="12"/>
  <c r="D85" i="12"/>
  <c r="D86" i="12"/>
  <c r="D87" i="12"/>
  <c r="D88" i="12"/>
  <c r="D90" i="12"/>
  <c r="D91" i="12"/>
  <c r="D92" i="12"/>
  <c r="D93" i="12"/>
  <c r="D94" i="12"/>
  <c r="D96" i="12"/>
  <c r="D98" i="12"/>
  <c r="D99" i="12"/>
  <c r="D100" i="12"/>
  <c r="D101" i="12"/>
  <c r="D102" i="12"/>
  <c r="D104" i="12"/>
  <c r="D106" i="12"/>
  <c r="D107" i="12"/>
  <c r="D108" i="12"/>
  <c r="D109" i="12"/>
  <c r="D110" i="12"/>
  <c r="D112" i="12"/>
  <c r="D114" i="12"/>
  <c r="D115" i="12"/>
  <c r="D116" i="12"/>
  <c r="D117" i="12"/>
  <c r="D118" i="12"/>
  <c r="D120" i="12"/>
  <c r="D122" i="12"/>
  <c r="D123" i="12"/>
  <c r="D124" i="12"/>
  <c r="D125" i="12"/>
  <c r="D126" i="12"/>
  <c r="D128" i="12"/>
  <c r="D130" i="12"/>
  <c r="D131" i="12"/>
  <c r="D132" i="12"/>
  <c r="D133" i="12"/>
  <c r="D134" i="12"/>
  <c r="D136" i="12"/>
  <c r="D138" i="12"/>
  <c r="D139" i="12"/>
  <c r="D140" i="12"/>
  <c r="D141" i="12"/>
  <c r="D142" i="12"/>
  <c r="D144" i="12"/>
  <c r="D146" i="12"/>
  <c r="D147" i="12"/>
  <c r="D148" i="12"/>
  <c r="D149" i="12"/>
  <c r="D150" i="12"/>
  <c r="D151" i="12"/>
  <c r="D152" i="12"/>
  <c r="D154" i="12"/>
  <c r="D155" i="12"/>
  <c r="D156" i="12"/>
  <c r="D157" i="12"/>
  <c r="D158" i="12"/>
  <c r="D160" i="12"/>
  <c r="D162" i="12"/>
  <c r="D163" i="12"/>
  <c r="D164" i="12"/>
  <c r="D165" i="12"/>
  <c r="D166" i="12"/>
  <c r="D168" i="12"/>
  <c r="D170" i="12"/>
  <c r="D171" i="12"/>
  <c r="D172" i="12"/>
  <c r="D173" i="12"/>
  <c r="D174" i="12"/>
  <c r="D176" i="12"/>
  <c r="D178" i="12"/>
  <c r="D179" i="12"/>
  <c r="D180" i="12"/>
  <c r="D181" i="12"/>
  <c r="D182" i="12"/>
  <c r="D184" i="12"/>
  <c r="D186" i="12"/>
  <c r="D187" i="12"/>
  <c r="D188" i="12"/>
  <c r="D189" i="12"/>
  <c r="D190" i="12"/>
  <c r="D192" i="12"/>
  <c r="D194" i="12"/>
  <c r="D195" i="12"/>
  <c r="D196" i="12"/>
  <c r="D197" i="12"/>
  <c r="D198" i="12"/>
  <c r="D200" i="12"/>
  <c r="D202" i="12"/>
  <c r="D203" i="12"/>
  <c r="D204" i="12"/>
  <c r="D205" i="12"/>
  <c r="D206" i="12"/>
  <c r="D208" i="12"/>
  <c r="D210" i="12"/>
  <c r="D211" i="12"/>
  <c r="D212" i="12"/>
  <c r="D213" i="12"/>
  <c r="D214" i="12"/>
  <c r="D215" i="12"/>
  <c r="D216" i="12"/>
  <c r="D218" i="12"/>
  <c r="D219" i="12"/>
  <c r="D220" i="12"/>
  <c r="D221" i="12"/>
  <c r="D222" i="12"/>
  <c r="D224" i="12"/>
  <c r="D226" i="12"/>
  <c r="D227" i="12"/>
  <c r="D228" i="12"/>
  <c r="D229" i="12"/>
  <c r="D230" i="12"/>
  <c r="D232" i="12"/>
  <c r="D234" i="12"/>
  <c r="D235" i="12"/>
  <c r="D236" i="12"/>
  <c r="D237" i="12"/>
  <c r="D238" i="12"/>
  <c r="D240" i="12"/>
  <c r="D242" i="12"/>
  <c r="D243" i="12"/>
  <c r="D244" i="12"/>
  <c r="D245" i="12"/>
  <c r="D246" i="12"/>
  <c r="D248" i="12"/>
  <c r="D250" i="12"/>
  <c r="D251" i="12"/>
  <c r="D252" i="12"/>
  <c r="D253" i="12"/>
  <c r="D254" i="12"/>
  <c r="D256" i="12"/>
  <c r="D258" i="12"/>
  <c r="D259" i="12"/>
  <c r="D260" i="12"/>
  <c r="D261" i="12"/>
  <c r="D262" i="12"/>
  <c r="D264" i="12"/>
  <c r="D266" i="12"/>
  <c r="D267" i="12"/>
  <c r="D268" i="12"/>
  <c r="D269" i="12"/>
  <c r="D270" i="12"/>
  <c r="D272" i="12"/>
  <c r="D274" i="12"/>
  <c r="D275" i="12"/>
  <c r="D276" i="12"/>
  <c r="D277" i="12"/>
  <c r="D278" i="12"/>
  <c r="D279" i="12"/>
  <c r="D280" i="12"/>
  <c r="D282" i="12"/>
  <c r="D283" i="12"/>
  <c r="D284" i="12"/>
  <c r="D285" i="12"/>
  <c r="D286" i="12"/>
  <c r="D288" i="12"/>
  <c r="D290" i="12"/>
  <c r="D291" i="12"/>
  <c r="D292" i="12"/>
  <c r="D293" i="12"/>
  <c r="D294" i="12"/>
  <c r="D296" i="12"/>
  <c r="D298" i="12"/>
  <c r="D299" i="12"/>
  <c r="D300" i="12"/>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17" i="11"/>
  <c r="B5" i="11"/>
  <c r="B6" i="11"/>
  <c r="B7" i="11"/>
  <c r="B8" i="11"/>
  <c r="B9" i="11"/>
  <c r="B21" i="12" l="1"/>
  <c r="F20" i="12"/>
  <c r="G20" i="12"/>
  <c r="E20" i="12"/>
  <c r="H20" i="12"/>
  <c r="I20" i="12"/>
  <c r="H21" i="12"/>
  <c r="E21" i="12"/>
  <c r="F21" i="12"/>
  <c r="G21" i="12"/>
  <c r="I21" i="12"/>
  <c r="G19" i="12"/>
  <c r="E19" i="12"/>
  <c r="G18" i="12"/>
  <c r="E18" i="12"/>
  <c r="D287" i="12"/>
  <c r="D223" i="12"/>
  <c r="D159" i="12"/>
  <c r="D95" i="12"/>
  <c r="D31" i="12"/>
  <c r="B247" i="12"/>
  <c r="B183" i="12"/>
  <c r="B119" i="12"/>
  <c r="B55" i="12"/>
  <c r="D295" i="12"/>
  <c r="D231" i="12"/>
  <c r="D167" i="12"/>
  <c r="D103" i="12"/>
  <c r="D39" i="12"/>
  <c r="B255" i="12"/>
  <c r="B191" i="12"/>
  <c r="B127" i="12"/>
  <c r="B63" i="12"/>
  <c r="B263" i="12"/>
  <c r="B199" i="12"/>
  <c r="B135" i="12"/>
  <c r="B71" i="12"/>
  <c r="B271" i="12"/>
  <c r="B207" i="12"/>
  <c r="B143" i="12"/>
  <c r="B79" i="12"/>
  <c r="B297" i="12"/>
  <c r="B289" i="12"/>
  <c r="B281" i="12"/>
  <c r="B273" i="12"/>
  <c r="B265" i="12"/>
  <c r="B257" i="12"/>
  <c r="B249" i="12"/>
  <c r="B241" i="12"/>
  <c r="B233" i="12"/>
  <c r="B225" i="12"/>
  <c r="B217" i="12"/>
  <c r="B209" i="12"/>
  <c r="B201" i="12"/>
  <c r="B193" i="12"/>
  <c r="B185" i="12"/>
  <c r="B177" i="12"/>
  <c r="B169" i="12"/>
  <c r="B161" i="12"/>
  <c r="B153" i="12"/>
  <c r="B145" i="12"/>
  <c r="B137" i="12"/>
  <c r="B129" i="12"/>
  <c r="B121" i="12"/>
  <c r="B113" i="12"/>
  <c r="B105" i="12"/>
  <c r="B97" i="12"/>
  <c r="B89" i="12"/>
  <c r="B81" i="12"/>
  <c r="B73" i="12"/>
  <c r="B65" i="12"/>
  <c r="B57" i="12"/>
  <c r="B49" i="12"/>
  <c r="B41" i="12"/>
  <c r="B33" i="12"/>
  <c r="B25" i="12"/>
  <c r="D297" i="12"/>
  <c r="D289" i="12"/>
  <c r="D281" i="12"/>
  <c r="D273" i="12"/>
  <c r="D265" i="12"/>
  <c r="D257" i="12"/>
  <c r="D249" i="12"/>
  <c r="D241" i="12"/>
  <c r="D233" i="12"/>
  <c r="D225" i="12"/>
  <c r="D217" i="12"/>
  <c r="D209" i="12"/>
  <c r="D201" i="12"/>
  <c r="D193" i="12"/>
  <c r="D185" i="12"/>
  <c r="D177" i="12"/>
  <c r="D169" i="12"/>
  <c r="D161" i="12"/>
  <c r="D153" i="12"/>
  <c r="D145" i="12"/>
  <c r="D137" i="12"/>
  <c r="D129" i="12"/>
  <c r="D121" i="12"/>
  <c r="D113" i="12"/>
  <c r="D105" i="12"/>
  <c r="D97" i="12"/>
  <c r="D89" i="12"/>
  <c r="D81" i="12"/>
  <c r="D73" i="12"/>
  <c r="D65" i="12"/>
  <c r="D57" i="12"/>
  <c r="D49" i="12"/>
  <c r="D41" i="12"/>
  <c r="D33" i="12"/>
  <c r="D25" i="12"/>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17" i="7"/>
  <c r="F18" i="7"/>
  <c r="E53" i="6" l="1"/>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20" i="6"/>
  <c r="J20" i="8" s="1"/>
  <c r="E22" i="6"/>
  <c r="E23" i="6"/>
  <c r="E24" i="6"/>
  <c r="E25" i="6"/>
  <c r="E26" i="6"/>
  <c r="E27" i="6"/>
  <c r="E28" i="6"/>
  <c r="E29" i="6"/>
  <c r="E30" i="6"/>
  <c r="E31" i="6"/>
  <c r="E32" i="6"/>
  <c r="E33" i="6"/>
  <c r="E34" i="6"/>
  <c r="E35" i="6"/>
  <c r="E36" i="6"/>
  <c r="E37" i="6"/>
  <c r="E38" i="6"/>
  <c r="E39" i="6"/>
  <c r="E40" i="6"/>
  <c r="E42" i="6"/>
  <c r="E43" i="6"/>
  <c r="E44" i="6"/>
  <c r="E45" i="6"/>
  <c r="E46" i="6"/>
  <c r="E47" i="6"/>
  <c r="E48" i="6"/>
  <c r="E49" i="6"/>
  <c r="E50" i="6"/>
  <c r="E51" i="6"/>
  <c r="E52" i="6"/>
  <c r="E41" i="6"/>
  <c r="K1" i="3"/>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E300" i="7" l="1"/>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K280" i="3" l="1"/>
  <c r="H17" i="8"/>
  <c r="K282" i="3" l="1"/>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G21" i="8" l="1"/>
  <c r="K21" i="8"/>
  <c r="C21" i="8"/>
  <c r="K20" i="8"/>
  <c r="G20" i="8"/>
  <c r="C20" i="8"/>
  <c r="L20" i="8" s="1"/>
  <c r="I20" i="8"/>
  <c r="Q984" i="8"/>
  <c r="P984" i="8"/>
  <c r="S984" i="8"/>
  <c r="L984" i="8"/>
  <c r="O984" i="8"/>
  <c r="Q928" i="8"/>
  <c r="P928" i="8"/>
  <c r="S928" i="8"/>
  <c r="L928" i="8"/>
  <c r="O928" i="8"/>
  <c r="Q864" i="8"/>
  <c r="P864" i="8"/>
  <c r="S864" i="8"/>
  <c r="L864" i="8"/>
  <c r="O864" i="8"/>
  <c r="Q816" i="8"/>
  <c r="P816" i="8"/>
  <c r="S816" i="8"/>
  <c r="L816" i="8"/>
  <c r="O816" i="8"/>
  <c r="Q768" i="8"/>
  <c r="P768" i="8"/>
  <c r="S768" i="8"/>
  <c r="L768" i="8"/>
  <c r="O768" i="8"/>
  <c r="Q712" i="8"/>
  <c r="P712" i="8"/>
  <c r="S712" i="8"/>
  <c r="L712" i="8"/>
  <c r="O712" i="8"/>
  <c r="Q664" i="8"/>
  <c r="P664" i="8"/>
  <c r="S664" i="8"/>
  <c r="L664" i="8"/>
  <c r="O664" i="8"/>
  <c r="Q600" i="8"/>
  <c r="P600" i="8"/>
  <c r="S600" i="8"/>
  <c r="L600" i="8"/>
  <c r="O600" i="8"/>
  <c r="Q544" i="8"/>
  <c r="P544" i="8"/>
  <c r="S544" i="8"/>
  <c r="L544" i="8"/>
  <c r="O544" i="8"/>
  <c r="Q488" i="8"/>
  <c r="P488" i="8"/>
  <c r="S488" i="8"/>
  <c r="L488" i="8"/>
  <c r="O488" i="8"/>
  <c r="Q440" i="8"/>
  <c r="P440" i="8"/>
  <c r="S440" i="8"/>
  <c r="L440" i="8"/>
  <c r="O440" i="8"/>
  <c r="Q384" i="8"/>
  <c r="P384" i="8"/>
  <c r="S384" i="8"/>
  <c r="L384" i="8"/>
  <c r="O384" i="8"/>
  <c r="Q336" i="8"/>
  <c r="P336" i="8"/>
  <c r="S336" i="8"/>
  <c r="L336" i="8"/>
  <c r="O336" i="8"/>
  <c r="Q312" i="8"/>
  <c r="P312" i="8"/>
  <c r="S312" i="8"/>
  <c r="L312" i="8"/>
  <c r="O312" i="8"/>
  <c r="Q280" i="8"/>
  <c r="P280" i="8"/>
  <c r="S280" i="8"/>
  <c r="L280" i="8"/>
  <c r="O280" i="8"/>
  <c r="Q232" i="8"/>
  <c r="P232" i="8"/>
  <c r="S232" i="8"/>
  <c r="O232" i="8"/>
  <c r="L232" i="8"/>
  <c r="Q200" i="8"/>
  <c r="P200" i="8"/>
  <c r="S200" i="8"/>
  <c r="O200" i="8"/>
  <c r="L200" i="8"/>
  <c r="Q152" i="8"/>
  <c r="P152" i="8"/>
  <c r="S152" i="8"/>
  <c r="O152" i="8"/>
  <c r="L152" i="8"/>
  <c r="Q112" i="8"/>
  <c r="P112" i="8"/>
  <c r="S112" i="8"/>
  <c r="O112" i="8"/>
  <c r="L112" i="8"/>
  <c r="Q80" i="8"/>
  <c r="P80" i="8"/>
  <c r="S80" i="8"/>
  <c r="O80" i="8"/>
  <c r="L80" i="8"/>
  <c r="Q40" i="8"/>
  <c r="P40" i="8"/>
  <c r="S40" i="8"/>
  <c r="O40" i="8"/>
  <c r="L40" i="8"/>
  <c r="Q999" i="8"/>
  <c r="P999" i="8"/>
  <c r="S999" i="8"/>
  <c r="L999" i="8"/>
  <c r="O999" i="8"/>
  <c r="Q991" i="8"/>
  <c r="P991" i="8"/>
  <c r="S991" i="8"/>
  <c r="L991" i="8"/>
  <c r="O991" i="8"/>
  <c r="Q983" i="8"/>
  <c r="P983" i="8"/>
  <c r="S983" i="8"/>
  <c r="L983" i="8"/>
  <c r="O983" i="8"/>
  <c r="Q975" i="8"/>
  <c r="P975" i="8"/>
  <c r="S975" i="8"/>
  <c r="L975" i="8"/>
  <c r="O975" i="8"/>
  <c r="Q967" i="8"/>
  <c r="P967" i="8"/>
  <c r="S967" i="8"/>
  <c r="L967" i="8"/>
  <c r="O967" i="8"/>
  <c r="Q959" i="8"/>
  <c r="P959" i="8"/>
  <c r="S959" i="8"/>
  <c r="L959" i="8"/>
  <c r="O959" i="8"/>
  <c r="Q951" i="8"/>
  <c r="P951" i="8"/>
  <c r="S951" i="8"/>
  <c r="L951" i="8"/>
  <c r="O951" i="8"/>
  <c r="Q943" i="8"/>
  <c r="P943" i="8"/>
  <c r="S943" i="8"/>
  <c r="L943" i="8"/>
  <c r="O943" i="8"/>
  <c r="Q935" i="8"/>
  <c r="P935" i="8"/>
  <c r="S935" i="8"/>
  <c r="L935" i="8"/>
  <c r="O935" i="8"/>
  <c r="Q927" i="8"/>
  <c r="P927" i="8"/>
  <c r="S927" i="8"/>
  <c r="L927" i="8"/>
  <c r="O927" i="8"/>
  <c r="Q919" i="8"/>
  <c r="P919" i="8"/>
  <c r="S919" i="8"/>
  <c r="L919" i="8"/>
  <c r="O919" i="8"/>
  <c r="Q911" i="8"/>
  <c r="P911" i="8"/>
  <c r="S911" i="8"/>
  <c r="L911" i="8"/>
  <c r="O911" i="8"/>
  <c r="Q903" i="8"/>
  <c r="P903" i="8"/>
  <c r="S903" i="8"/>
  <c r="L903" i="8"/>
  <c r="O903" i="8"/>
  <c r="Q895" i="8"/>
  <c r="P895" i="8"/>
  <c r="S895" i="8"/>
  <c r="L895" i="8"/>
  <c r="O895" i="8"/>
  <c r="Q887" i="8"/>
  <c r="P887" i="8"/>
  <c r="S887" i="8"/>
  <c r="L887" i="8"/>
  <c r="O887" i="8"/>
  <c r="Q879" i="8"/>
  <c r="P879" i="8"/>
  <c r="S879" i="8"/>
  <c r="L879" i="8"/>
  <c r="O879" i="8"/>
  <c r="Q871" i="8"/>
  <c r="P871" i="8"/>
  <c r="S871" i="8"/>
  <c r="L871" i="8"/>
  <c r="O871" i="8"/>
  <c r="Q863" i="8"/>
  <c r="P863" i="8"/>
  <c r="S863" i="8"/>
  <c r="L863" i="8"/>
  <c r="O863" i="8"/>
  <c r="Q855" i="8"/>
  <c r="P855" i="8"/>
  <c r="S855" i="8"/>
  <c r="L855" i="8"/>
  <c r="O855" i="8"/>
  <c r="Q847" i="8"/>
  <c r="P847" i="8"/>
  <c r="S847" i="8"/>
  <c r="L847" i="8"/>
  <c r="O847" i="8"/>
  <c r="Q839" i="8"/>
  <c r="P839" i="8"/>
  <c r="S839" i="8"/>
  <c r="L839" i="8"/>
  <c r="O839" i="8"/>
  <c r="Q831" i="8"/>
  <c r="P831" i="8"/>
  <c r="S831" i="8"/>
  <c r="L831" i="8"/>
  <c r="O831" i="8"/>
  <c r="Q823" i="8"/>
  <c r="P823" i="8"/>
  <c r="S823" i="8"/>
  <c r="L823" i="8"/>
  <c r="O823" i="8"/>
  <c r="Q815" i="8"/>
  <c r="P815" i="8"/>
  <c r="S815" i="8"/>
  <c r="L815" i="8"/>
  <c r="O815" i="8"/>
  <c r="Q807" i="8"/>
  <c r="P807" i="8"/>
  <c r="S807" i="8"/>
  <c r="L807" i="8"/>
  <c r="O807" i="8"/>
  <c r="Q799" i="8"/>
  <c r="P799" i="8"/>
  <c r="S799" i="8"/>
  <c r="L799" i="8"/>
  <c r="O799" i="8"/>
  <c r="Q791" i="8"/>
  <c r="P791" i="8"/>
  <c r="S791" i="8"/>
  <c r="L791" i="8"/>
  <c r="O791" i="8"/>
  <c r="Q783" i="8"/>
  <c r="P783" i="8"/>
  <c r="S783" i="8"/>
  <c r="L783" i="8"/>
  <c r="O783" i="8"/>
  <c r="Q775" i="8"/>
  <c r="P775" i="8"/>
  <c r="S775" i="8"/>
  <c r="L775" i="8"/>
  <c r="O775" i="8"/>
  <c r="Q767" i="8"/>
  <c r="P767" i="8"/>
  <c r="S767" i="8"/>
  <c r="L767" i="8"/>
  <c r="O767" i="8"/>
  <c r="Q759" i="8"/>
  <c r="P759" i="8"/>
  <c r="S759" i="8"/>
  <c r="L759" i="8"/>
  <c r="O759" i="8"/>
  <c r="Q751" i="8"/>
  <c r="P751" i="8"/>
  <c r="S751" i="8"/>
  <c r="L751" i="8"/>
  <c r="O751" i="8"/>
  <c r="Q743" i="8"/>
  <c r="P743" i="8"/>
  <c r="S743" i="8"/>
  <c r="L743" i="8"/>
  <c r="O743" i="8"/>
  <c r="Q735" i="8"/>
  <c r="P735" i="8"/>
  <c r="S735" i="8"/>
  <c r="L735" i="8"/>
  <c r="O735" i="8"/>
  <c r="Q727" i="8"/>
  <c r="P727" i="8"/>
  <c r="S727" i="8"/>
  <c r="L727" i="8"/>
  <c r="O727" i="8"/>
  <c r="Q719" i="8"/>
  <c r="P719" i="8"/>
  <c r="S719" i="8"/>
  <c r="L719" i="8"/>
  <c r="O719" i="8"/>
  <c r="Q711" i="8"/>
  <c r="P711" i="8"/>
  <c r="S711" i="8"/>
  <c r="L711" i="8"/>
  <c r="O711" i="8"/>
  <c r="Q703" i="8"/>
  <c r="P703" i="8"/>
  <c r="S703" i="8"/>
  <c r="L703" i="8"/>
  <c r="O703" i="8"/>
  <c r="Q695" i="8"/>
  <c r="P695" i="8"/>
  <c r="S695" i="8"/>
  <c r="L695" i="8"/>
  <c r="O695" i="8"/>
  <c r="Q687" i="8"/>
  <c r="P687" i="8"/>
  <c r="S687" i="8"/>
  <c r="L687" i="8"/>
  <c r="O687" i="8"/>
  <c r="Q679" i="8"/>
  <c r="P679" i="8"/>
  <c r="S679" i="8"/>
  <c r="L679" i="8"/>
  <c r="O679" i="8"/>
  <c r="Q671" i="8"/>
  <c r="P671" i="8"/>
  <c r="S671" i="8"/>
  <c r="L671" i="8"/>
  <c r="O671" i="8"/>
  <c r="Q663" i="8"/>
  <c r="P663" i="8"/>
  <c r="S663" i="8"/>
  <c r="L663" i="8"/>
  <c r="O663" i="8"/>
  <c r="Q655" i="8"/>
  <c r="P655" i="8"/>
  <c r="S655" i="8"/>
  <c r="L655" i="8"/>
  <c r="O655" i="8"/>
  <c r="Q647" i="8"/>
  <c r="P647" i="8"/>
  <c r="S647" i="8"/>
  <c r="L647" i="8"/>
  <c r="O647" i="8"/>
  <c r="Q639" i="8"/>
  <c r="P639" i="8"/>
  <c r="S639" i="8"/>
  <c r="L639" i="8"/>
  <c r="O639" i="8"/>
  <c r="Q631" i="8"/>
  <c r="P631" i="8"/>
  <c r="S631" i="8"/>
  <c r="L631" i="8"/>
  <c r="O631" i="8"/>
  <c r="Q623" i="8"/>
  <c r="P623" i="8"/>
  <c r="S623" i="8"/>
  <c r="L623" i="8"/>
  <c r="O623" i="8"/>
  <c r="Q615" i="8"/>
  <c r="P615" i="8"/>
  <c r="S615" i="8"/>
  <c r="L615" i="8"/>
  <c r="O615" i="8"/>
  <c r="Q607" i="8"/>
  <c r="P607" i="8"/>
  <c r="S607" i="8"/>
  <c r="L607" i="8"/>
  <c r="O607" i="8"/>
  <c r="Q599" i="8"/>
  <c r="P599" i="8"/>
  <c r="S599" i="8"/>
  <c r="L599" i="8"/>
  <c r="O599" i="8"/>
  <c r="Q591" i="8"/>
  <c r="P591" i="8"/>
  <c r="S591" i="8"/>
  <c r="L591" i="8"/>
  <c r="O591" i="8"/>
  <c r="Q583" i="8"/>
  <c r="P583" i="8"/>
  <c r="S583" i="8"/>
  <c r="L583" i="8"/>
  <c r="O583" i="8"/>
  <c r="Q575" i="8"/>
  <c r="P575" i="8"/>
  <c r="S575" i="8"/>
  <c r="L575" i="8"/>
  <c r="O575" i="8"/>
  <c r="Q567" i="8"/>
  <c r="P567" i="8"/>
  <c r="S567" i="8"/>
  <c r="L567" i="8"/>
  <c r="O567" i="8"/>
  <c r="Q559" i="8"/>
  <c r="P559" i="8"/>
  <c r="S559" i="8"/>
  <c r="L559" i="8"/>
  <c r="O559" i="8"/>
  <c r="Q551" i="8"/>
  <c r="P551" i="8"/>
  <c r="S551" i="8"/>
  <c r="L551" i="8"/>
  <c r="O551" i="8"/>
  <c r="Q543" i="8"/>
  <c r="P543" i="8"/>
  <c r="S543" i="8"/>
  <c r="L543" i="8"/>
  <c r="O543" i="8"/>
  <c r="Q535" i="8"/>
  <c r="P535" i="8"/>
  <c r="S535" i="8"/>
  <c r="L535" i="8"/>
  <c r="O535" i="8"/>
  <c r="Q527" i="8"/>
  <c r="P527" i="8"/>
  <c r="S527" i="8"/>
  <c r="L527" i="8"/>
  <c r="O527" i="8"/>
  <c r="Q519" i="8"/>
  <c r="P519" i="8"/>
  <c r="S519" i="8"/>
  <c r="L519" i="8"/>
  <c r="O519" i="8"/>
  <c r="Q511" i="8"/>
  <c r="P511" i="8"/>
  <c r="S511" i="8"/>
  <c r="L511" i="8"/>
  <c r="O511" i="8"/>
  <c r="Q503" i="8"/>
  <c r="P503" i="8"/>
  <c r="S503" i="8"/>
  <c r="L503" i="8"/>
  <c r="O503" i="8"/>
  <c r="Q495" i="8"/>
  <c r="P495" i="8"/>
  <c r="S495" i="8"/>
  <c r="L495" i="8"/>
  <c r="O495" i="8"/>
  <c r="Q487" i="8"/>
  <c r="P487" i="8"/>
  <c r="S487" i="8"/>
  <c r="L487" i="8"/>
  <c r="O487" i="8"/>
  <c r="Q479" i="8"/>
  <c r="P479" i="8"/>
  <c r="S479" i="8"/>
  <c r="L479" i="8"/>
  <c r="O479" i="8"/>
  <c r="Q471" i="8"/>
  <c r="P471" i="8"/>
  <c r="S471" i="8"/>
  <c r="L471" i="8"/>
  <c r="O471" i="8"/>
  <c r="Q463" i="8"/>
  <c r="P463" i="8"/>
  <c r="S463" i="8"/>
  <c r="L463" i="8"/>
  <c r="O463" i="8"/>
  <c r="Q455" i="8"/>
  <c r="P455" i="8"/>
  <c r="S455" i="8"/>
  <c r="L455" i="8"/>
  <c r="O455" i="8"/>
  <c r="Q447" i="8"/>
  <c r="P447" i="8"/>
  <c r="S447" i="8"/>
  <c r="L447" i="8"/>
  <c r="O447" i="8"/>
  <c r="Q439" i="8"/>
  <c r="P439" i="8"/>
  <c r="S439" i="8"/>
  <c r="L439" i="8"/>
  <c r="O439" i="8"/>
  <c r="Q431" i="8"/>
  <c r="P431" i="8"/>
  <c r="S431" i="8"/>
  <c r="L431" i="8"/>
  <c r="O431" i="8"/>
  <c r="Q423" i="8"/>
  <c r="P423" i="8"/>
  <c r="S423" i="8"/>
  <c r="L423" i="8"/>
  <c r="O423" i="8"/>
  <c r="Q415" i="8"/>
  <c r="P415" i="8"/>
  <c r="S415" i="8"/>
  <c r="L415" i="8"/>
  <c r="O415" i="8"/>
  <c r="Q407" i="8"/>
  <c r="P407" i="8"/>
  <c r="S407" i="8"/>
  <c r="L407" i="8"/>
  <c r="O407" i="8"/>
  <c r="Q399" i="8"/>
  <c r="P399" i="8"/>
  <c r="S399" i="8"/>
  <c r="L399" i="8"/>
  <c r="O399" i="8"/>
  <c r="Q391" i="8"/>
  <c r="P391" i="8"/>
  <c r="S391" i="8"/>
  <c r="L391" i="8"/>
  <c r="O391" i="8"/>
  <c r="Q383" i="8"/>
  <c r="P383" i="8"/>
  <c r="S383" i="8"/>
  <c r="L383" i="8"/>
  <c r="O383" i="8"/>
  <c r="Q375" i="8"/>
  <c r="P375" i="8"/>
  <c r="S375" i="8"/>
  <c r="L375" i="8"/>
  <c r="O375" i="8"/>
  <c r="Q367" i="8"/>
  <c r="P367" i="8"/>
  <c r="S367" i="8"/>
  <c r="L367" i="8"/>
  <c r="O367" i="8"/>
  <c r="Q359" i="8"/>
  <c r="P359" i="8"/>
  <c r="S359" i="8"/>
  <c r="L359" i="8"/>
  <c r="O359" i="8"/>
  <c r="Q351" i="8"/>
  <c r="P351" i="8"/>
  <c r="S351" i="8"/>
  <c r="L351" i="8"/>
  <c r="O351" i="8"/>
  <c r="Q343" i="8"/>
  <c r="P343" i="8"/>
  <c r="S343" i="8"/>
  <c r="L343" i="8"/>
  <c r="O343" i="8"/>
  <c r="Q335" i="8"/>
  <c r="P335" i="8"/>
  <c r="S335" i="8"/>
  <c r="L335" i="8"/>
  <c r="O335" i="8"/>
  <c r="Q327" i="8"/>
  <c r="P327" i="8"/>
  <c r="S327" i="8"/>
  <c r="L327" i="8"/>
  <c r="O327" i="8"/>
  <c r="Q319" i="8"/>
  <c r="P319" i="8"/>
  <c r="S319" i="8"/>
  <c r="L319" i="8"/>
  <c r="O319" i="8"/>
  <c r="Q311" i="8"/>
  <c r="P311" i="8"/>
  <c r="S311" i="8"/>
  <c r="L311" i="8"/>
  <c r="O311" i="8"/>
  <c r="Q303" i="8"/>
  <c r="P303" i="8"/>
  <c r="S303" i="8"/>
  <c r="L303" i="8"/>
  <c r="O303" i="8"/>
  <c r="Q295" i="8"/>
  <c r="P295" i="8"/>
  <c r="S295" i="8"/>
  <c r="L295" i="8"/>
  <c r="O295" i="8"/>
  <c r="Q287" i="8"/>
  <c r="P287" i="8"/>
  <c r="S287" i="8"/>
  <c r="L287" i="8"/>
  <c r="O287" i="8"/>
  <c r="Q279" i="8"/>
  <c r="P279" i="8"/>
  <c r="S279" i="8"/>
  <c r="L279" i="8"/>
  <c r="O279" i="8"/>
  <c r="Q271" i="8"/>
  <c r="P271" i="8"/>
  <c r="S271" i="8"/>
  <c r="L271" i="8"/>
  <c r="O271" i="8"/>
  <c r="Q263" i="8"/>
  <c r="P263" i="8"/>
  <c r="S263" i="8"/>
  <c r="L263" i="8"/>
  <c r="O263" i="8"/>
  <c r="Q255" i="8"/>
  <c r="P255" i="8"/>
  <c r="S255" i="8"/>
  <c r="L255" i="8"/>
  <c r="O255" i="8"/>
  <c r="Q247" i="8"/>
  <c r="P247" i="8"/>
  <c r="S247" i="8"/>
  <c r="L247" i="8"/>
  <c r="O247" i="8"/>
  <c r="Q239" i="8"/>
  <c r="P239" i="8"/>
  <c r="S239" i="8"/>
  <c r="L239" i="8"/>
  <c r="O239" i="8"/>
  <c r="Q231" i="8"/>
  <c r="P231" i="8"/>
  <c r="S231" i="8"/>
  <c r="L231" i="8"/>
  <c r="O231" i="8"/>
  <c r="Q223" i="8"/>
  <c r="P223" i="8"/>
  <c r="S223" i="8"/>
  <c r="L223" i="8"/>
  <c r="O223" i="8"/>
  <c r="Q215" i="8"/>
  <c r="P215" i="8"/>
  <c r="S215" i="8"/>
  <c r="L215" i="8"/>
  <c r="O215" i="8"/>
  <c r="Q207" i="8"/>
  <c r="P207" i="8"/>
  <c r="S207" i="8"/>
  <c r="L207" i="8"/>
  <c r="O207" i="8"/>
  <c r="Q199" i="8"/>
  <c r="P199" i="8"/>
  <c r="S199" i="8"/>
  <c r="L199" i="8"/>
  <c r="O199" i="8"/>
  <c r="Q191" i="8"/>
  <c r="P191" i="8"/>
  <c r="S191" i="8"/>
  <c r="L191" i="8"/>
  <c r="O191" i="8"/>
  <c r="Q183" i="8"/>
  <c r="P183" i="8"/>
  <c r="S183" i="8"/>
  <c r="L183" i="8"/>
  <c r="O183" i="8"/>
  <c r="Q175" i="8"/>
  <c r="P175" i="8"/>
  <c r="S175" i="8"/>
  <c r="L175" i="8"/>
  <c r="O175" i="8"/>
  <c r="Q167" i="8"/>
  <c r="P167" i="8"/>
  <c r="S167" i="8"/>
  <c r="L167" i="8"/>
  <c r="O167" i="8"/>
  <c r="Q159" i="8"/>
  <c r="P159" i="8"/>
  <c r="S159" i="8"/>
  <c r="L159" i="8"/>
  <c r="O159" i="8"/>
  <c r="Q151" i="8"/>
  <c r="P151" i="8"/>
  <c r="S151" i="8"/>
  <c r="L151" i="8"/>
  <c r="O151" i="8"/>
  <c r="Q143" i="8"/>
  <c r="P143" i="8"/>
  <c r="S143" i="8"/>
  <c r="L143" i="8"/>
  <c r="O143" i="8"/>
  <c r="Q135" i="8"/>
  <c r="P135" i="8"/>
  <c r="S135" i="8"/>
  <c r="L135" i="8"/>
  <c r="O135" i="8"/>
  <c r="Q127" i="8"/>
  <c r="P127" i="8"/>
  <c r="S127" i="8"/>
  <c r="L127" i="8"/>
  <c r="O127" i="8"/>
  <c r="Q119" i="8"/>
  <c r="P119" i="8"/>
  <c r="S119" i="8"/>
  <c r="L119" i="8"/>
  <c r="O119" i="8"/>
  <c r="Q111" i="8"/>
  <c r="P111" i="8"/>
  <c r="S111" i="8"/>
  <c r="L111" i="8"/>
  <c r="O111" i="8"/>
  <c r="Q103" i="8"/>
  <c r="P103" i="8"/>
  <c r="S103" i="8"/>
  <c r="L103" i="8"/>
  <c r="O103" i="8"/>
  <c r="Q95" i="8"/>
  <c r="P95" i="8"/>
  <c r="S95" i="8"/>
  <c r="L95" i="8"/>
  <c r="O95" i="8"/>
  <c r="Q87" i="8"/>
  <c r="P87" i="8"/>
  <c r="S87" i="8"/>
  <c r="L87" i="8"/>
  <c r="O87" i="8"/>
  <c r="Q79" i="8"/>
  <c r="P79" i="8"/>
  <c r="S79" i="8"/>
  <c r="L79" i="8"/>
  <c r="O79" i="8"/>
  <c r="Q71" i="8"/>
  <c r="P71" i="8"/>
  <c r="S71" i="8"/>
  <c r="L71" i="8"/>
  <c r="O71" i="8"/>
  <c r="Q63" i="8"/>
  <c r="P63" i="8"/>
  <c r="S63" i="8"/>
  <c r="L63" i="8"/>
  <c r="O63" i="8"/>
  <c r="Q55" i="8"/>
  <c r="P55" i="8"/>
  <c r="S55" i="8"/>
  <c r="L55" i="8"/>
  <c r="O55" i="8"/>
  <c r="Q47" i="8"/>
  <c r="P47" i="8"/>
  <c r="S47" i="8"/>
  <c r="L47" i="8"/>
  <c r="O47" i="8"/>
  <c r="Q39" i="8"/>
  <c r="P39" i="8"/>
  <c r="S39" i="8"/>
  <c r="L39" i="8"/>
  <c r="O39" i="8"/>
  <c r="Q31" i="8"/>
  <c r="P31" i="8"/>
  <c r="S31" i="8"/>
  <c r="L31" i="8"/>
  <c r="O31" i="8"/>
  <c r="Q23" i="8"/>
  <c r="P23" i="8"/>
  <c r="S23" i="8"/>
  <c r="L23" i="8"/>
  <c r="O23" i="8"/>
  <c r="Q952" i="8"/>
  <c r="P952" i="8"/>
  <c r="S952" i="8"/>
  <c r="L952" i="8"/>
  <c r="O952" i="8"/>
  <c r="Q896" i="8"/>
  <c r="P896" i="8"/>
  <c r="S896" i="8"/>
  <c r="L896" i="8"/>
  <c r="O896" i="8"/>
  <c r="Q848" i="8"/>
  <c r="P848" i="8"/>
  <c r="S848" i="8"/>
  <c r="L848" i="8"/>
  <c r="O848" i="8"/>
  <c r="Q808" i="8"/>
  <c r="P808" i="8"/>
  <c r="S808" i="8"/>
  <c r="L808" i="8"/>
  <c r="O808" i="8"/>
  <c r="Q760" i="8"/>
  <c r="P760" i="8"/>
  <c r="S760" i="8"/>
  <c r="L760" i="8"/>
  <c r="O760" i="8"/>
  <c r="Q704" i="8"/>
  <c r="P704" i="8"/>
  <c r="S704" i="8"/>
  <c r="L704" i="8"/>
  <c r="O704" i="8"/>
  <c r="Q656" i="8"/>
  <c r="P656" i="8"/>
  <c r="S656" i="8"/>
  <c r="L656" i="8"/>
  <c r="O656" i="8"/>
  <c r="Q608" i="8"/>
  <c r="P608" i="8"/>
  <c r="S608" i="8"/>
  <c r="L608" i="8"/>
  <c r="O608" i="8"/>
  <c r="Q552" i="8"/>
  <c r="P552" i="8"/>
  <c r="S552" i="8"/>
  <c r="L552" i="8"/>
  <c r="O552" i="8"/>
  <c r="Q496" i="8"/>
  <c r="P496" i="8"/>
  <c r="S496" i="8"/>
  <c r="L496" i="8"/>
  <c r="O496" i="8"/>
  <c r="Q456" i="8"/>
  <c r="P456" i="8"/>
  <c r="S456" i="8"/>
  <c r="L456" i="8"/>
  <c r="O456" i="8"/>
  <c r="Q392" i="8"/>
  <c r="P392" i="8"/>
  <c r="S392" i="8"/>
  <c r="L392" i="8"/>
  <c r="O392" i="8"/>
  <c r="Q328" i="8"/>
  <c r="P328" i="8"/>
  <c r="S328" i="8"/>
  <c r="L328" i="8"/>
  <c r="O328" i="8"/>
  <c r="Q288" i="8"/>
  <c r="P288" i="8"/>
  <c r="S288" i="8"/>
  <c r="L288" i="8"/>
  <c r="O288" i="8"/>
  <c r="Q248" i="8"/>
  <c r="P248" i="8"/>
  <c r="S248" i="8"/>
  <c r="O248" i="8"/>
  <c r="L248" i="8"/>
  <c r="Q192" i="8"/>
  <c r="P192" i="8"/>
  <c r="S192" i="8"/>
  <c r="O192" i="8"/>
  <c r="L192" i="8"/>
  <c r="Q120" i="8"/>
  <c r="P120" i="8"/>
  <c r="S120" i="8"/>
  <c r="O120" i="8"/>
  <c r="L120" i="8"/>
  <c r="Q32" i="8"/>
  <c r="P32" i="8"/>
  <c r="S32" i="8"/>
  <c r="O32" i="8"/>
  <c r="L32" i="8"/>
  <c r="Q998" i="8"/>
  <c r="P998" i="8"/>
  <c r="S998" i="8"/>
  <c r="O998" i="8"/>
  <c r="L998" i="8"/>
  <c r="Q990" i="8"/>
  <c r="P990" i="8"/>
  <c r="S990" i="8"/>
  <c r="O990" i="8"/>
  <c r="L990" i="8"/>
  <c r="Q982" i="8"/>
  <c r="P982" i="8"/>
  <c r="S982" i="8"/>
  <c r="O982" i="8"/>
  <c r="L982" i="8"/>
  <c r="Q974" i="8"/>
  <c r="P974" i="8"/>
  <c r="S974" i="8"/>
  <c r="O974" i="8"/>
  <c r="L974" i="8"/>
  <c r="Q966" i="8"/>
  <c r="P966" i="8"/>
  <c r="S966" i="8"/>
  <c r="O966" i="8"/>
  <c r="L966" i="8"/>
  <c r="Q958" i="8"/>
  <c r="P958" i="8"/>
  <c r="S958" i="8"/>
  <c r="O958" i="8"/>
  <c r="L958" i="8"/>
  <c r="Q950" i="8"/>
  <c r="P950" i="8"/>
  <c r="S950" i="8"/>
  <c r="O950" i="8"/>
  <c r="L950" i="8"/>
  <c r="Q942" i="8"/>
  <c r="P942" i="8"/>
  <c r="S942" i="8"/>
  <c r="O942" i="8"/>
  <c r="L942" i="8"/>
  <c r="Q934" i="8"/>
  <c r="P934" i="8"/>
  <c r="S934" i="8"/>
  <c r="O934" i="8"/>
  <c r="L934" i="8"/>
  <c r="Q926" i="8"/>
  <c r="P926" i="8"/>
  <c r="S926" i="8"/>
  <c r="L926" i="8"/>
  <c r="O926" i="8"/>
  <c r="Q918" i="8"/>
  <c r="P918" i="8"/>
  <c r="S918" i="8"/>
  <c r="L918" i="8"/>
  <c r="O918" i="8"/>
  <c r="Q910" i="8"/>
  <c r="P910" i="8"/>
  <c r="S910" i="8"/>
  <c r="L910" i="8"/>
  <c r="O910" i="8"/>
  <c r="Q902" i="8"/>
  <c r="P902" i="8"/>
  <c r="S902" i="8"/>
  <c r="L902" i="8"/>
  <c r="O902" i="8"/>
  <c r="Q894" i="8"/>
  <c r="P894" i="8"/>
  <c r="S894" i="8"/>
  <c r="L894" i="8"/>
  <c r="O894" i="8"/>
  <c r="Q886" i="8"/>
  <c r="P886" i="8"/>
  <c r="S886" i="8"/>
  <c r="L886" i="8"/>
  <c r="O886" i="8"/>
  <c r="Q878" i="8"/>
  <c r="P878" i="8"/>
  <c r="S878" i="8"/>
  <c r="L878" i="8"/>
  <c r="O878" i="8"/>
  <c r="Q870" i="8"/>
  <c r="P870" i="8"/>
  <c r="S870" i="8"/>
  <c r="L870" i="8"/>
  <c r="O870" i="8"/>
  <c r="Q862" i="8"/>
  <c r="P862" i="8"/>
  <c r="S862" i="8"/>
  <c r="L862" i="8"/>
  <c r="O862" i="8"/>
  <c r="Q854" i="8"/>
  <c r="P854" i="8"/>
  <c r="S854" i="8"/>
  <c r="O854" i="8"/>
  <c r="L854" i="8"/>
  <c r="Q846" i="8"/>
  <c r="P846" i="8"/>
  <c r="S846" i="8"/>
  <c r="O846" i="8"/>
  <c r="L846" i="8"/>
  <c r="Q838" i="8"/>
  <c r="P838" i="8"/>
  <c r="S838" i="8"/>
  <c r="O838" i="8"/>
  <c r="L838" i="8"/>
  <c r="Q830" i="8"/>
  <c r="P830" i="8"/>
  <c r="S830" i="8"/>
  <c r="O830" i="8"/>
  <c r="L830" i="8"/>
  <c r="Q822" i="8"/>
  <c r="P822" i="8"/>
  <c r="S822" i="8"/>
  <c r="O822" i="8"/>
  <c r="L822" i="8"/>
  <c r="Q814" i="8"/>
  <c r="P814" i="8"/>
  <c r="S814" i="8"/>
  <c r="O814" i="8"/>
  <c r="L814" i="8"/>
  <c r="Q806" i="8"/>
  <c r="P806" i="8"/>
  <c r="S806" i="8"/>
  <c r="O806" i="8"/>
  <c r="L806" i="8"/>
  <c r="Q798" i="8"/>
  <c r="P798" i="8"/>
  <c r="S798" i="8"/>
  <c r="O798" i="8"/>
  <c r="L798" i="8"/>
  <c r="Q790" i="8"/>
  <c r="P790" i="8"/>
  <c r="S790" i="8"/>
  <c r="O790" i="8"/>
  <c r="L790" i="8"/>
  <c r="Q782" i="8"/>
  <c r="P782" i="8"/>
  <c r="S782" i="8"/>
  <c r="O782" i="8"/>
  <c r="L782" i="8"/>
  <c r="Q774" i="8"/>
  <c r="P774" i="8"/>
  <c r="S774" i="8"/>
  <c r="O774" i="8"/>
  <c r="L774" i="8"/>
  <c r="Q766" i="8"/>
  <c r="P766" i="8"/>
  <c r="S766" i="8"/>
  <c r="O766" i="8"/>
  <c r="L766" i="8"/>
  <c r="Q758" i="8"/>
  <c r="P758" i="8"/>
  <c r="S758" i="8"/>
  <c r="O758" i="8"/>
  <c r="L758" i="8"/>
  <c r="Q750" i="8"/>
  <c r="P750" i="8"/>
  <c r="S750" i="8"/>
  <c r="O750" i="8"/>
  <c r="L750" i="8"/>
  <c r="Q742" i="8"/>
  <c r="P742" i="8"/>
  <c r="S742" i="8"/>
  <c r="O742" i="8"/>
  <c r="L742" i="8"/>
  <c r="Q734" i="8"/>
  <c r="P734" i="8"/>
  <c r="S734" i="8"/>
  <c r="O734" i="8"/>
  <c r="L734" i="8"/>
  <c r="Q726" i="8"/>
  <c r="P726" i="8"/>
  <c r="S726" i="8"/>
  <c r="O726" i="8"/>
  <c r="L726" i="8"/>
  <c r="Q718" i="8"/>
  <c r="P718" i="8"/>
  <c r="S718" i="8"/>
  <c r="O718" i="8"/>
  <c r="L718" i="8"/>
  <c r="Q710" i="8"/>
  <c r="P710" i="8"/>
  <c r="S710" i="8"/>
  <c r="O710" i="8"/>
  <c r="L710" i="8"/>
  <c r="Q702" i="8"/>
  <c r="P702" i="8"/>
  <c r="S702" i="8"/>
  <c r="O702" i="8"/>
  <c r="L702" i="8"/>
  <c r="Q694" i="8"/>
  <c r="P694" i="8"/>
  <c r="S694" i="8"/>
  <c r="O694" i="8"/>
  <c r="L694" i="8"/>
  <c r="Q686" i="8"/>
  <c r="P686" i="8"/>
  <c r="S686" i="8"/>
  <c r="O686" i="8"/>
  <c r="L686" i="8"/>
  <c r="Q678" i="8"/>
  <c r="P678" i="8"/>
  <c r="S678" i="8"/>
  <c r="O678" i="8"/>
  <c r="L678" i="8"/>
  <c r="Q670" i="8"/>
  <c r="P670" i="8"/>
  <c r="S670" i="8"/>
  <c r="O670" i="8"/>
  <c r="L670" i="8"/>
  <c r="Q662" i="8"/>
  <c r="P662" i="8"/>
  <c r="S662" i="8"/>
  <c r="O662" i="8"/>
  <c r="L662" i="8"/>
  <c r="Q654" i="8"/>
  <c r="P654" i="8"/>
  <c r="S654" i="8"/>
  <c r="O654" i="8"/>
  <c r="L654" i="8"/>
  <c r="Q646" i="8"/>
  <c r="P646" i="8"/>
  <c r="S646" i="8"/>
  <c r="L646" i="8"/>
  <c r="O646" i="8"/>
  <c r="Q638" i="8"/>
  <c r="P638" i="8"/>
  <c r="S638" i="8"/>
  <c r="L638" i="8"/>
  <c r="O638" i="8"/>
  <c r="P630" i="8"/>
  <c r="Q630" i="8"/>
  <c r="S630" i="8"/>
  <c r="L630" i="8"/>
  <c r="O630" i="8"/>
  <c r="Q622" i="8"/>
  <c r="P622" i="8"/>
  <c r="S622" i="8"/>
  <c r="L622" i="8"/>
  <c r="O622" i="8"/>
  <c r="Q614" i="8"/>
  <c r="P614" i="8"/>
  <c r="S614" i="8"/>
  <c r="L614" i="8"/>
  <c r="O614" i="8"/>
  <c r="Q606" i="8"/>
  <c r="P606" i="8"/>
  <c r="S606" i="8"/>
  <c r="L606" i="8"/>
  <c r="O606" i="8"/>
  <c r="P598" i="8"/>
  <c r="Q598" i="8"/>
  <c r="S598" i="8"/>
  <c r="L598" i="8"/>
  <c r="O598" i="8"/>
  <c r="Q590" i="8"/>
  <c r="P590" i="8"/>
  <c r="S590" i="8"/>
  <c r="L590" i="8"/>
  <c r="O590" i="8"/>
  <c r="Q582" i="8"/>
  <c r="P582" i="8"/>
  <c r="S582" i="8"/>
  <c r="O582" i="8"/>
  <c r="L582" i="8"/>
  <c r="Q574" i="8"/>
  <c r="P574" i="8"/>
  <c r="S574" i="8"/>
  <c r="O574" i="8"/>
  <c r="L574" i="8"/>
  <c r="Q566" i="8"/>
  <c r="P566" i="8"/>
  <c r="S566" i="8"/>
  <c r="O566" i="8"/>
  <c r="L566" i="8"/>
  <c r="Q558" i="8"/>
  <c r="P558" i="8"/>
  <c r="S558" i="8"/>
  <c r="O558" i="8"/>
  <c r="L558" i="8"/>
  <c r="Q550" i="8"/>
  <c r="P550" i="8"/>
  <c r="S550" i="8"/>
  <c r="O550" i="8"/>
  <c r="L550" i="8"/>
  <c r="Q542" i="8"/>
  <c r="P542" i="8"/>
  <c r="S542" i="8"/>
  <c r="O542" i="8"/>
  <c r="L542" i="8"/>
  <c r="Q534" i="8"/>
  <c r="P534" i="8"/>
  <c r="S534" i="8"/>
  <c r="O534" i="8"/>
  <c r="L534" i="8"/>
  <c r="Q526" i="8"/>
  <c r="P526" i="8"/>
  <c r="S526" i="8"/>
  <c r="O526" i="8"/>
  <c r="L526" i="8"/>
  <c r="Q518" i="8"/>
  <c r="P518" i="8"/>
  <c r="S518" i="8"/>
  <c r="O518" i="8"/>
  <c r="L518" i="8"/>
  <c r="Q510" i="8"/>
  <c r="P510" i="8"/>
  <c r="S510" i="8"/>
  <c r="O510" i="8"/>
  <c r="L510" i="8"/>
  <c r="P502" i="8"/>
  <c r="Q502" i="8"/>
  <c r="S502" i="8"/>
  <c r="O502" i="8"/>
  <c r="L502" i="8"/>
  <c r="Q494" i="8"/>
  <c r="P494" i="8"/>
  <c r="S494" i="8"/>
  <c r="O494" i="8"/>
  <c r="L494" i="8"/>
  <c r="Q486" i="8"/>
  <c r="P486" i="8"/>
  <c r="S486" i="8"/>
  <c r="O486" i="8"/>
  <c r="L486" i="8"/>
  <c r="Q478" i="8"/>
  <c r="P478" i="8"/>
  <c r="S478" i="8"/>
  <c r="O478" i="8"/>
  <c r="L478" i="8"/>
  <c r="Q470" i="8"/>
  <c r="P470" i="8"/>
  <c r="S470" i="8"/>
  <c r="O470" i="8"/>
  <c r="L470" i="8"/>
  <c r="Q462" i="8"/>
  <c r="P462" i="8"/>
  <c r="S462" i="8"/>
  <c r="O462" i="8"/>
  <c r="L462" i="8"/>
  <c r="Q454" i="8"/>
  <c r="P454" i="8"/>
  <c r="S454" i="8"/>
  <c r="O454" i="8"/>
  <c r="L454" i="8"/>
  <c r="Q446" i="8"/>
  <c r="P446" i="8"/>
  <c r="S446" i="8"/>
  <c r="O446" i="8"/>
  <c r="L446" i="8"/>
  <c r="Q438" i="8"/>
  <c r="P438" i="8"/>
  <c r="S438" i="8"/>
  <c r="O438" i="8"/>
  <c r="L438" i="8"/>
  <c r="Q430" i="8"/>
  <c r="P430" i="8"/>
  <c r="S430" i="8"/>
  <c r="O430" i="8"/>
  <c r="L430" i="8"/>
  <c r="Q422" i="8"/>
  <c r="P422" i="8"/>
  <c r="S422" i="8"/>
  <c r="O422" i="8"/>
  <c r="L422" i="8"/>
  <c r="Q414" i="8"/>
  <c r="P414" i="8"/>
  <c r="S414" i="8"/>
  <c r="O414" i="8"/>
  <c r="L414" i="8"/>
  <c r="Q406" i="8"/>
  <c r="P406" i="8"/>
  <c r="S406" i="8"/>
  <c r="O406" i="8"/>
  <c r="L406" i="8"/>
  <c r="Q398" i="8"/>
  <c r="P398" i="8"/>
  <c r="S398" i="8"/>
  <c r="O398" i="8"/>
  <c r="L398" i="8"/>
  <c r="Q390" i="8"/>
  <c r="P390" i="8"/>
  <c r="S390" i="8"/>
  <c r="O390" i="8"/>
  <c r="L390" i="8"/>
  <c r="Q382" i="8"/>
  <c r="P382" i="8"/>
  <c r="S382" i="8"/>
  <c r="O382" i="8"/>
  <c r="L382" i="8"/>
  <c r="P374" i="8"/>
  <c r="Q374" i="8"/>
  <c r="S374" i="8"/>
  <c r="O374" i="8"/>
  <c r="L374" i="8"/>
  <c r="Q366" i="8"/>
  <c r="P366" i="8"/>
  <c r="S366" i="8"/>
  <c r="O366" i="8"/>
  <c r="L366" i="8"/>
  <c r="Q358" i="8"/>
  <c r="P358" i="8"/>
  <c r="S358" i="8"/>
  <c r="O358" i="8"/>
  <c r="L358" i="8"/>
  <c r="Q350" i="8"/>
  <c r="P350" i="8"/>
  <c r="S350" i="8"/>
  <c r="O350" i="8"/>
  <c r="L350" i="8"/>
  <c r="Q342" i="8"/>
  <c r="P342" i="8"/>
  <c r="S342" i="8"/>
  <c r="L342" i="8"/>
  <c r="O342" i="8"/>
  <c r="Q334" i="8"/>
  <c r="P334" i="8"/>
  <c r="S334" i="8"/>
  <c r="L334" i="8"/>
  <c r="O334" i="8"/>
  <c r="Q326" i="8"/>
  <c r="P326" i="8"/>
  <c r="S326" i="8"/>
  <c r="L326" i="8"/>
  <c r="O326" i="8"/>
  <c r="Q318" i="8"/>
  <c r="P318" i="8"/>
  <c r="S318" i="8"/>
  <c r="L318" i="8"/>
  <c r="O318" i="8"/>
  <c r="Q310" i="8"/>
  <c r="P310" i="8"/>
  <c r="S310" i="8"/>
  <c r="L310" i="8"/>
  <c r="O310" i="8"/>
  <c r="Q302" i="8"/>
  <c r="P302" i="8"/>
  <c r="S302" i="8"/>
  <c r="L302" i="8"/>
  <c r="O302" i="8"/>
  <c r="Q294" i="8"/>
  <c r="P294" i="8"/>
  <c r="S294" i="8"/>
  <c r="L294" i="8"/>
  <c r="O294" i="8"/>
  <c r="Q286" i="8"/>
  <c r="P286" i="8"/>
  <c r="S286" i="8"/>
  <c r="L286" i="8"/>
  <c r="O286" i="8"/>
  <c r="P278" i="8"/>
  <c r="Q278" i="8"/>
  <c r="S278" i="8"/>
  <c r="L278" i="8"/>
  <c r="O278" i="8"/>
  <c r="Q270" i="8"/>
  <c r="P270" i="8"/>
  <c r="S270" i="8"/>
  <c r="L270" i="8"/>
  <c r="O270" i="8"/>
  <c r="Q262" i="8"/>
  <c r="P262" i="8"/>
  <c r="S262" i="8"/>
  <c r="L262" i="8"/>
  <c r="O262" i="8"/>
  <c r="Q254" i="8"/>
  <c r="P254" i="8"/>
  <c r="S254" i="8"/>
  <c r="L254" i="8"/>
  <c r="O254" i="8"/>
  <c r="P246" i="8"/>
  <c r="Q246" i="8"/>
  <c r="S246" i="8"/>
  <c r="L246" i="8"/>
  <c r="O246" i="8"/>
  <c r="Q238" i="8"/>
  <c r="P238" i="8"/>
  <c r="S238" i="8"/>
  <c r="L238" i="8"/>
  <c r="O238" i="8"/>
  <c r="P230" i="8"/>
  <c r="Q230" i="8"/>
  <c r="S230" i="8"/>
  <c r="L230" i="8"/>
  <c r="O230" i="8"/>
  <c r="Q222" i="8"/>
  <c r="P222" i="8"/>
  <c r="S222" i="8"/>
  <c r="L222" i="8"/>
  <c r="O222" i="8"/>
  <c r="P214" i="8"/>
  <c r="Q214" i="8"/>
  <c r="S214" i="8"/>
  <c r="L214" i="8"/>
  <c r="O214" i="8"/>
  <c r="P206" i="8"/>
  <c r="Q206" i="8"/>
  <c r="S206" i="8"/>
  <c r="L206" i="8"/>
  <c r="O206" i="8"/>
  <c r="P198" i="8"/>
  <c r="Q198" i="8"/>
  <c r="S198" i="8"/>
  <c r="L198" i="8"/>
  <c r="O198" i="8"/>
  <c r="Q190" i="8"/>
  <c r="P190" i="8"/>
  <c r="S190" i="8"/>
  <c r="L190" i="8"/>
  <c r="O190" i="8"/>
  <c r="P182" i="8"/>
  <c r="Q182" i="8"/>
  <c r="S182" i="8"/>
  <c r="L182" i="8"/>
  <c r="O182" i="8"/>
  <c r="P174" i="8"/>
  <c r="Q174" i="8"/>
  <c r="S174" i="8"/>
  <c r="L174" i="8"/>
  <c r="O174" i="8"/>
  <c r="P166" i="8"/>
  <c r="Q166" i="8"/>
  <c r="S166" i="8"/>
  <c r="L166" i="8"/>
  <c r="O166" i="8"/>
  <c r="Q158" i="8"/>
  <c r="P158" i="8"/>
  <c r="S158" i="8"/>
  <c r="L158" i="8"/>
  <c r="O158" i="8"/>
  <c r="P150" i="8"/>
  <c r="Q150" i="8"/>
  <c r="S150" i="8"/>
  <c r="L150" i="8"/>
  <c r="O150" i="8"/>
  <c r="P142" i="8"/>
  <c r="Q142" i="8"/>
  <c r="S142" i="8"/>
  <c r="L142" i="8"/>
  <c r="O142" i="8"/>
  <c r="P134" i="8"/>
  <c r="Q134" i="8"/>
  <c r="S134" i="8"/>
  <c r="L134" i="8"/>
  <c r="O134" i="8"/>
  <c r="Q126" i="8"/>
  <c r="P126" i="8"/>
  <c r="S126" i="8"/>
  <c r="L126" i="8"/>
  <c r="O126" i="8"/>
  <c r="P118" i="8"/>
  <c r="Q118" i="8"/>
  <c r="S118" i="8"/>
  <c r="L118" i="8"/>
  <c r="O118" i="8"/>
  <c r="P110" i="8"/>
  <c r="Q110" i="8"/>
  <c r="S110" i="8"/>
  <c r="L110" i="8"/>
  <c r="O110" i="8"/>
  <c r="P102" i="8"/>
  <c r="Q102" i="8"/>
  <c r="S102" i="8"/>
  <c r="L102" i="8"/>
  <c r="O102" i="8"/>
  <c r="Q94" i="8"/>
  <c r="P94" i="8"/>
  <c r="S94" i="8"/>
  <c r="L94" i="8"/>
  <c r="O94" i="8"/>
  <c r="P86" i="8"/>
  <c r="Q86" i="8"/>
  <c r="S86" i="8"/>
  <c r="L86" i="8"/>
  <c r="O86" i="8"/>
  <c r="P78" i="8"/>
  <c r="Q78" i="8"/>
  <c r="S78" i="8"/>
  <c r="L78" i="8"/>
  <c r="O78" i="8"/>
  <c r="P70" i="8"/>
  <c r="Q70" i="8"/>
  <c r="S70" i="8"/>
  <c r="L70" i="8"/>
  <c r="O70" i="8"/>
  <c r="Q62" i="8"/>
  <c r="P62" i="8"/>
  <c r="S62" i="8"/>
  <c r="L62" i="8"/>
  <c r="O62" i="8"/>
  <c r="P54" i="8"/>
  <c r="Q54" i="8"/>
  <c r="S54" i="8"/>
  <c r="L54" i="8"/>
  <c r="O54" i="8"/>
  <c r="P46" i="8"/>
  <c r="Q46" i="8"/>
  <c r="S46" i="8"/>
  <c r="L46" i="8"/>
  <c r="O46" i="8"/>
  <c r="P38" i="8"/>
  <c r="Q38" i="8"/>
  <c r="S38" i="8"/>
  <c r="L38" i="8"/>
  <c r="O38" i="8"/>
  <c r="Q30" i="8"/>
  <c r="P30" i="8"/>
  <c r="S30" i="8"/>
  <c r="L30" i="8"/>
  <c r="O30" i="8"/>
  <c r="Q22" i="8"/>
  <c r="P22" i="8"/>
  <c r="S22" i="8"/>
  <c r="L22" i="8"/>
  <c r="O22" i="8"/>
  <c r="Q976" i="8"/>
  <c r="P976" i="8"/>
  <c r="S976" i="8"/>
  <c r="L976" i="8"/>
  <c r="O976" i="8"/>
  <c r="Q936" i="8"/>
  <c r="P936" i="8"/>
  <c r="S936" i="8"/>
  <c r="L936" i="8"/>
  <c r="O936" i="8"/>
  <c r="Q888" i="8"/>
  <c r="P888" i="8"/>
  <c r="S888" i="8"/>
  <c r="L888" i="8"/>
  <c r="O888" i="8"/>
  <c r="Q832" i="8"/>
  <c r="P832" i="8"/>
  <c r="S832" i="8"/>
  <c r="L832" i="8"/>
  <c r="O832" i="8"/>
  <c r="Q784" i="8"/>
  <c r="P784" i="8"/>
  <c r="S784" i="8"/>
  <c r="L784" i="8"/>
  <c r="O784" i="8"/>
  <c r="Q728" i="8"/>
  <c r="P728" i="8"/>
  <c r="S728" i="8"/>
  <c r="L728" i="8"/>
  <c r="O728" i="8"/>
  <c r="Q672" i="8"/>
  <c r="P672" i="8"/>
  <c r="S672" i="8"/>
  <c r="L672" i="8"/>
  <c r="O672" i="8"/>
  <c r="Q624" i="8"/>
  <c r="P624" i="8"/>
  <c r="S624" i="8"/>
  <c r="L624" i="8"/>
  <c r="O624" i="8"/>
  <c r="Q568" i="8"/>
  <c r="P568" i="8"/>
  <c r="S568" i="8"/>
  <c r="L568" i="8"/>
  <c r="O568" i="8"/>
  <c r="Q520" i="8"/>
  <c r="P520" i="8"/>
  <c r="S520" i="8"/>
  <c r="L520" i="8"/>
  <c r="O520" i="8"/>
  <c r="Q464" i="8"/>
  <c r="P464" i="8"/>
  <c r="S464" i="8"/>
  <c r="L464" i="8"/>
  <c r="O464" i="8"/>
  <c r="Q408" i="8"/>
  <c r="P408" i="8"/>
  <c r="S408" i="8"/>
  <c r="L408" i="8"/>
  <c r="O408" i="8"/>
  <c r="Q368" i="8"/>
  <c r="P368" i="8"/>
  <c r="S368" i="8"/>
  <c r="L368" i="8"/>
  <c r="O368" i="8"/>
  <c r="Q296" i="8"/>
  <c r="P296" i="8"/>
  <c r="S296" i="8"/>
  <c r="L296" i="8"/>
  <c r="O296" i="8"/>
  <c r="Q256" i="8"/>
  <c r="P256" i="8"/>
  <c r="S256" i="8"/>
  <c r="O256" i="8"/>
  <c r="L256" i="8"/>
  <c r="Q208" i="8"/>
  <c r="P208" i="8"/>
  <c r="S208" i="8"/>
  <c r="O208" i="8"/>
  <c r="L208" i="8"/>
  <c r="Q160" i="8"/>
  <c r="P160" i="8"/>
  <c r="S160" i="8"/>
  <c r="O160" i="8"/>
  <c r="L160" i="8"/>
  <c r="Q88" i="8"/>
  <c r="P88" i="8"/>
  <c r="S88" i="8"/>
  <c r="O88" i="8"/>
  <c r="L88" i="8"/>
  <c r="Q24" i="8"/>
  <c r="P24" i="8"/>
  <c r="S24" i="8"/>
  <c r="O24" i="8"/>
  <c r="L24" i="8"/>
  <c r="Q997" i="8"/>
  <c r="P997" i="8"/>
  <c r="S997" i="8"/>
  <c r="O997" i="8"/>
  <c r="L997" i="8"/>
  <c r="Q989" i="8"/>
  <c r="P989" i="8"/>
  <c r="S989" i="8"/>
  <c r="O989" i="8"/>
  <c r="L989" i="8"/>
  <c r="Q981" i="8"/>
  <c r="P981" i="8"/>
  <c r="S981" i="8"/>
  <c r="O981" i="8"/>
  <c r="L981" i="8"/>
  <c r="Q973" i="8"/>
  <c r="P973" i="8"/>
  <c r="S973" i="8"/>
  <c r="O973" i="8"/>
  <c r="L973" i="8"/>
  <c r="Q965" i="8"/>
  <c r="P965" i="8"/>
  <c r="S965" i="8"/>
  <c r="L965" i="8"/>
  <c r="O965" i="8"/>
  <c r="Q957" i="8"/>
  <c r="P957" i="8"/>
  <c r="S957" i="8"/>
  <c r="O957" i="8"/>
  <c r="L957" i="8"/>
  <c r="Q949" i="8"/>
  <c r="P949" i="8"/>
  <c r="S949" i="8"/>
  <c r="O949" i="8"/>
  <c r="L949" i="8"/>
  <c r="Q941" i="8"/>
  <c r="P941" i="8"/>
  <c r="S941" i="8"/>
  <c r="O941" i="8"/>
  <c r="L941" i="8"/>
  <c r="Q933" i="8"/>
  <c r="P933" i="8"/>
  <c r="S933" i="8"/>
  <c r="L933" i="8"/>
  <c r="O933" i="8"/>
  <c r="Q925" i="8"/>
  <c r="P925" i="8"/>
  <c r="S925" i="8"/>
  <c r="L925" i="8"/>
  <c r="O925" i="8"/>
  <c r="Q917" i="8"/>
  <c r="P917" i="8"/>
  <c r="S917" i="8"/>
  <c r="L917" i="8"/>
  <c r="O917" i="8"/>
  <c r="Q909" i="8"/>
  <c r="P909" i="8"/>
  <c r="S909" i="8"/>
  <c r="O909" i="8"/>
  <c r="L909" i="8"/>
  <c r="Q901" i="8"/>
  <c r="P901" i="8"/>
  <c r="S901" i="8"/>
  <c r="L901" i="8"/>
  <c r="O901" i="8"/>
  <c r="Q893" i="8"/>
  <c r="P893" i="8"/>
  <c r="S893" i="8"/>
  <c r="O893" i="8"/>
  <c r="L893" i="8"/>
  <c r="Q885" i="8"/>
  <c r="P885" i="8"/>
  <c r="S885" i="8"/>
  <c r="O885" i="8"/>
  <c r="L885" i="8"/>
  <c r="Q877" i="8"/>
  <c r="P877" i="8"/>
  <c r="S877" i="8"/>
  <c r="O877" i="8"/>
  <c r="L877" i="8"/>
  <c r="Q869" i="8"/>
  <c r="P869" i="8"/>
  <c r="S869" i="8"/>
  <c r="O869" i="8"/>
  <c r="L869" i="8"/>
  <c r="Q861" i="8"/>
  <c r="P861" i="8"/>
  <c r="S861" i="8"/>
  <c r="O861" i="8"/>
  <c r="L861" i="8"/>
  <c r="Q853" i="8"/>
  <c r="P853" i="8"/>
  <c r="S853" i="8"/>
  <c r="O853" i="8"/>
  <c r="L853" i="8"/>
  <c r="Q845" i="8"/>
  <c r="P845" i="8"/>
  <c r="S845" i="8"/>
  <c r="O845" i="8"/>
  <c r="L845" i="8"/>
  <c r="Q837" i="8"/>
  <c r="P837" i="8"/>
  <c r="S837" i="8"/>
  <c r="O837" i="8"/>
  <c r="L837" i="8"/>
  <c r="Q829" i="8"/>
  <c r="P829" i="8"/>
  <c r="S829" i="8"/>
  <c r="O829" i="8"/>
  <c r="L829" i="8"/>
  <c r="Q821" i="8"/>
  <c r="P821" i="8"/>
  <c r="S821" i="8"/>
  <c r="O821" i="8"/>
  <c r="L821" i="8"/>
  <c r="Q813" i="8"/>
  <c r="P813" i="8"/>
  <c r="S813" i="8"/>
  <c r="O813" i="8"/>
  <c r="L813" i="8"/>
  <c r="Q805" i="8"/>
  <c r="P805" i="8"/>
  <c r="S805" i="8"/>
  <c r="O805" i="8"/>
  <c r="L805" i="8"/>
  <c r="Q797" i="8"/>
  <c r="P797" i="8"/>
  <c r="S797" i="8"/>
  <c r="O797" i="8"/>
  <c r="L797" i="8"/>
  <c r="Q789" i="8"/>
  <c r="P789" i="8"/>
  <c r="S789" i="8"/>
  <c r="O789" i="8"/>
  <c r="L789" i="8"/>
  <c r="Q781" i="8"/>
  <c r="P781" i="8"/>
  <c r="S781" i="8"/>
  <c r="O781" i="8"/>
  <c r="L781" i="8"/>
  <c r="Q773" i="8"/>
  <c r="P773" i="8"/>
  <c r="S773" i="8"/>
  <c r="O773" i="8"/>
  <c r="L773" i="8"/>
  <c r="Q765" i="8"/>
  <c r="P765" i="8"/>
  <c r="S765" i="8"/>
  <c r="O765" i="8"/>
  <c r="L765" i="8"/>
  <c r="Q757" i="8"/>
  <c r="P757" i="8"/>
  <c r="S757" i="8"/>
  <c r="O757" i="8"/>
  <c r="L757" i="8"/>
  <c r="Q749" i="8"/>
  <c r="P749" i="8"/>
  <c r="S749" i="8"/>
  <c r="O749" i="8"/>
  <c r="L749" i="8"/>
  <c r="Q741" i="8"/>
  <c r="P741" i="8"/>
  <c r="S741" i="8"/>
  <c r="O741" i="8"/>
  <c r="L741" i="8"/>
  <c r="Q733" i="8"/>
  <c r="P733" i="8"/>
  <c r="S733" i="8"/>
  <c r="O733" i="8"/>
  <c r="L733" i="8"/>
  <c r="Q725" i="8"/>
  <c r="P725" i="8"/>
  <c r="S725" i="8"/>
  <c r="O725" i="8"/>
  <c r="L725" i="8"/>
  <c r="Q717" i="8"/>
  <c r="P717" i="8"/>
  <c r="S717" i="8"/>
  <c r="O717" i="8"/>
  <c r="L717" i="8"/>
  <c r="Q709" i="8"/>
  <c r="P709" i="8"/>
  <c r="S709" i="8"/>
  <c r="O709" i="8"/>
  <c r="L709" i="8"/>
  <c r="Q701" i="8"/>
  <c r="P701" i="8"/>
  <c r="S701" i="8"/>
  <c r="O701" i="8"/>
  <c r="L701" i="8"/>
  <c r="Q693" i="8"/>
  <c r="P693" i="8"/>
  <c r="S693" i="8"/>
  <c r="O693" i="8"/>
  <c r="L693" i="8"/>
  <c r="Q685" i="8"/>
  <c r="P685" i="8"/>
  <c r="S685" i="8"/>
  <c r="O685" i="8"/>
  <c r="L685" i="8"/>
  <c r="Q677" i="8"/>
  <c r="P677" i="8"/>
  <c r="S677" i="8"/>
  <c r="O677" i="8"/>
  <c r="L677" i="8"/>
  <c r="Q669" i="8"/>
  <c r="P669" i="8"/>
  <c r="S669" i="8"/>
  <c r="L669" i="8"/>
  <c r="O669" i="8"/>
  <c r="Q661" i="8"/>
  <c r="P661" i="8"/>
  <c r="S661" i="8"/>
  <c r="L661" i="8"/>
  <c r="O661" i="8"/>
  <c r="Q653" i="8"/>
  <c r="P653" i="8"/>
  <c r="S653" i="8"/>
  <c r="L653" i="8"/>
  <c r="O653" i="8"/>
  <c r="Q645" i="8"/>
  <c r="P645" i="8"/>
  <c r="S645" i="8"/>
  <c r="L645" i="8"/>
  <c r="O645" i="8"/>
  <c r="Q637" i="8"/>
  <c r="P637" i="8"/>
  <c r="S637" i="8"/>
  <c r="L637" i="8"/>
  <c r="O637" i="8"/>
  <c r="Q629" i="8"/>
  <c r="P629" i="8"/>
  <c r="S629" i="8"/>
  <c r="L629" i="8"/>
  <c r="O629" i="8"/>
  <c r="Q621" i="8"/>
  <c r="P621" i="8"/>
  <c r="S621" i="8"/>
  <c r="L621" i="8"/>
  <c r="O621" i="8"/>
  <c r="Q613" i="8"/>
  <c r="P613" i="8"/>
  <c r="S613" i="8"/>
  <c r="L613" i="8"/>
  <c r="O613" i="8"/>
  <c r="Q605" i="8"/>
  <c r="P605" i="8"/>
  <c r="S605" i="8"/>
  <c r="L605" i="8"/>
  <c r="O605" i="8"/>
  <c r="Q597" i="8"/>
  <c r="P597" i="8"/>
  <c r="S597" i="8"/>
  <c r="L597" i="8"/>
  <c r="O597" i="8"/>
  <c r="Q589" i="8"/>
  <c r="P589" i="8"/>
  <c r="S589" i="8"/>
  <c r="L589" i="8"/>
  <c r="O589" i="8"/>
  <c r="Q581" i="8"/>
  <c r="P581" i="8"/>
  <c r="S581" i="8"/>
  <c r="L581" i="8"/>
  <c r="O581" i="8"/>
  <c r="Q573" i="8"/>
  <c r="P573" i="8"/>
  <c r="S573" i="8"/>
  <c r="L573" i="8"/>
  <c r="O573" i="8"/>
  <c r="Q565" i="8"/>
  <c r="P565" i="8"/>
  <c r="S565" i="8"/>
  <c r="L565" i="8"/>
  <c r="O565" i="8"/>
  <c r="Q557" i="8"/>
  <c r="P557" i="8"/>
  <c r="S557" i="8"/>
  <c r="L557" i="8"/>
  <c r="O557" i="8"/>
  <c r="Q549" i="8"/>
  <c r="P549" i="8"/>
  <c r="S549" i="8"/>
  <c r="L549" i="8"/>
  <c r="O549" i="8"/>
  <c r="Q541" i="8"/>
  <c r="P541" i="8"/>
  <c r="S541" i="8"/>
  <c r="L541" i="8"/>
  <c r="O541" i="8"/>
  <c r="Q533" i="8"/>
  <c r="P533" i="8"/>
  <c r="S533" i="8"/>
  <c r="L533" i="8"/>
  <c r="O533" i="8"/>
  <c r="Q525" i="8"/>
  <c r="P525" i="8"/>
  <c r="S525" i="8"/>
  <c r="L525" i="8"/>
  <c r="O525" i="8"/>
  <c r="Q517" i="8"/>
  <c r="P517" i="8"/>
  <c r="S517" i="8"/>
  <c r="L517" i="8"/>
  <c r="O517" i="8"/>
  <c r="Q509" i="8"/>
  <c r="P509" i="8"/>
  <c r="S509" i="8"/>
  <c r="L509" i="8"/>
  <c r="O509" i="8"/>
  <c r="Q501" i="8"/>
  <c r="P501" i="8"/>
  <c r="S501" i="8"/>
  <c r="L501" i="8"/>
  <c r="O501" i="8"/>
  <c r="Q493" i="8"/>
  <c r="P493" i="8"/>
  <c r="S493" i="8"/>
  <c r="L493" i="8"/>
  <c r="O493" i="8"/>
  <c r="Q485" i="8"/>
  <c r="P485" i="8"/>
  <c r="S485" i="8"/>
  <c r="L485" i="8"/>
  <c r="O485" i="8"/>
  <c r="Q477" i="8"/>
  <c r="P477" i="8"/>
  <c r="S477" i="8"/>
  <c r="L477" i="8"/>
  <c r="O477" i="8"/>
  <c r="Q469" i="8"/>
  <c r="P469" i="8"/>
  <c r="S469" i="8"/>
  <c r="L469" i="8"/>
  <c r="O469" i="8"/>
  <c r="Q461" i="8"/>
  <c r="P461" i="8"/>
  <c r="S461" i="8"/>
  <c r="L461" i="8"/>
  <c r="O461" i="8"/>
  <c r="Q453" i="8"/>
  <c r="P453" i="8"/>
  <c r="S453" i="8"/>
  <c r="L453" i="8"/>
  <c r="O453" i="8"/>
  <c r="Q445" i="8"/>
  <c r="P445" i="8"/>
  <c r="S445" i="8"/>
  <c r="L445" i="8"/>
  <c r="O445" i="8"/>
  <c r="Q437" i="8"/>
  <c r="P437" i="8"/>
  <c r="S437" i="8"/>
  <c r="L437" i="8"/>
  <c r="O437" i="8"/>
  <c r="Q429" i="8"/>
  <c r="P429" i="8"/>
  <c r="S429" i="8"/>
  <c r="L429" i="8"/>
  <c r="O429" i="8"/>
  <c r="Q421" i="8"/>
  <c r="P421" i="8"/>
  <c r="S421" i="8"/>
  <c r="L421" i="8"/>
  <c r="O421" i="8"/>
  <c r="Q413" i="8"/>
  <c r="P413" i="8"/>
  <c r="S413" i="8"/>
  <c r="L413" i="8"/>
  <c r="O413" i="8"/>
  <c r="Q405" i="8"/>
  <c r="P405" i="8"/>
  <c r="S405" i="8"/>
  <c r="L405" i="8"/>
  <c r="O405" i="8"/>
  <c r="Q397" i="8"/>
  <c r="P397" i="8"/>
  <c r="S397" i="8"/>
  <c r="L397" i="8"/>
  <c r="O397" i="8"/>
  <c r="Q389" i="8"/>
  <c r="P389" i="8"/>
  <c r="S389" i="8"/>
  <c r="L389" i="8"/>
  <c r="O389" i="8"/>
  <c r="Q381" i="8"/>
  <c r="P381" i="8"/>
  <c r="S381" i="8"/>
  <c r="L381" i="8"/>
  <c r="O381" i="8"/>
  <c r="Q373" i="8"/>
  <c r="P373" i="8"/>
  <c r="S373" i="8"/>
  <c r="L373" i="8"/>
  <c r="O373" i="8"/>
  <c r="Q365" i="8"/>
  <c r="P365" i="8"/>
  <c r="S365" i="8"/>
  <c r="L365" i="8"/>
  <c r="O365" i="8"/>
  <c r="Q357" i="8"/>
  <c r="P357" i="8"/>
  <c r="S357" i="8"/>
  <c r="L357" i="8"/>
  <c r="O357" i="8"/>
  <c r="Q349" i="8"/>
  <c r="P349" i="8"/>
  <c r="S349" i="8"/>
  <c r="L349" i="8"/>
  <c r="O349" i="8"/>
  <c r="Q341" i="8"/>
  <c r="P341" i="8"/>
  <c r="S341" i="8"/>
  <c r="L341" i="8"/>
  <c r="O341" i="8"/>
  <c r="Q333" i="8"/>
  <c r="P333" i="8"/>
  <c r="S333" i="8"/>
  <c r="L333" i="8"/>
  <c r="O333" i="8"/>
  <c r="Q325" i="8"/>
  <c r="P325" i="8"/>
  <c r="S325" i="8"/>
  <c r="L325" i="8"/>
  <c r="O325" i="8"/>
  <c r="Q317" i="8"/>
  <c r="P317" i="8"/>
  <c r="S317" i="8"/>
  <c r="L317" i="8"/>
  <c r="O317" i="8"/>
  <c r="Q309" i="8"/>
  <c r="P309" i="8"/>
  <c r="S309" i="8"/>
  <c r="L309" i="8"/>
  <c r="O309" i="8"/>
  <c r="Q301" i="8"/>
  <c r="P301" i="8"/>
  <c r="S301" i="8"/>
  <c r="L301" i="8"/>
  <c r="O301" i="8"/>
  <c r="Q293" i="8"/>
  <c r="P293" i="8"/>
  <c r="S293" i="8"/>
  <c r="L293" i="8"/>
  <c r="O293" i="8"/>
  <c r="Q285" i="8"/>
  <c r="P285" i="8"/>
  <c r="S285" i="8"/>
  <c r="L285" i="8"/>
  <c r="O285" i="8"/>
  <c r="Q277" i="8"/>
  <c r="P277" i="8"/>
  <c r="S277" i="8"/>
  <c r="L277" i="8"/>
  <c r="O277" i="8"/>
  <c r="Q269" i="8"/>
  <c r="P269" i="8"/>
  <c r="S269" i="8"/>
  <c r="L269" i="8"/>
  <c r="O269" i="8"/>
  <c r="Q261" i="8"/>
  <c r="P261" i="8"/>
  <c r="S261" i="8"/>
  <c r="L261" i="8"/>
  <c r="O261" i="8"/>
  <c r="Q253" i="8"/>
  <c r="P253" i="8"/>
  <c r="S253" i="8"/>
  <c r="L253" i="8"/>
  <c r="O253" i="8"/>
  <c r="Q245" i="8"/>
  <c r="P245" i="8"/>
  <c r="S245" i="8"/>
  <c r="L245" i="8"/>
  <c r="O245" i="8"/>
  <c r="Q237" i="8"/>
  <c r="P237" i="8"/>
  <c r="S237" i="8"/>
  <c r="L237" i="8"/>
  <c r="O237" i="8"/>
  <c r="Q229" i="8"/>
  <c r="P229" i="8"/>
  <c r="S229" i="8"/>
  <c r="L229" i="8"/>
  <c r="O229" i="8"/>
  <c r="Q221" i="8"/>
  <c r="P221" i="8"/>
  <c r="S221" i="8"/>
  <c r="L221" i="8"/>
  <c r="O221" i="8"/>
  <c r="Q213" i="8"/>
  <c r="P213" i="8"/>
  <c r="S213" i="8"/>
  <c r="L213" i="8"/>
  <c r="O213" i="8"/>
  <c r="Q205" i="8"/>
  <c r="P205" i="8"/>
  <c r="S205" i="8"/>
  <c r="L205" i="8"/>
  <c r="O205" i="8"/>
  <c r="Q197" i="8"/>
  <c r="P197" i="8"/>
  <c r="S197" i="8"/>
  <c r="L197" i="8"/>
  <c r="O197" i="8"/>
  <c r="Q189" i="8"/>
  <c r="P189" i="8"/>
  <c r="S189" i="8"/>
  <c r="L189" i="8"/>
  <c r="O189" i="8"/>
  <c r="Q181" i="8"/>
  <c r="P181" i="8"/>
  <c r="S181" i="8"/>
  <c r="L181" i="8"/>
  <c r="O181" i="8"/>
  <c r="Q173" i="8"/>
  <c r="P173" i="8"/>
  <c r="S173" i="8"/>
  <c r="L173" i="8"/>
  <c r="O173" i="8"/>
  <c r="Q165" i="8"/>
  <c r="P165" i="8"/>
  <c r="S165" i="8"/>
  <c r="L165" i="8"/>
  <c r="O165" i="8"/>
  <c r="Q157" i="8"/>
  <c r="P157" i="8"/>
  <c r="S157" i="8"/>
  <c r="L157" i="8"/>
  <c r="O157" i="8"/>
  <c r="Q149" i="8"/>
  <c r="P149" i="8"/>
  <c r="S149" i="8"/>
  <c r="L149" i="8"/>
  <c r="O149" i="8"/>
  <c r="Q141" i="8"/>
  <c r="P141" i="8"/>
  <c r="S141" i="8"/>
  <c r="L141" i="8"/>
  <c r="O141" i="8"/>
  <c r="Q133" i="8"/>
  <c r="P133" i="8"/>
  <c r="S133" i="8"/>
  <c r="L133" i="8"/>
  <c r="O133" i="8"/>
  <c r="Q125" i="8"/>
  <c r="P125" i="8"/>
  <c r="S125" i="8"/>
  <c r="L125" i="8"/>
  <c r="O125" i="8"/>
  <c r="Q117" i="8"/>
  <c r="P117" i="8"/>
  <c r="S117" i="8"/>
  <c r="L117" i="8"/>
  <c r="O117" i="8"/>
  <c r="Q109" i="8"/>
  <c r="P109" i="8"/>
  <c r="S109" i="8"/>
  <c r="L109" i="8"/>
  <c r="O109" i="8"/>
  <c r="Q101" i="8"/>
  <c r="P101" i="8"/>
  <c r="S101" i="8"/>
  <c r="L101" i="8"/>
  <c r="O101" i="8"/>
  <c r="Q93" i="8"/>
  <c r="P93" i="8"/>
  <c r="S93" i="8"/>
  <c r="L93" i="8"/>
  <c r="O93" i="8"/>
  <c r="Q85" i="8"/>
  <c r="P85" i="8"/>
  <c r="S85" i="8"/>
  <c r="L85" i="8"/>
  <c r="O85" i="8"/>
  <c r="Q77" i="8"/>
  <c r="P77" i="8"/>
  <c r="S77" i="8"/>
  <c r="L77" i="8"/>
  <c r="O77" i="8"/>
  <c r="Q69" i="8"/>
  <c r="P69" i="8"/>
  <c r="S69" i="8"/>
  <c r="L69" i="8"/>
  <c r="O69" i="8"/>
  <c r="Q61" i="8"/>
  <c r="P61" i="8"/>
  <c r="S61" i="8"/>
  <c r="L61" i="8"/>
  <c r="O61" i="8"/>
  <c r="Q53" i="8"/>
  <c r="P53" i="8"/>
  <c r="S53" i="8"/>
  <c r="L53" i="8"/>
  <c r="O53" i="8"/>
  <c r="Q45" i="8"/>
  <c r="P45" i="8"/>
  <c r="S45" i="8"/>
  <c r="L45" i="8"/>
  <c r="O45" i="8"/>
  <c r="Q37" i="8"/>
  <c r="P37" i="8"/>
  <c r="S37" i="8"/>
  <c r="L37" i="8"/>
  <c r="O37" i="8"/>
  <c r="Q29" i="8"/>
  <c r="P29" i="8"/>
  <c r="S29" i="8"/>
  <c r="L29" i="8"/>
  <c r="O29" i="8"/>
  <c r="L21" i="8"/>
  <c r="Q1000" i="8"/>
  <c r="P1000" i="8"/>
  <c r="S1000" i="8"/>
  <c r="L1000" i="8"/>
  <c r="O1000" i="8"/>
  <c r="Q912" i="8"/>
  <c r="P912" i="8"/>
  <c r="S912" i="8"/>
  <c r="L912" i="8"/>
  <c r="O912" i="8"/>
  <c r="Q840" i="8"/>
  <c r="P840" i="8"/>
  <c r="S840" i="8"/>
  <c r="L840" i="8"/>
  <c r="O840" i="8"/>
  <c r="Q736" i="8"/>
  <c r="P736" i="8"/>
  <c r="S736" i="8"/>
  <c r="L736" i="8"/>
  <c r="O736" i="8"/>
  <c r="Q592" i="8"/>
  <c r="P592" i="8"/>
  <c r="S592" i="8"/>
  <c r="L592" i="8"/>
  <c r="O592" i="8"/>
  <c r="Q528" i="8"/>
  <c r="P528" i="8"/>
  <c r="S528" i="8"/>
  <c r="L528" i="8"/>
  <c r="O528" i="8"/>
  <c r="Q472" i="8"/>
  <c r="P472" i="8"/>
  <c r="S472" i="8"/>
  <c r="L472" i="8"/>
  <c r="O472" i="8"/>
  <c r="Q416" i="8"/>
  <c r="P416" i="8"/>
  <c r="S416" i="8"/>
  <c r="L416" i="8"/>
  <c r="O416" i="8"/>
  <c r="Q376" i="8"/>
  <c r="P376" i="8"/>
  <c r="S376" i="8"/>
  <c r="L376" i="8"/>
  <c r="O376" i="8"/>
  <c r="Q320" i="8"/>
  <c r="P320" i="8"/>
  <c r="S320" i="8"/>
  <c r="L320" i="8"/>
  <c r="O320" i="8"/>
  <c r="Q264" i="8"/>
  <c r="P264" i="8"/>
  <c r="S264" i="8"/>
  <c r="O264" i="8"/>
  <c r="L264" i="8"/>
  <c r="Q224" i="8"/>
  <c r="P224" i="8"/>
  <c r="S224" i="8"/>
  <c r="O224" i="8"/>
  <c r="L224" i="8"/>
  <c r="Q184" i="8"/>
  <c r="P184" i="8"/>
  <c r="S184" i="8"/>
  <c r="O184" i="8"/>
  <c r="L184" i="8"/>
  <c r="Q136" i="8"/>
  <c r="P136" i="8"/>
  <c r="S136" i="8"/>
  <c r="O136" i="8"/>
  <c r="L136" i="8"/>
  <c r="Q96" i="8"/>
  <c r="P96" i="8"/>
  <c r="S96" i="8"/>
  <c r="O96" i="8"/>
  <c r="L96" i="8"/>
  <c r="Q64" i="8"/>
  <c r="P64" i="8"/>
  <c r="S64" i="8"/>
  <c r="O64" i="8"/>
  <c r="L64" i="8"/>
  <c r="Q48" i="8"/>
  <c r="P48" i="8"/>
  <c r="S48" i="8"/>
  <c r="O48" i="8"/>
  <c r="L48" i="8"/>
  <c r="Q988" i="8"/>
  <c r="P988" i="8"/>
  <c r="S988" i="8"/>
  <c r="L988" i="8"/>
  <c r="O988" i="8"/>
  <c r="Q972" i="8"/>
  <c r="P972" i="8"/>
  <c r="S972" i="8"/>
  <c r="L972" i="8"/>
  <c r="O972" i="8"/>
  <c r="Q964" i="8"/>
  <c r="P964" i="8"/>
  <c r="S964" i="8"/>
  <c r="L964" i="8"/>
  <c r="O964" i="8"/>
  <c r="Q948" i="8"/>
  <c r="P948" i="8"/>
  <c r="S948" i="8"/>
  <c r="L948" i="8"/>
  <c r="O948" i="8"/>
  <c r="Q940" i="8"/>
  <c r="P940" i="8"/>
  <c r="S940" i="8"/>
  <c r="L940" i="8"/>
  <c r="O940" i="8"/>
  <c r="Q932" i="8"/>
  <c r="P932" i="8"/>
  <c r="S932" i="8"/>
  <c r="L932" i="8"/>
  <c r="O932" i="8"/>
  <c r="Q924" i="8"/>
  <c r="P924" i="8"/>
  <c r="S924" i="8"/>
  <c r="L924" i="8"/>
  <c r="O924" i="8"/>
  <c r="Q916" i="8"/>
  <c r="P916" i="8"/>
  <c r="S916" i="8"/>
  <c r="L916" i="8"/>
  <c r="O916" i="8"/>
  <c r="Q908" i="8"/>
  <c r="P908" i="8"/>
  <c r="S908" i="8"/>
  <c r="L908" i="8"/>
  <c r="O908" i="8"/>
  <c r="Q900" i="8"/>
  <c r="P900" i="8"/>
  <c r="S900" i="8"/>
  <c r="L900" i="8"/>
  <c r="O900" i="8"/>
  <c r="Q892" i="8"/>
  <c r="P892" i="8"/>
  <c r="S892" i="8"/>
  <c r="L892" i="8"/>
  <c r="O892" i="8"/>
  <c r="Q884" i="8"/>
  <c r="P884" i="8"/>
  <c r="S884" i="8"/>
  <c r="L884" i="8"/>
  <c r="O884" i="8"/>
  <c r="Q876" i="8"/>
  <c r="P876" i="8"/>
  <c r="S876" i="8"/>
  <c r="L876" i="8"/>
  <c r="O876" i="8"/>
  <c r="Q868" i="8"/>
  <c r="P868" i="8"/>
  <c r="S868" i="8"/>
  <c r="L868" i="8"/>
  <c r="O868" i="8"/>
  <c r="Q860" i="8"/>
  <c r="P860" i="8"/>
  <c r="S860" i="8"/>
  <c r="L860" i="8"/>
  <c r="O860" i="8"/>
  <c r="Q852" i="8"/>
  <c r="P852" i="8"/>
  <c r="S852" i="8"/>
  <c r="L852" i="8"/>
  <c r="O852" i="8"/>
  <c r="Q844" i="8"/>
  <c r="P844" i="8"/>
  <c r="S844" i="8"/>
  <c r="L844" i="8"/>
  <c r="O844" i="8"/>
  <c r="Q836" i="8"/>
  <c r="P836" i="8"/>
  <c r="S836" i="8"/>
  <c r="L836" i="8"/>
  <c r="O836" i="8"/>
  <c r="Q828" i="8"/>
  <c r="P828" i="8"/>
  <c r="S828" i="8"/>
  <c r="L828" i="8"/>
  <c r="O828" i="8"/>
  <c r="Q820" i="8"/>
  <c r="P820" i="8"/>
  <c r="S820" i="8"/>
  <c r="L820" i="8"/>
  <c r="O820" i="8"/>
  <c r="Q812" i="8"/>
  <c r="P812" i="8"/>
  <c r="S812" i="8"/>
  <c r="L812" i="8"/>
  <c r="O812" i="8"/>
  <c r="Q804" i="8"/>
  <c r="P804" i="8"/>
  <c r="S804" i="8"/>
  <c r="L804" i="8"/>
  <c r="O804" i="8"/>
  <c r="Q796" i="8"/>
  <c r="P796" i="8"/>
  <c r="S796" i="8"/>
  <c r="L796" i="8"/>
  <c r="O796" i="8"/>
  <c r="Q788" i="8"/>
  <c r="P788" i="8"/>
  <c r="S788" i="8"/>
  <c r="L788" i="8"/>
  <c r="O788" i="8"/>
  <c r="Q780" i="8"/>
  <c r="P780" i="8"/>
  <c r="S780" i="8"/>
  <c r="L780" i="8"/>
  <c r="O780" i="8"/>
  <c r="Q772" i="8"/>
  <c r="P772" i="8"/>
  <c r="S772" i="8"/>
  <c r="L772" i="8"/>
  <c r="O772" i="8"/>
  <c r="Q764" i="8"/>
  <c r="P764" i="8"/>
  <c r="S764" i="8"/>
  <c r="L764" i="8"/>
  <c r="O764" i="8"/>
  <c r="Q756" i="8"/>
  <c r="P756" i="8"/>
  <c r="S756" i="8"/>
  <c r="L756" i="8"/>
  <c r="O756" i="8"/>
  <c r="Q748" i="8"/>
  <c r="P748" i="8"/>
  <c r="S748" i="8"/>
  <c r="L748" i="8"/>
  <c r="O748" i="8"/>
  <c r="Q740" i="8"/>
  <c r="P740" i="8"/>
  <c r="S740" i="8"/>
  <c r="L740" i="8"/>
  <c r="O740" i="8"/>
  <c r="Q732" i="8"/>
  <c r="P732" i="8"/>
  <c r="S732" i="8"/>
  <c r="L732" i="8"/>
  <c r="O732" i="8"/>
  <c r="Q724" i="8"/>
  <c r="P724" i="8"/>
  <c r="S724" i="8"/>
  <c r="L724" i="8"/>
  <c r="O724" i="8"/>
  <c r="Q716" i="8"/>
  <c r="P716" i="8"/>
  <c r="S716" i="8"/>
  <c r="L716" i="8"/>
  <c r="O716" i="8"/>
  <c r="Q708" i="8"/>
  <c r="P708" i="8"/>
  <c r="S708" i="8"/>
  <c r="L708" i="8"/>
  <c r="O708" i="8"/>
  <c r="Q700" i="8"/>
  <c r="P700" i="8"/>
  <c r="S700" i="8"/>
  <c r="L700" i="8"/>
  <c r="O700" i="8"/>
  <c r="Q692" i="8"/>
  <c r="P692" i="8"/>
  <c r="S692" i="8"/>
  <c r="L692" i="8"/>
  <c r="O692" i="8"/>
  <c r="Q684" i="8"/>
  <c r="P684" i="8"/>
  <c r="S684" i="8"/>
  <c r="L684" i="8"/>
  <c r="O684" i="8"/>
  <c r="Q676" i="8"/>
  <c r="P676" i="8"/>
  <c r="S676" i="8"/>
  <c r="L676" i="8"/>
  <c r="O676" i="8"/>
  <c r="Q668" i="8"/>
  <c r="P668" i="8"/>
  <c r="S668" i="8"/>
  <c r="L668" i="8"/>
  <c r="O668" i="8"/>
  <c r="Q660" i="8"/>
  <c r="P660" i="8"/>
  <c r="S660" i="8"/>
  <c r="L660" i="8"/>
  <c r="O660" i="8"/>
  <c r="Q652" i="8"/>
  <c r="P652" i="8"/>
  <c r="S652" i="8"/>
  <c r="L652" i="8"/>
  <c r="O652" i="8"/>
  <c r="Q644" i="8"/>
  <c r="P644" i="8"/>
  <c r="S644" i="8"/>
  <c r="L644" i="8"/>
  <c r="O644" i="8"/>
  <c r="Q636" i="8"/>
  <c r="P636" i="8"/>
  <c r="S636" i="8"/>
  <c r="L636" i="8"/>
  <c r="O636" i="8"/>
  <c r="Q628" i="8"/>
  <c r="P628" i="8"/>
  <c r="S628" i="8"/>
  <c r="L628" i="8"/>
  <c r="O628" i="8"/>
  <c r="Q620" i="8"/>
  <c r="P620" i="8"/>
  <c r="S620" i="8"/>
  <c r="L620" i="8"/>
  <c r="O620" i="8"/>
  <c r="Q612" i="8"/>
  <c r="P612" i="8"/>
  <c r="S612" i="8"/>
  <c r="L612" i="8"/>
  <c r="O612" i="8"/>
  <c r="Q604" i="8"/>
  <c r="P604" i="8"/>
  <c r="S604" i="8"/>
  <c r="L604" i="8"/>
  <c r="O604" i="8"/>
  <c r="Q596" i="8"/>
  <c r="P596" i="8"/>
  <c r="S596" i="8"/>
  <c r="L596" i="8"/>
  <c r="O596" i="8"/>
  <c r="Q588" i="8"/>
  <c r="P588" i="8"/>
  <c r="S588" i="8"/>
  <c r="L588" i="8"/>
  <c r="O588" i="8"/>
  <c r="Q580" i="8"/>
  <c r="P580" i="8"/>
  <c r="S580" i="8"/>
  <c r="L580" i="8"/>
  <c r="O580" i="8"/>
  <c r="Q572" i="8"/>
  <c r="P572" i="8"/>
  <c r="S572" i="8"/>
  <c r="L572" i="8"/>
  <c r="O572" i="8"/>
  <c r="Q564" i="8"/>
  <c r="P564" i="8"/>
  <c r="S564" i="8"/>
  <c r="L564" i="8"/>
  <c r="O564" i="8"/>
  <c r="Q556" i="8"/>
  <c r="P556" i="8"/>
  <c r="S556" i="8"/>
  <c r="L556" i="8"/>
  <c r="O556" i="8"/>
  <c r="Q548" i="8"/>
  <c r="P548" i="8"/>
  <c r="S548" i="8"/>
  <c r="L548" i="8"/>
  <c r="O548" i="8"/>
  <c r="Q540" i="8"/>
  <c r="P540" i="8"/>
  <c r="S540" i="8"/>
  <c r="L540" i="8"/>
  <c r="O540" i="8"/>
  <c r="Q532" i="8"/>
  <c r="P532" i="8"/>
  <c r="S532" i="8"/>
  <c r="L532" i="8"/>
  <c r="O532" i="8"/>
  <c r="Q524" i="8"/>
  <c r="P524" i="8"/>
  <c r="S524" i="8"/>
  <c r="L524" i="8"/>
  <c r="O524" i="8"/>
  <c r="Q516" i="8"/>
  <c r="P516" i="8"/>
  <c r="S516" i="8"/>
  <c r="L516" i="8"/>
  <c r="O516" i="8"/>
  <c r="Q508" i="8"/>
  <c r="P508" i="8"/>
  <c r="S508" i="8"/>
  <c r="L508" i="8"/>
  <c r="O508" i="8"/>
  <c r="Q500" i="8"/>
  <c r="P500" i="8"/>
  <c r="S500" i="8"/>
  <c r="L500" i="8"/>
  <c r="O500" i="8"/>
  <c r="Q492" i="8"/>
  <c r="P492" i="8"/>
  <c r="S492" i="8"/>
  <c r="L492" i="8"/>
  <c r="O492" i="8"/>
  <c r="Q484" i="8"/>
  <c r="P484" i="8"/>
  <c r="S484" i="8"/>
  <c r="L484" i="8"/>
  <c r="O484" i="8"/>
  <c r="Q476" i="8"/>
  <c r="P476" i="8"/>
  <c r="S476" i="8"/>
  <c r="L476" i="8"/>
  <c r="O476" i="8"/>
  <c r="Q468" i="8"/>
  <c r="P468" i="8"/>
  <c r="S468" i="8"/>
  <c r="L468" i="8"/>
  <c r="O468" i="8"/>
  <c r="Q460" i="8"/>
  <c r="P460" i="8"/>
  <c r="S460" i="8"/>
  <c r="L460" i="8"/>
  <c r="O460" i="8"/>
  <c r="Q452" i="8"/>
  <c r="P452" i="8"/>
  <c r="S452" i="8"/>
  <c r="L452" i="8"/>
  <c r="O452" i="8"/>
  <c r="Q444" i="8"/>
  <c r="P444" i="8"/>
  <c r="S444" i="8"/>
  <c r="L444" i="8"/>
  <c r="O444" i="8"/>
  <c r="Q436" i="8"/>
  <c r="P436" i="8"/>
  <c r="S436" i="8"/>
  <c r="L436" i="8"/>
  <c r="O436" i="8"/>
  <c r="Q428" i="8"/>
  <c r="P428" i="8"/>
  <c r="S428" i="8"/>
  <c r="L428" i="8"/>
  <c r="O428" i="8"/>
  <c r="Q420" i="8"/>
  <c r="P420" i="8"/>
  <c r="S420" i="8"/>
  <c r="L420" i="8"/>
  <c r="O420" i="8"/>
  <c r="Q412" i="8"/>
  <c r="P412" i="8"/>
  <c r="S412" i="8"/>
  <c r="L412" i="8"/>
  <c r="O412" i="8"/>
  <c r="Q404" i="8"/>
  <c r="P404" i="8"/>
  <c r="S404" i="8"/>
  <c r="L404" i="8"/>
  <c r="O404" i="8"/>
  <c r="Q396" i="8"/>
  <c r="P396" i="8"/>
  <c r="S396" i="8"/>
  <c r="L396" i="8"/>
  <c r="O396" i="8"/>
  <c r="Q388" i="8"/>
  <c r="P388" i="8"/>
  <c r="S388" i="8"/>
  <c r="L388" i="8"/>
  <c r="O388" i="8"/>
  <c r="Q380" i="8"/>
  <c r="P380" i="8"/>
  <c r="S380" i="8"/>
  <c r="L380" i="8"/>
  <c r="O380" i="8"/>
  <c r="Q372" i="8"/>
  <c r="P372" i="8"/>
  <c r="S372" i="8"/>
  <c r="L372" i="8"/>
  <c r="O372" i="8"/>
  <c r="Q364" i="8"/>
  <c r="P364" i="8"/>
  <c r="S364" i="8"/>
  <c r="L364" i="8"/>
  <c r="O364" i="8"/>
  <c r="Q356" i="8"/>
  <c r="P356" i="8"/>
  <c r="S356" i="8"/>
  <c r="L356" i="8"/>
  <c r="O356" i="8"/>
  <c r="Q348" i="8"/>
  <c r="P348" i="8"/>
  <c r="S348" i="8"/>
  <c r="L348" i="8"/>
  <c r="O348" i="8"/>
  <c r="Q340" i="8"/>
  <c r="P340" i="8"/>
  <c r="S340" i="8"/>
  <c r="L340" i="8"/>
  <c r="O340" i="8"/>
  <c r="Q332" i="8"/>
  <c r="P332" i="8"/>
  <c r="S332" i="8"/>
  <c r="L332" i="8"/>
  <c r="O332" i="8"/>
  <c r="Q324" i="8"/>
  <c r="P324" i="8"/>
  <c r="S324" i="8"/>
  <c r="L324" i="8"/>
  <c r="O324" i="8"/>
  <c r="Q316" i="8"/>
  <c r="P316" i="8"/>
  <c r="S316" i="8"/>
  <c r="L316" i="8"/>
  <c r="O316" i="8"/>
  <c r="Q308" i="8"/>
  <c r="P308" i="8"/>
  <c r="S308" i="8"/>
  <c r="L308" i="8"/>
  <c r="O308" i="8"/>
  <c r="Q300" i="8"/>
  <c r="P300" i="8"/>
  <c r="S300" i="8"/>
  <c r="L300" i="8"/>
  <c r="O300" i="8"/>
  <c r="Q292" i="8"/>
  <c r="P292" i="8"/>
  <c r="S292" i="8"/>
  <c r="L292" i="8"/>
  <c r="O292" i="8"/>
  <c r="Q284" i="8"/>
  <c r="P284" i="8"/>
  <c r="S284" i="8"/>
  <c r="L284" i="8"/>
  <c r="O284" i="8"/>
  <c r="Q276" i="8"/>
  <c r="P276" i="8"/>
  <c r="S276" i="8"/>
  <c r="L276" i="8"/>
  <c r="O276" i="8"/>
  <c r="Q268" i="8"/>
  <c r="P268" i="8"/>
  <c r="S268" i="8"/>
  <c r="L268" i="8"/>
  <c r="O268" i="8"/>
  <c r="Q260" i="8"/>
  <c r="P260" i="8"/>
  <c r="S260" i="8"/>
  <c r="O260" i="8"/>
  <c r="L260" i="8"/>
  <c r="Q252" i="8"/>
  <c r="P252" i="8"/>
  <c r="S252" i="8"/>
  <c r="O252" i="8"/>
  <c r="L252" i="8"/>
  <c r="Q244" i="8"/>
  <c r="P244" i="8"/>
  <c r="S244" i="8"/>
  <c r="O244" i="8"/>
  <c r="L244" i="8"/>
  <c r="Q236" i="8"/>
  <c r="P236" i="8"/>
  <c r="S236" i="8"/>
  <c r="O236" i="8"/>
  <c r="L236" i="8"/>
  <c r="Q228" i="8"/>
  <c r="P228" i="8"/>
  <c r="S228" i="8"/>
  <c r="O228" i="8"/>
  <c r="L228" i="8"/>
  <c r="Q220" i="8"/>
  <c r="P220" i="8"/>
  <c r="S220" i="8"/>
  <c r="O220" i="8"/>
  <c r="L220" i="8"/>
  <c r="Q212" i="8"/>
  <c r="P212" i="8"/>
  <c r="S212" i="8"/>
  <c r="O212" i="8"/>
  <c r="L212" i="8"/>
  <c r="Q204" i="8"/>
  <c r="P204" i="8"/>
  <c r="S204" i="8"/>
  <c r="O204" i="8"/>
  <c r="L204" i="8"/>
  <c r="Q196" i="8"/>
  <c r="P196" i="8"/>
  <c r="S196" i="8"/>
  <c r="O196" i="8"/>
  <c r="L196" i="8"/>
  <c r="Q188" i="8"/>
  <c r="P188" i="8"/>
  <c r="S188" i="8"/>
  <c r="O188" i="8"/>
  <c r="L188" i="8"/>
  <c r="Q180" i="8"/>
  <c r="P180" i="8"/>
  <c r="S180" i="8"/>
  <c r="O180" i="8"/>
  <c r="L180" i="8"/>
  <c r="Q172" i="8"/>
  <c r="P172" i="8"/>
  <c r="S172" i="8"/>
  <c r="O172" i="8"/>
  <c r="L172" i="8"/>
  <c r="Q164" i="8"/>
  <c r="P164" i="8"/>
  <c r="S164" i="8"/>
  <c r="O164" i="8"/>
  <c r="L164" i="8"/>
  <c r="Q156" i="8"/>
  <c r="P156" i="8"/>
  <c r="S156" i="8"/>
  <c r="O156" i="8"/>
  <c r="L156" i="8"/>
  <c r="Q148" i="8"/>
  <c r="P148" i="8"/>
  <c r="S148" i="8"/>
  <c r="O148" i="8"/>
  <c r="L148" i="8"/>
  <c r="Q140" i="8"/>
  <c r="P140" i="8"/>
  <c r="S140" i="8"/>
  <c r="O140" i="8"/>
  <c r="L140" i="8"/>
  <c r="Q132" i="8"/>
  <c r="P132" i="8"/>
  <c r="S132" i="8"/>
  <c r="O132" i="8"/>
  <c r="L132" i="8"/>
  <c r="Q124" i="8"/>
  <c r="P124" i="8"/>
  <c r="S124" i="8"/>
  <c r="O124" i="8"/>
  <c r="L124" i="8"/>
  <c r="Q116" i="8"/>
  <c r="P116" i="8"/>
  <c r="S116" i="8"/>
  <c r="O116" i="8"/>
  <c r="L116" i="8"/>
  <c r="Q108" i="8"/>
  <c r="P108" i="8"/>
  <c r="S108" i="8"/>
  <c r="O108" i="8"/>
  <c r="L108" i="8"/>
  <c r="Q100" i="8"/>
  <c r="P100" i="8"/>
  <c r="S100" i="8"/>
  <c r="O100" i="8"/>
  <c r="L100" i="8"/>
  <c r="Q92" i="8"/>
  <c r="P92" i="8"/>
  <c r="S92" i="8"/>
  <c r="O92" i="8"/>
  <c r="L92" i="8"/>
  <c r="Q84" i="8"/>
  <c r="P84" i="8"/>
  <c r="S84" i="8"/>
  <c r="O84" i="8"/>
  <c r="L84" i="8"/>
  <c r="Q76" i="8"/>
  <c r="P76" i="8"/>
  <c r="S76" i="8"/>
  <c r="O76" i="8"/>
  <c r="L76" i="8"/>
  <c r="Q68" i="8"/>
  <c r="P68" i="8"/>
  <c r="S68" i="8"/>
  <c r="O68" i="8"/>
  <c r="L68" i="8"/>
  <c r="Q60" i="8"/>
  <c r="P60" i="8"/>
  <c r="S60" i="8"/>
  <c r="O60" i="8"/>
  <c r="L60" i="8"/>
  <c r="Q52" i="8"/>
  <c r="P52" i="8"/>
  <c r="S52" i="8"/>
  <c r="O52" i="8"/>
  <c r="L52" i="8"/>
  <c r="Q44" i="8"/>
  <c r="P44" i="8"/>
  <c r="S44" i="8"/>
  <c r="O44" i="8"/>
  <c r="L44" i="8"/>
  <c r="Q36" i="8"/>
  <c r="P36" i="8"/>
  <c r="S36" i="8"/>
  <c r="O36" i="8"/>
  <c r="L36" i="8"/>
  <c r="Q28" i="8"/>
  <c r="P28" i="8"/>
  <c r="S28" i="8"/>
  <c r="O28" i="8"/>
  <c r="L28" i="8"/>
  <c r="S20" i="8"/>
  <c r="Q968" i="8"/>
  <c r="P968" i="8"/>
  <c r="S968" i="8"/>
  <c r="L968" i="8"/>
  <c r="O968" i="8"/>
  <c r="Q920" i="8"/>
  <c r="P920" i="8"/>
  <c r="S920" i="8"/>
  <c r="L920" i="8"/>
  <c r="O920" i="8"/>
  <c r="Q872" i="8"/>
  <c r="P872" i="8"/>
  <c r="S872" i="8"/>
  <c r="L872" i="8"/>
  <c r="O872" i="8"/>
  <c r="Q792" i="8"/>
  <c r="P792" i="8"/>
  <c r="S792" i="8"/>
  <c r="L792" i="8"/>
  <c r="O792" i="8"/>
  <c r="Q744" i="8"/>
  <c r="P744" i="8"/>
  <c r="S744" i="8"/>
  <c r="L744" i="8"/>
  <c r="O744" i="8"/>
  <c r="Q688" i="8"/>
  <c r="P688" i="8"/>
  <c r="S688" i="8"/>
  <c r="L688" i="8"/>
  <c r="O688" i="8"/>
  <c r="Q640" i="8"/>
  <c r="P640" i="8"/>
  <c r="S640" i="8"/>
  <c r="L640" i="8"/>
  <c r="O640" i="8"/>
  <c r="Q584" i="8"/>
  <c r="P584" i="8"/>
  <c r="S584" i="8"/>
  <c r="L584" i="8"/>
  <c r="O584" i="8"/>
  <c r="Q536" i="8"/>
  <c r="P536" i="8"/>
  <c r="S536" i="8"/>
  <c r="L536" i="8"/>
  <c r="O536" i="8"/>
  <c r="Q480" i="8"/>
  <c r="P480" i="8"/>
  <c r="S480" i="8"/>
  <c r="L480" i="8"/>
  <c r="O480" i="8"/>
  <c r="Q432" i="8"/>
  <c r="P432" i="8"/>
  <c r="S432" i="8"/>
  <c r="L432" i="8"/>
  <c r="O432" i="8"/>
  <c r="Q400" i="8"/>
  <c r="P400" i="8"/>
  <c r="S400" i="8"/>
  <c r="L400" i="8"/>
  <c r="O400" i="8"/>
  <c r="Q360" i="8"/>
  <c r="P360" i="8"/>
  <c r="S360" i="8"/>
  <c r="L360" i="8"/>
  <c r="O360" i="8"/>
  <c r="Q304" i="8"/>
  <c r="P304" i="8"/>
  <c r="S304" i="8"/>
  <c r="L304" i="8"/>
  <c r="O304" i="8"/>
  <c r="Q272" i="8"/>
  <c r="P272" i="8"/>
  <c r="S272" i="8"/>
  <c r="L272" i="8"/>
  <c r="O272" i="8"/>
  <c r="Q240" i="8"/>
  <c r="P240" i="8"/>
  <c r="S240" i="8"/>
  <c r="O240" i="8"/>
  <c r="L240" i="8"/>
  <c r="Q216" i="8"/>
  <c r="P216" i="8"/>
  <c r="S216" i="8"/>
  <c r="O216" i="8"/>
  <c r="L216" i="8"/>
  <c r="Q176" i="8"/>
  <c r="P176" i="8"/>
  <c r="S176" i="8"/>
  <c r="O176" i="8"/>
  <c r="L176" i="8"/>
  <c r="Q128" i="8"/>
  <c r="P128" i="8"/>
  <c r="S128" i="8"/>
  <c r="O128" i="8"/>
  <c r="L128" i="8"/>
  <c r="Q104" i="8"/>
  <c r="P104" i="8"/>
  <c r="S104" i="8"/>
  <c r="O104" i="8"/>
  <c r="L104" i="8"/>
  <c r="Q72" i="8"/>
  <c r="P72" i="8"/>
  <c r="S72" i="8"/>
  <c r="O72" i="8"/>
  <c r="L72" i="8"/>
  <c r="Q56" i="8"/>
  <c r="P56" i="8"/>
  <c r="S56" i="8"/>
  <c r="O56" i="8"/>
  <c r="L56" i="8"/>
  <c r="Q996" i="8"/>
  <c r="P996" i="8"/>
  <c r="S996" i="8"/>
  <c r="L996" i="8"/>
  <c r="O996" i="8"/>
  <c r="Q980" i="8"/>
  <c r="P980" i="8"/>
  <c r="S980" i="8"/>
  <c r="L980" i="8"/>
  <c r="O980" i="8"/>
  <c r="Q956" i="8"/>
  <c r="P956" i="8"/>
  <c r="S956" i="8"/>
  <c r="L956" i="8"/>
  <c r="O956" i="8"/>
  <c r="Q995" i="8"/>
  <c r="P995" i="8"/>
  <c r="S995" i="8"/>
  <c r="L995" i="8"/>
  <c r="O995" i="8"/>
  <c r="Q987" i="8"/>
  <c r="P987" i="8"/>
  <c r="S987" i="8"/>
  <c r="L987" i="8"/>
  <c r="O987" i="8"/>
  <c r="Q979" i="8"/>
  <c r="P979" i="8"/>
  <c r="S979" i="8"/>
  <c r="L979" i="8"/>
  <c r="O979" i="8"/>
  <c r="P971" i="8"/>
  <c r="Q971" i="8"/>
  <c r="S971" i="8"/>
  <c r="L971" i="8"/>
  <c r="O971" i="8"/>
  <c r="Q963" i="8"/>
  <c r="P963" i="8"/>
  <c r="S963" i="8"/>
  <c r="L963" i="8"/>
  <c r="O963" i="8"/>
  <c r="Q955" i="8"/>
  <c r="P955" i="8"/>
  <c r="S955" i="8"/>
  <c r="L955" i="8"/>
  <c r="O955" i="8"/>
  <c r="Q947" i="8"/>
  <c r="P947" i="8"/>
  <c r="S947" i="8"/>
  <c r="L947" i="8"/>
  <c r="O947" i="8"/>
  <c r="P939" i="8"/>
  <c r="Q939" i="8"/>
  <c r="S939" i="8"/>
  <c r="L939" i="8"/>
  <c r="O939" i="8"/>
  <c r="Q931" i="8"/>
  <c r="P931" i="8"/>
  <c r="S931" i="8"/>
  <c r="L931" i="8"/>
  <c r="O931" i="8"/>
  <c r="Q923" i="8"/>
  <c r="P923" i="8"/>
  <c r="S923" i="8"/>
  <c r="L923" i="8"/>
  <c r="O923" i="8"/>
  <c r="P915" i="8"/>
  <c r="Q915" i="8"/>
  <c r="S915" i="8"/>
  <c r="L915" i="8"/>
  <c r="O915" i="8"/>
  <c r="P907" i="8"/>
  <c r="Q907" i="8"/>
  <c r="S907" i="8"/>
  <c r="L907" i="8"/>
  <c r="O907" i="8"/>
  <c r="Q899" i="8"/>
  <c r="P899" i="8"/>
  <c r="S899" i="8"/>
  <c r="L899" i="8"/>
  <c r="O899" i="8"/>
  <c r="Q891" i="8"/>
  <c r="P891" i="8"/>
  <c r="S891" i="8"/>
  <c r="L891" i="8"/>
  <c r="O891" i="8"/>
  <c r="Q883" i="8"/>
  <c r="P883" i="8"/>
  <c r="S883" i="8"/>
  <c r="L883" i="8"/>
  <c r="O883" i="8"/>
  <c r="P875" i="8"/>
  <c r="Q875" i="8"/>
  <c r="S875" i="8"/>
  <c r="L875" i="8"/>
  <c r="O875" i="8"/>
  <c r="Q867" i="8"/>
  <c r="P867" i="8"/>
  <c r="S867" i="8"/>
  <c r="L867" i="8"/>
  <c r="O867" i="8"/>
  <c r="Q859" i="8"/>
  <c r="P859" i="8"/>
  <c r="S859" i="8"/>
  <c r="L859" i="8"/>
  <c r="O859" i="8"/>
  <c r="P851" i="8"/>
  <c r="Q851" i="8"/>
  <c r="S851" i="8"/>
  <c r="L851" i="8"/>
  <c r="O851" i="8"/>
  <c r="P843" i="8"/>
  <c r="Q843" i="8"/>
  <c r="S843" i="8"/>
  <c r="L843" i="8"/>
  <c r="O843" i="8"/>
  <c r="Q835" i="8"/>
  <c r="P835" i="8"/>
  <c r="S835" i="8"/>
  <c r="L835" i="8"/>
  <c r="O835" i="8"/>
  <c r="Q827" i="8"/>
  <c r="P827" i="8"/>
  <c r="S827" i="8"/>
  <c r="L827" i="8"/>
  <c r="O827" i="8"/>
  <c r="Q819" i="8"/>
  <c r="P819" i="8"/>
  <c r="S819" i="8"/>
  <c r="L819" i="8"/>
  <c r="O819" i="8"/>
  <c r="P811" i="8"/>
  <c r="Q811" i="8"/>
  <c r="S811" i="8"/>
  <c r="L811" i="8"/>
  <c r="O811" i="8"/>
  <c r="Q803" i="8"/>
  <c r="P803" i="8"/>
  <c r="S803" i="8"/>
  <c r="L803" i="8"/>
  <c r="O803" i="8"/>
  <c r="Q795" i="8"/>
  <c r="P795" i="8"/>
  <c r="S795" i="8"/>
  <c r="L795" i="8"/>
  <c r="O795" i="8"/>
  <c r="P787" i="8"/>
  <c r="Q787" i="8"/>
  <c r="S787" i="8"/>
  <c r="L787" i="8"/>
  <c r="O787" i="8"/>
  <c r="P779" i="8"/>
  <c r="Q779" i="8"/>
  <c r="S779" i="8"/>
  <c r="L779" i="8"/>
  <c r="O779" i="8"/>
  <c r="Q771" i="8"/>
  <c r="P771" i="8"/>
  <c r="S771" i="8"/>
  <c r="L771" i="8"/>
  <c r="O771" i="8"/>
  <c r="Q763" i="8"/>
  <c r="P763" i="8"/>
  <c r="S763" i="8"/>
  <c r="L763" i="8"/>
  <c r="O763" i="8"/>
  <c r="Q755" i="8"/>
  <c r="P755" i="8"/>
  <c r="S755" i="8"/>
  <c r="L755" i="8"/>
  <c r="O755" i="8"/>
  <c r="P747" i="8"/>
  <c r="Q747" i="8"/>
  <c r="S747" i="8"/>
  <c r="L747" i="8"/>
  <c r="O747" i="8"/>
  <c r="Q739" i="8"/>
  <c r="P739" i="8"/>
  <c r="S739" i="8"/>
  <c r="L739" i="8"/>
  <c r="O739" i="8"/>
  <c r="Q731" i="8"/>
  <c r="P731" i="8"/>
  <c r="S731" i="8"/>
  <c r="L731" i="8"/>
  <c r="O731" i="8"/>
  <c r="P723" i="8"/>
  <c r="Q723" i="8"/>
  <c r="S723" i="8"/>
  <c r="L723" i="8"/>
  <c r="O723" i="8"/>
  <c r="P715" i="8"/>
  <c r="Q715" i="8"/>
  <c r="S715" i="8"/>
  <c r="L715" i="8"/>
  <c r="O715" i="8"/>
  <c r="Q707" i="8"/>
  <c r="P707" i="8"/>
  <c r="S707" i="8"/>
  <c r="L707" i="8"/>
  <c r="O707" i="8"/>
  <c r="Q699" i="8"/>
  <c r="P699" i="8"/>
  <c r="S699" i="8"/>
  <c r="L699" i="8"/>
  <c r="O699" i="8"/>
  <c r="Q691" i="8"/>
  <c r="P691" i="8"/>
  <c r="S691" i="8"/>
  <c r="L691" i="8"/>
  <c r="O691" i="8"/>
  <c r="Q683" i="8"/>
  <c r="P683" i="8"/>
  <c r="S683" i="8"/>
  <c r="L683" i="8"/>
  <c r="O683" i="8"/>
  <c r="Q675" i="8"/>
  <c r="P675" i="8"/>
  <c r="S675" i="8"/>
  <c r="L675" i="8"/>
  <c r="O675" i="8"/>
  <c r="Q667" i="8"/>
  <c r="P667" i="8"/>
  <c r="S667" i="8"/>
  <c r="L667" i="8"/>
  <c r="O667" i="8"/>
  <c r="Q659" i="8"/>
  <c r="P659" i="8"/>
  <c r="S659" i="8"/>
  <c r="L659" i="8"/>
  <c r="O659" i="8"/>
  <c r="Q651" i="8"/>
  <c r="P651" i="8"/>
  <c r="S651" i="8"/>
  <c r="L651" i="8"/>
  <c r="O651" i="8"/>
  <c r="Q643" i="8"/>
  <c r="P643" i="8"/>
  <c r="S643" i="8"/>
  <c r="L643" i="8"/>
  <c r="O643" i="8"/>
  <c r="Q635" i="8"/>
  <c r="P635" i="8"/>
  <c r="S635" i="8"/>
  <c r="L635" i="8"/>
  <c r="O635" i="8"/>
  <c r="Q627" i="8"/>
  <c r="P627" i="8"/>
  <c r="S627" i="8"/>
  <c r="L627" i="8"/>
  <c r="O627" i="8"/>
  <c r="Q619" i="8"/>
  <c r="P619" i="8"/>
  <c r="S619" i="8"/>
  <c r="L619" i="8"/>
  <c r="O619" i="8"/>
  <c r="Q611" i="8"/>
  <c r="P611" i="8"/>
  <c r="S611" i="8"/>
  <c r="L611" i="8"/>
  <c r="O611" i="8"/>
  <c r="Q603" i="8"/>
  <c r="P603" i="8"/>
  <c r="S603" i="8"/>
  <c r="L603" i="8"/>
  <c r="O603" i="8"/>
  <c r="Q595" i="8"/>
  <c r="P595" i="8"/>
  <c r="S595" i="8"/>
  <c r="L595" i="8"/>
  <c r="O595" i="8"/>
  <c r="Q587" i="8"/>
  <c r="P587" i="8"/>
  <c r="S587" i="8"/>
  <c r="L587" i="8"/>
  <c r="O587" i="8"/>
  <c r="Q579" i="8"/>
  <c r="P579" i="8"/>
  <c r="S579" i="8"/>
  <c r="L579" i="8"/>
  <c r="O579" i="8"/>
  <c r="Q571" i="8"/>
  <c r="P571" i="8"/>
  <c r="S571" i="8"/>
  <c r="L571" i="8"/>
  <c r="O571" i="8"/>
  <c r="Q563" i="8"/>
  <c r="P563" i="8"/>
  <c r="S563" i="8"/>
  <c r="L563" i="8"/>
  <c r="O563" i="8"/>
  <c r="Q555" i="8"/>
  <c r="P555" i="8"/>
  <c r="S555" i="8"/>
  <c r="L555" i="8"/>
  <c r="O555" i="8"/>
  <c r="Q547" i="8"/>
  <c r="P547" i="8"/>
  <c r="S547" i="8"/>
  <c r="L547" i="8"/>
  <c r="O547" i="8"/>
  <c r="Q539" i="8"/>
  <c r="P539" i="8"/>
  <c r="S539" i="8"/>
  <c r="L539" i="8"/>
  <c r="O539" i="8"/>
  <c r="Q531" i="8"/>
  <c r="P531" i="8"/>
  <c r="S531" i="8"/>
  <c r="L531" i="8"/>
  <c r="O531" i="8"/>
  <c r="Q523" i="8"/>
  <c r="P523" i="8"/>
  <c r="S523" i="8"/>
  <c r="L523" i="8"/>
  <c r="O523" i="8"/>
  <c r="Q515" i="8"/>
  <c r="P515" i="8"/>
  <c r="S515" i="8"/>
  <c r="L515" i="8"/>
  <c r="O515" i="8"/>
  <c r="Q507" i="8"/>
  <c r="P507" i="8"/>
  <c r="S507" i="8"/>
  <c r="L507" i="8"/>
  <c r="O507" i="8"/>
  <c r="Q499" i="8"/>
  <c r="P499" i="8"/>
  <c r="S499" i="8"/>
  <c r="L499" i="8"/>
  <c r="O499" i="8"/>
  <c r="Q491" i="8"/>
  <c r="P491" i="8"/>
  <c r="S491" i="8"/>
  <c r="L491" i="8"/>
  <c r="O491" i="8"/>
  <c r="Q483" i="8"/>
  <c r="P483" i="8"/>
  <c r="S483" i="8"/>
  <c r="L483" i="8"/>
  <c r="O483" i="8"/>
  <c r="Q475" i="8"/>
  <c r="P475" i="8"/>
  <c r="S475" i="8"/>
  <c r="L475" i="8"/>
  <c r="O475" i="8"/>
  <c r="Q467" i="8"/>
  <c r="P467" i="8"/>
  <c r="S467" i="8"/>
  <c r="L467" i="8"/>
  <c r="O467" i="8"/>
  <c r="Q459" i="8"/>
  <c r="P459" i="8"/>
  <c r="S459" i="8"/>
  <c r="L459" i="8"/>
  <c r="O459" i="8"/>
  <c r="Q451" i="8"/>
  <c r="P451" i="8"/>
  <c r="S451" i="8"/>
  <c r="L451" i="8"/>
  <c r="O451" i="8"/>
  <c r="Q443" i="8"/>
  <c r="P443" i="8"/>
  <c r="S443" i="8"/>
  <c r="L443" i="8"/>
  <c r="O443" i="8"/>
  <c r="Q435" i="8"/>
  <c r="P435" i="8"/>
  <c r="S435" i="8"/>
  <c r="L435" i="8"/>
  <c r="O435" i="8"/>
  <c r="Q427" i="8"/>
  <c r="P427" i="8"/>
  <c r="S427" i="8"/>
  <c r="L427" i="8"/>
  <c r="O427" i="8"/>
  <c r="Q419" i="8"/>
  <c r="P419" i="8"/>
  <c r="S419" i="8"/>
  <c r="L419" i="8"/>
  <c r="O419" i="8"/>
  <c r="Q411" i="8"/>
  <c r="P411" i="8"/>
  <c r="S411" i="8"/>
  <c r="L411" i="8"/>
  <c r="O411" i="8"/>
  <c r="Q403" i="8"/>
  <c r="P403" i="8"/>
  <c r="S403" i="8"/>
  <c r="L403" i="8"/>
  <c r="O403" i="8"/>
  <c r="Q395" i="8"/>
  <c r="P395" i="8"/>
  <c r="S395" i="8"/>
  <c r="L395" i="8"/>
  <c r="O395" i="8"/>
  <c r="Q387" i="8"/>
  <c r="P387" i="8"/>
  <c r="S387" i="8"/>
  <c r="L387" i="8"/>
  <c r="O387" i="8"/>
  <c r="Q379" i="8"/>
  <c r="P379" i="8"/>
  <c r="S379" i="8"/>
  <c r="L379" i="8"/>
  <c r="O379" i="8"/>
  <c r="Q371" i="8"/>
  <c r="P371" i="8"/>
  <c r="S371" i="8"/>
  <c r="L371" i="8"/>
  <c r="O371" i="8"/>
  <c r="Q363" i="8"/>
  <c r="P363" i="8"/>
  <c r="S363" i="8"/>
  <c r="L363" i="8"/>
  <c r="O363" i="8"/>
  <c r="Q355" i="8"/>
  <c r="P355" i="8"/>
  <c r="S355" i="8"/>
  <c r="L355" i="8"/>
  <c r="O355" i="8"/>
  <c r="Q347" i="8"/>
  <c r="P347" i="8"/>
  <c r="S347" i="8"/>
  <c r="L347" i="8"/>
  <c r="O347" i="8"/>
  <c r="Q339" i="8"/>
  <c r="P339" i="8"/>
  <c r="S339" i="8"/>
  <c r="L339" i="8"/>
  <c r="O339" i="8"/>
  <c r="Q331" i="8"/>
  <c r="P331" i="8"/>
  <c r="S331" i="8"/>
  <c r="L331" i="8"/>
  <c r="O331" i="8"/>
  <c r="Q323" i="8"/>
  <c r="P323" i="8"/>
  <c r="S323" i="8"/>
  <c r="L323" i="8"/>
  <c r="O323" i="8"/>
  <c r="Q315" i="8"/>
  <c r="P315" i="8"/>
  <c r="S315" i="8"/>
  <c r="L315" i="8"/>
  <c r="O315" i="8"/>
  <c r="Q307" i="8"/>
  <c r="P307" i="8"/>
  <c r="S307" i="8"/>
  <c r="L307" i="8"/>
  <c r="O307" i="8"/>
  <c r="Q299" i="8"/>
  <c r="P299" i="8"/>
  <c r="S299" i="8"/>
  <c r="L299" i="8"/>
  <c r="O299" i="8"/>
  <c r="Q291" i="8"/>
  <c r="P291" i="8"/>
  <c r="S291" i="8"/>
  <c r="L291" i="8"/>
  <c r="O291" i="8"/>
  <c r="Q283" i="8"/>
  <c r="P283" i="8"/>
  <c r="S283" i="8"/>
  <c r="L283" i="8"/>
  <c r="O283" i="8"/>
  <c r="Q275" i="8"/>
  <c r="P275" i="8"/>
  <c r="S275" i="8"/>
  <c r="L275" i="8"/>
  <c r="O275" i="8"/>
  <c r="Q267" i="8"/>
  <c r="P267" i="8"/>
  <c r="S267" i="8"/>
  <c r="L267" i="8"/>
  <c r="O267" i="8"/>
  <c r="Q259" i="8"/>
  <c r="P259" i="8"/>
  <c r="S259" i="8"/>
  <c r="L259" i="8"/>
  <c r="O259" i="8"/>
  <c r="Q251" i="8"/>
  <c r="P251" i="8"/>
  <c r="S251" i="8"/>
  <c r="L251" i="8"/>
  <c r="O251" i="8"/>
  <c r="Q243" i="8"/>
  <c r="P243" i="8"/>
  <c r="S243" i="8"/>
  <c r="L243" i="8"/>
  <c r="O243" i="8"/>
  <c r="Q235" i="8"/>
  <c r="P235" i="8"/>
  <c r="S235" i="8"/>
  <c r="L235" i="8"/>
  <c r="O235" i="8"/>
  <c r="Q227" i="8"/>
  <c r="P227" i="8"/>
  <c r="S227" i="8"/>
  <c r="L227" i="8"/>
  <c r="O227" i="8"/>
  <c r="Q219" i="8"/>
  <c r="P219" i="8"/>
  <c r="S219" i="8"/>
  <c r="L219" i="8"/>
  <c r="O219" i="8"/>
  <c r="Q211" i="8"/>
  <c r="P211" i="8"/>
  <c r="S211" i="8"/>
  <c r="L211" i="8"/>
  <c r="O211" i="8"/>
  <c r="Q203" i="8"/>
  <c r="P203" i="8"/>
  <c r="S203" i="8"/>
  <c r="L203" i="8"/>
  <c r="O203" i="8"/>
  <c r="Q195" i="8"/>
  <c r="P195" i="8"/>
  <c r="S195" i="8"/>
  <c r="L195" i="8"/>
  <c r="O195" i="8"/>
  <c r="Q187" i="8"/>
  <c r="P187" i="8"/>
  <c r="S187" i="8"/>
  <c r="L187" i="8"/>
  <c r="O187" i="8"/>
  <c r="Q179" i="8"/>
  <c r="P179" i="8"/>
  <c r="S179" i="8"/>
  <c r="L179" i="8"/>
  <c r="O179" i="8"/>
  <c r="Q171" i="8"/>
  <c r="P171" i="8"/>
  <c r="S171" i="8"/>
  <c r="L171" i="8"/>
  <c r="O171" i="8"/>
  <c r="Q163" i="8"/>
  <c r="P163" i="8"/>
  <c r="S163" i="8"/>
  <c r="L163" i="8"/>
  <c r="O163" i="8"/>
  <c r="Q155" i="8"/>
  <c r="P155" i="8"/>
  <c r="S155" i="8"/>
  <c r="L155" i="8"/>
  <c r="O155" i="8"/>
  <c r="Q147" i="8"/>
  <c r="P147" i="8"/>
  <c r="S147" i="8"/>
  <c r="L147" i="8"/>
  <c r="O147" i="8"/>
  <c r="Q139" i="8"/>
  <c r="P139" i="8"/>
  <c r="S139" i="8"/>
  <c r="L139" i="8"/>
  <c r="O139" i="8"/>
  <c r="Q131" i="8"/>
  <c r="P131" i="8"/>
  <c r="S131" i="8"/>
  <c r="L131" i="8"/>
  <c r="O131" i="8"/>
  <c r="Q123" i="8"/>
  <c r="P123" i="8"/>
  <c r="S123" i="8"/>
  <c r="L123" i="8"/>
  <c r="O123" i="8"/>
  <c r="Q115" i="8"/>
  <c r="P115" i="8"/>
  <c r="S115" i="8"/>
  <c r="L115" i="8"/>
  <c r="O115" i="8"/>
  <c r="Q107" i="8"/>
  <c r="P107" i="8"/>
  <c r="S107" i="8"/>
  <c r="L107" i="8"/>
  <c r="O107" i="8"/>
  <c r="Q99" i="8"/>
  <c r="P99" i="8"/>
  <c r="S99" i="8"/>
  <c r="L99" i="8"/>
  <c r="O99" i="8"/>
  <c r="Q91" i="8"/>
  <c r="P91" i="8"/>
  <c r="S91" i="8"/>
  <c r="L91" i="8"/>
  <c r="O91" i="8"/>
  <c r="Q83" i="8"/>
  <c r="P83" i="8"/>
  <c r="S83" i="8"/>
  <c r="L83" i="8"/>
  <c r="O83" i="8"/>
  <c r="Q75" i="8"/>
  <c r="P75" i="8"/>
  <c r="S75" i="8"/>
  <c r="L75" i="8"/>
  <c r="O75" i="8"/>
  <c r="Q67" i="8"/>
  <c r="P67" i="8"/>
  <c r="S67" i="8"/>
  <c r="L67" i="8"/>
  <c r="O67" i="8"/>
  <c r="Q59" i="8"/>
  <c r="P59" i="8"/>
  <c r="S59" i="8"/>
  <c r="L59" i="8"/>
  <c r="O59" i="8"/>
  <c r="Q51" i="8"/>
  <c r="P51" i="8"/>
  <c r="S51" i="8"/>
  <c r="L51" i="8"/>
  <c r="O51" i="8"/>
  <c r="Q43" i="8"/>
  <c r="P43" i="8"/>
  <c r="S43" i="8"/>
  <c r="L43" i="8"/>
  <c r="O43" i="8"/>
  <c r="Q35" i="8"/>
  <c r="P35" i="8"/>
  <c r="S35" i="8"/>
  <c r="L35" i="8"/>
  <c r="O35" i="8"/>
  <c r="Q27" i="8"/>
  <c r="P27" i="8"/>
  <c r="S27" i="8"/>
  <c r="L27" i="8"/>
  <c r="O27" i="8"/>
  <c r="Q960" i="8"/>
  <c r="P960" i="8"/>
  <c r="S960" i="8"/>
  <c r="L960" i="8"/>
  <c r="O960" i="8"/>
  <c r="Q904" i="8"/>
  <c r="P904" i="8"/>
  <c r="S904" i="8"/>
  <c r="L904" i="8"/>
  <c r="O904" i="8"/>
  <c r="Q856" i="8"/>
  <c r="P856" i="8"/>
  <c r="S856" i="8"/>
  <c r="L856" i="8"/>
  <c r="O856" i="8"/>
  <c r="Q800" i="8"/>
  <c r="P800" i="8"/>
  <c r="S800" i="8"/>
  <c r="L800" i="8"/>
  <c r="O800" i="8"/>
  <c r="Q752" i="8"/>
  <c r="P752" i="8"/>
  <c r="S752" i="8"/>
  <c r="L752" i="8"/>
  <c r="O752" i="8"/>
  <c r="Q696" i="8"/>
  <c r="P696" i="8"/>
  <c r="S696" i="8"/>
  <c r="L696" i="8"/>
  <c r="O696" i="8"/>
  <c r="Q648" i="8"/>
  <c r="P648" i="8"/>
  <c r="S648" i="8"/>
  <c r="L648" i="8"/>
  <c r="O648" i="8"/>
  <c r="Q616" i="8"/>
  <c r="P616" i="8"/>
  <c r="S616" i="8"/>
  <c r="L616" i="8"/>
  <c r="O616" i="8"/>
  <c r="Q560" i="8"/>
  <c r="P560" i="8"/>
  <c r="S560" i="8"/>
  <c r="L560" i="8"/>
  <c r="O560" i="8"/>
  <c r="Q504" i="8"/>
  <c r="P504" i="8"/>
  <c r="S504" i="8"/>
  <c r="L504" i="8"/>
  <c r="O504" i="8"/>
  <c r="Q424" i="8"/>
  <c r="P424" i="8"/>
  <c r="S424" i="8"/>
  <c r="L424" i="8"/>
  <c r="O424" i="8"/>
  <c r="Q344" i="8"/>
  <c r="P344" i="8"/>
  <c r="S344" i="8"/>
  <c r="L344" i="8"/>
  <c r="O344" i="8"/>
  <c r="Q144" i="8"/>
  <c r="P144" i="8"/>
  <c r="S144" i="8"/>
  <c r="O144" i="8"/>
  <c r="L144" i="8"/>
  <c r="Q986" i="8"/>
  <c r="P986" i="8"/>
  <c r="S986" i="8"/>
  <c r="O986" i="8"/>
  <c r="L986" i="8"/>
  <c r="P970" i="8"/>
  <c r="Q970" i="8"/>
  <c r="S970" i="8"/>
  <c r="O970" i="8"/>
  <c r="L970" i="8"/>
  <c r="P946" i="8"/>
  <c r="Q946" i="8"/>
  <c r="S946" i="8"/>
  <c r="O946" i="8"/>
  <c r="L946" i="8"/>
  <c r="Q930" i="8"/>
  <c r="P930" i="8"/>
  <c r="S930" i="8"/>
  <c r="L930" i="8"/>
  <c r="O930" i="8"/>
  <c r="P914" i="8"/>
  <c r="Q914" i="8"/>
  <c r="S914" i="8"/>
  <c r="L914" i="8"/>
  <c r="O914" i="8"/>
  <c r="Q898" i="8"/>
  <c r="P898" i="8"/>
  <c r="S898" i="8"/>
  <c r="L898" i="8"/>
  <c r="O898" i="8"/>
  <c r="Q882" i="8"/>
  <c r="P882" i="8"/>
  <c r="S882" i="8"/>
  <c r="L882" i="8"/>
  <c r="O882" i="8"/>
  <c r="Q866" i="8"/>
  <c r="P866" i="8"/>
  <c r="S866" i="8"/>
  <c r="L866" i="8"/>
  <c r="O866" i="8"/>
  <c r="Q834" i="8"/>
  <c r="P834" i="8"/>
  <c r="S834" i="8"/>
  <c r="O834" i="8"/>
  <c r="L834" i="8"/>
  <c r="Q826" i="8"/>
  <c r="P826" i="8"/>
  <c r="S826" i="8"/>
  <c r="O826" i="8"/>
  <c r="L826" i="8"/>
  <c r="Q818" i="8"/>
  <c r="P818" i="8"/>
  <c r="S818" i="8"/>
  <c r="O818" i="8"/>
  <c r="L818" i="8"/>
  <c r="P810" i="8"/>
  <c r="Q810" i="8"/>
  <c r="S810" i="8"/>
  <c r="O810" i="8"/>
  <c r="L810" i="8"/>
  <c r="Q802" i="8"/>
  <c r="P802" i="8"/>
  <c r="S802" i="8"/>
  <c r="O802" i="8"/>
  <c r="L802" i="8"/>
  <c r="Q794" i="8"/>
  <c r="P794" i="8"/>
  <c r="S794" i="8"/>
  <c r="O794" i="8"/>
  <c r="L794" i="8"/>
  <c r="P786" i="8"/>
  <c r="Q786" i="8"/>
  <c r="S786" i="8"/>
  <c r="O786" i="8"/>
  <c r="L786" i="8"/>
  <c r="P778" i="8"/>
  <c r="Q778" i="8"/>
  <c r="S778" i="8"/>
  <c r="O778" i="8"/>
  <c r="L778" i="8"/>
  <c r="Q770" i="8"/>
  <c r="P770" i="8"/>
  <c r="S770" i="8"/>
  <c r="O770" i="8"/>
  <c r="L770" i="8"/>
  <c r="Q762" i="8"/>
  <c r="P762" i="8"/>
  <c r="S762" i="8"/>
  <c r="O762" i="8"/>
  <c r="L762" i="8"/>
  <c r="P754" i="8"/>
  <c r="Q754" i="8"/>
  <c r="S754" i="8"/>
  <c r="O754" i="8"/>
  <c r="L754" i="8"/>
  <c r="P746" i="8"/>
  <c r="Q746" i="8"/>
  <c r="S746" i="8"/>
  <c r="O746" i="8"/>
  <c r="L746" i="8"/>
  <c r="Q738" i="8"/>
  <c r="P738" i="8"/>
  <c r="S738" i="8"/>
  <c r="O738" i="8"/>
  <c r="L738" i="8"/>
  <c r="Q730" i="8"/>
  <c r="P730" i="8"/>
  <c r="S730" i="8"/>
  <c r="O730" i="8"/>
  <c r="L730" i="8"/>
  <c r="Q722" i="8"/>
  <c r="P722" i="8"/>
  <c r="S722" i="8"/>
  <c r="O722" i="8"/>
  <c r="L722" i="8"/>
  <c r="P714" i="8"/>
  <c r="Q714" i="8"/>
  <c r="S714" i="8"/>
  <c r="O714" i="8"/>
  <c r="L714" i="8"/>
  <c r="Q706" i="8"/>
  <c r="P706" i="8"/>
  <c r="S706" i="8"/>
  <c r="O706" i="8"/>
  <c r="L706" i="8"/>
  <c r="Q698" i="8"/>
  <c r="P698" i="8"/>
  <c r="S698" i="8"/>
  <c r="O698" i="8"/>
  <c r="L698" i="8"/>
  <c r="Q690" i="8"/>
  <c r="P690" i="8"/>
  <c r="S690" i="8"/>
  <c r="O690" i="8"/>
  <c r="L690" i="8"/>
  <c r="Q682" i="8"/>
  <c r="P682" i="8"/>
  <c r="S682" i="8"/>
  <c r="O682" i="8"/>
  <c r="L682" i="8"/>
  <c r="Q674" i="8"/>
  <c r="P674" i="8"/>
  <c r="S674" i="8"/>
  <c r="O674" i="8"/>
  <c r="L674" i="8"/>
  <c r="Q666" i="8"/>
  <c r="P666" i="8"/>
  <c r="S666" i="8"/>
  <c r="L666" i="8"/>
  <c r="O666" i="8"/>
  <c r="Q658" i="8"/>
  <c r="P658" i="8"/>
  <c r="S658" i="8"/>
  <c r="L658" i="8"/>
  <c r="O658" i="8"/>
  <c r="Q650" i="8"/>
  <c r="P650" i="8"/>
  <c r="S650" i="8"/>
  <c r="L650" i="8"/>
  <c r="O650" i="8"/>
  <c r="Q642" i="8"/>
  <c r="P642" i="8"/>
  <c r="S642" i="8"/>
  <c r="L642" i="8"/>
  <c r="O642" i="8"/>
  <c r="P634" i="8"/>
  <c r="Q634" i="8"/>
  <c r="S634" i="8"/>
  <c r="L634" i="8"/>
  <c r="O634" i="8"/>
  <c r="Q626" i="8"/>
  <c r="P626" i="8"/>
  <c r="S626" i="8"/>
  <c r="L626" i="8"/>
  <c r="O626" i="8"/>
  <c r="Q618" i="8"/>
  <c r="P618" i="8"/>
  <c r="S618" i="8"/>
  <c r="L618" i="8"/>
  <c r="O618" i="8"/>
  <c r="Q610" i="8"/>
  <c r="P610" i="8"/>
  <c r="S610" i="8"/>
  <c r="L610" i="8"/>
  <c r="O610" i="8"/>
  <c r="Q602" i="8"/>
  <c r="P602" i="8"/>
  <c r="S602" i="8"/>
  <c r="L602" i="8"/>
  <c r="O602" i="8"/>
  <c r="Q594" i="8"/>
  <c r="P594" i="8"/>
  <c r="S594" i="8"/>
  <c r="L594" i="8"/>
  <c r="O594" i="8"/>
  <c r="Q586" i="8"/>
  <c r="P586" i="8"/>
  <c r="S586" i="8"/>
  <c r="L586" i="8"/>
  <c r="O586" i="8"/>
  <c r="Q578" i="8"/>
  <c r="P578" i="8"/>
  <c r="S578" i="8"/>
  <c r="O578" i="8"/>
  <c r="L578" i="8"/>
  <c r="Q570" i="8"/>
  <c r="P570" i="8"/>
  <c r="S570" i="8"/>
  <c r="O570" i="8"/>
  <c r="L570" i="8"/>
  <c r="Q562" i="8"/>
  <c r="P562" i="8"/>
  <c r="S562" i="8"/>
  <c r="O562" i="8"/>
  <c r="L562" i="8"/>
  <c r="Q554" i="8"/>
  <c r="P554" i="8"/>
  <c r="S554" i="8"/>
  <c r="O554" i="8"/>
  <c r="L554" i="8"/>
  <c r="Q546" i="8"/>
  <c r="P546" i="8"/>
  <c r="S546" i="8"/>
  <c r="O546" i="8"/>
  <c r="L546" i="8"/>
  <c r="P538" i="8"/>
  <c r="Q538" i="8"/>
  <c r="S538" i="8"/>
  <c r="O538" i="8"/>
  <c r="L538" i="8"/>
  <c r="Q530" i="8"/>
  <c r="P530" i="8"/>
  <c r="S530" i="8"/>
  <c r="O530" i="8"/>
  <c r="L530" i="8"/>
  <c r="Q522" i="8"/>
  <c r="P522" i="8"/>
  <c r="S522" i="8"/>
  <c r="O522" i="8"/>
  <c r="L522" i="8"/>
  <c r="Q514" i="8"/>
  <c r="P514" i="8"/>
  <c r="S514" i="8"/>
  <c r="O514" i="8"/>
  <c r="L514" i="8"/>
  <c r="P506" i="8"/>
  <c r="Q506" i="8"/>
  <c r="S506" i="8"/>
  <c r="O506" i="8"/>
  <c r="L506" i="8"/>
  <c r="Q498" i="8"/>
  <c r="P498" i="8"/>
  <c r="S498" i="8"/>
  <c r="O498" i="8"/>
  <c r="L498" i="8"/>
  <c r="Q490" i="8"/>
  <c r="P490" i="8"/>
  <c r="S490" i="8"/>
  <c r="O490" i="8"/>
  <c r="L490" i="8"/>
  <c r="Q482" i="8"/>
  <c r="P482" i="8"/>
  <c r="S482" i="8"/>
  <c r="O482" i="8"/>
  <c r="L482" i="8"/>
  <c r="Q474" i="8"/>
  <c r="P474" i="8"/>
  <c r="S474" i="8"/>
  <c r="O474" i="8"/>
  <c r="L474" i="8"/>
  <c r="Q466" i="8"/>
  <c r="P466" i="8"/>
  <c r="S466" i="8"/>
  <c r="O466" i="8"/>
  <c r="L466" i="8"/>
  <c r="Q458" i="8"/>
  <c r="P458" i="8"/>
  <c r="S458" i="8"/>
  <c r="O458" i="8"/>
  <c r="L458" i="8"/>
  <c r="Q450" i="8"/>
  <c r="P450" i="8"/>
  <c r="S450" i="8"/>
  <c r="O450" i="8"/>
  <c r="L450" i="8"/>
  <c r="Q442" i="8"/>
  <c r="P442" i="8"/>
  <c r="S442" i="8"/>
  <c r="O442" i="8"/>
  <c r="L442" i="8"/>
  <c r="Q434" i="8"/>
  <c r="P434" i="8"/>
  <c r="S434" i="8"/>
  <c r="O434" i="8"/>
  <c r="L434" i="8"/>
  <c r="Q426" i="8"/>
  <c r="P426" i="8"/>
  <c r="S426" i="8"/>
  <c r="O426" i="8"/>
  <c r="L426" i="8"/>
  <c r="Q418" i="8"/>
  <c r="P418" i="8"/>
  <c r="S418" i="8"/>
  <c r="O418" i="8"/>
  <c r="L418" i="8"/>
  <c r="Q410" i="8"/>
  <c r="P410" i="8"/>
  <c r="S410" i="8"/>
  <c r="O410" i="8"/>
  <c r="L410" i="8"/>
  <c r="Q402" i="8"/>
  <c r="P402" i="8"/>
  <c r="S402" i="8"/>
  <c r="O402" i="8"/>
  <c r="L402" i="8"/>
  <c r="Q394" i="8"/>
  <c r="P394" i="8"/>
  <c r="S394" i="8"/>
  <c r="O394" i="8"/>
  <c r="L394" i="8"/>
  <c r="Q386" i="8"/>
  <c r="P386" i="8"/>
  <c r="S386" i="8"/>
  <c r="O386" i="8"/>
  <c r="L386" i="8"/>
  <c r="P378" i="8"/>
  <c r="Q378" i="8"/>
  <c r="S378" i="8"/>
  <c r="O378" i="8"/>
  <c r="L378" i="8"/>
  <c r="Q370" i="8"/>
  <c r="P370" i="8"/>
  <c r="S370" i="8"/>
  <c r="O370" i="8"/>
  <c r="L370" i="8"/>
  <c r="Q362" i="8"/>
  <c r="P362" i="8"/>
  <c r="S362" i="8"/>
  <c r="O362" i="8"/>
  <c r="L362" i="8"/>
  <c r="Q354" i="8"/>
  <c r="P354" i="8"/>
  <c r="S354" i="8"/>
  <c r="O354" i="8"/>
  <c r="L354" i="8"/>
  <c r="Q346" i="8"/>
  <c r="P346" i="8"/>
  <c r="S346" i="8"/>
  <c r="L346" i="8"/>
  <c r="O346" i="8"/>
  <c r="Q338" i="8"/>
  <c r="P338" i="8"/>
  <c r="S338" i="8"/>
  <c r="L338" i="8"/>
  <c r="O338" i="8"/>
  <c r="Q330" i="8"/>
  <c r="P330" i="8"/>
  <c r="S330" i="8"/>
  <c r="L330" i="8"/>
  <c r="O330" i="8"/>
  <c r="Q322" i="8"/>
  <c r="P322" i="8"/>
  <c r="S322" i="8"/>
  <c r="L322" i="8"/>
  <c r="O322" i="8"/>
  <c r="Q314" i="8"/>
  <c r="P314" i="8"/>
  <c r="S314" i="8"/>
  <c r="L314" i="8"/>
  <c r="O314" i="8"/>
  <c r="Q306" i="8"/>
  <c r="P306" i="8"/>
  <c r="S306" i="8"/>
  <c r="L306" i="8"/>
  <c r="O306" i="8"/>
  <c r="Q298" i="8"/>
  <c r="P298" i="8"/>
  <c r="S298" i="8"/>
  <c r="L298" i="8"/>
  <c r="O298" i="8"/>
  <c r="Q290" i="8"/>
  <c r="P290" i="8"/>
  <c r="S290" i="8"/>
  <c r="L290" i="8"/>
  <c r="O290" i="8"/>
  <c r="Q282" i="8"/>
  <c r="P282" i="8"/>
  <c r="S282" i="8"/>
  <c r="L282" i="8"/>
  <c r="O282" i="8"/>
  <c r="Q274" i="8"/>
  <c r="P274" i="8"/>
  <c r="S274" i="8"/>
  <c r="L274" i="8"/>
  <c r="O274" i="8"/>
  <c r="Q266" i="8"/>
  <c r="P266" i="8"/>
  <c r="S266" i="8"/>
  <c r="L266" i="8"/>
  <c r="O266" i="8"/>
  <c r="Q258" i="8"/>
  <c r="P258" i="8"/>
  <c r="S258" i="8"/>
  <c r="L258" i="8"/>
  <c r="O258" i="8"/>
  <c r="P250" i="8"/>
  <c r="Q250" i="8"/>
  <c r="S250" i="8"/>
  <c r="L250" i="8"/>
  <c r="O250" i="8"/>
  <c r="Q242" i="8"/>
  <c r="P242" i="8"/>
  <c r="S242" i="8"/>
  <c r="L242" i="8"/>
  <c r="O242" i="8"/>
  <c r="Q234" i="8"/>
  <c r="P234" i="8"/>
  <c r="S234" i="8"/>
  <c r="L234" i="8"/>
  <c r="O234" i="8"/>
  <c r="Q226" i="8"/>
  <c r="P226" i="8"/>
  <c r="S226" i="8"/>
  <c r="L226" i="8"/>
  <c r="O226" i="8"/>
  <c r="P218" i="8"/>
  <c r="Q218" i="8"/>
  <c r="S218" i="8"/>
  <c r="L218" i="8"/>
  <c r="O218" i="8"/>
  <c r="P210" i="8"/>
  <c r="Q210" i="8"/>
  <c r="S210" i="8"/>
  <c r="L210" i="8"/>
  <c r="O210" i="8"/>
  <c r="Q202" i="8"/>
  <c r="P202" i="8"/>
  <c r="S202" i="8"/>
  <c r="L202" i="8"/>
  <c r="O202" i="8"/>
  <c r="Q194" i="8"/>
  <c r="P194" i="8"/>
  <c r="S194" i="8"/>
  <c r="L194" i="8"/>
  <c r="O194" i="8"/>
  <c r="P186" i="8"/>
  <c r="Q186" i="8"/>
  <c r="S186" i="8"/>
  <c r="L186" i="8"/>
  <c r="O186" i="8"/>
  <c r="P178" i="8"/>
  <c r="Q178" i="8"/>
  <c r="S178" i="8"/>
  <c r="L178" i="8"/>
  <c r="O178" i="8"/>
  <c r="Q170" i="8"/>
  <c r="P170" i="8"/>
  <c r="S170" i="8"/>
  <c r="L170" i="8"/>
  <c r="O170" i="8"/>
  <c r="Q162" i="8"/>
  <c r="P162" i="8"/>
  <c r="S162" i="8"/>
  <c r="L162" i="8"/>
  <c r="O162" i="8"/>
  <c r="P154" i="8"/>
  <c r="Q154" i="8"/>
  <c r="S154" i="8"/>
  <c r="L154" i="8"/>
  <c r="O154" i="8"/>
  <c r="P146" i="8"/>
  <c r="Q146" i="8"/>
  <c r="S146" i="8"/>
  <c r="L146" i="8"/>
  <c r="O146" i="8"/>
  <c r="Q138" i="8"/>
  <c r="P138" i="8"/>
  <c r="S138" i="8"/>
  <c r="L138" i="8"/>
  <c r="O138" i="8"/>
  <c r="Q130" i="8"/>
  <c r="P130" i="8"/>
  <c r="S130" i="8"/>
  <c r="L130" i="8"/>
  <c r="O130" i="8"/>
  <c r="P122" i="8"/>
  <c r="Q122" i="8"/>
  <c r="S122" i="8"/>
  <c r="L122" i="8"/>
  <c r="O122" i="8"/>
  <c r="P114" i="8"/>
  <c r="Q114" i="8"/>
  <c r="S114" i="8"/>
  <c r="L114" i="8"/>
  <c r="O114" i="8"/>
  <c r="Q106" i="8"/>
  <c r="P106" i="8"/>
  <c r="S106" i="8"/>
  <c r="L106" i="8"/>
  <c r="O106" i="8"/>
  <c r="Q98" i="8"/>
  <c r="P98" i="8"/>
  <c r="S98" i="8"/>
  <c r="L98" i="8"/>
  <c r="O98" i="8"/>
  <c r="P90" i="8"/>
  <c r="Q90" i="8"/>
  <c r="S90" i="8"/>
  <c r="L90" i="8"/>
  <c r="O90" i="8"/>
  <c r="P82" i="8"/>
  <c r="Q82" i="8"/>
  <c r="S82" i="8"/>
  <c r="L82" i="8"/>
  <c r="O82" i="8"/>
  <c r="Q74" i="8"/>
  <c r="P74" i="8"/>
  <c r="S74" i="8"/>
  <c r="L74" i="8"/>
  <c r="O74" i="8"/>
  <c r="Q66" i="8"/>
  <c r="P66" i="8"/>
  <c r="S66" i="8"/>
  <c r="L66" i="8"/>
  <c r="O66" i="8"/>
  <c r="P58" i="8"/>
  <c r="Q58" i="8"/>
  <c r="S58" i="8"/>
  <c r="L58" i="8"/>
  <c r="O58" i="8"/>
  <c r="P50" i="8"/>
  <c r="Q50" i="8"/>
  <c r="S50" i="8"/>
  <c r="L50" i="8"/>
  <c r="O50" i="8"/>
  <c r="Q42" i="8"/>
  <c r="P42" i="8"/>
  <c r="S42" i="8"/>
  <c r="L42" i="8"/>
  <c r="O42" i="8"/>
  <c r="Q34" i="8"/>
  <c r="P34" i="8"/>
  <c r="S34" i="8"/>
  <c r="L34" i="8"/>
  <c r="O34" i="8"/>
  <c r="Q26" i="8"/>
  <c r="P26" i="8"/>
  <c r="S26" i="8"/>
  <c r="L26" i="8"/>
  <c r="O26" i="8"/>
  <c r="Q992" i="8"/>
  <c r="P992" i="8"/>
  <c r="S992" i="8"/>
  <c r="L992" i="8"/>
  <c r="O992" i="8"/>
  <c r="Q944" i="8"/>
  <c r="P944" i="8"/>
  <c r="S944" i="8"/>
  <c r="L944" i="8"/>
  <c r="O944" i="8"/>
  <c r="Q880" i="8"/>
  <c r="P880" i="8"/>
  <c r="S880" i="8"/>
  <c r="L880" i="8"/>
  <c r="O880" i="8"/>
  <c r="Q824" i="8"/>
  <c r="P824" i="8"/>
  <c r="S824" i="8"/>
  <c r="L824" i="8"/>
  <c r="O824" i="8"/>
  <c r="Q776" i="8"/>
  <c r="P776" i="8"/>
  <c r="S776" i="8"/>
  <c r="L776" i="8"/>
  <c r="O776" i="8"/>
  <c r="Q720" i="8"/>
  <c r="P720" i="8"/>
  <c r="S720" i="8"/>
  <c r="L720" i="8"/>
  <c r="O720" i="8"/>
  <c r="Q680" i="8"/>
  <c r="P680" i="8"/>
  <c r="S680" i="8"/>
  <c r="L680" i="8"/>
  <c r="O680" i="8"/>
  <c r="Q632" i="8"/>
  <c r="P632" i="8"/>
  <c r="S632" i="8"/>
  <c r="L632" i="8"/>
  <c r="O632" i="8"/>
  <c r="Q576" i="8"/>
  <c r="P576" i="8"/>
  <c r="S576" i="8"/>
  <c r="L576" i="8"/>
  <c r="O576" i="8"/>
  <c r="Q512" i="8"/>
  <c r="P512" i="8"/>
  <c r="S512" i="8"/>
  <c r="L512" i="8"/>
  <c r="O512" i="8"/>
  <c r="Q448" i="8"/>
  <c r="P448" i="8"/>
  <c r="S448" i="8"/>
  <c r="L448" i="8"/>
  <c r="O448" i="8"/>
  <c r="Q352" i="8"/>
  <c r="P352" i="8"/>
  <c r="S352" i="8"/>
  <c r="L352" i="8"/>
  <c r="O352" i="8"/>
  <c r="Q168" i="8"/>
  <c r="P168" i="8"/>
  <c r="S168" i="8"/>
  <c r="O168" i="8"/>
  <c r="L168" i="8"/>
  <c r="Q994" i="8"/>
  <c r="P994" i="8"/>
  <c r="S994" i="8"/>
  <c r="O994" i="8"/>
  <c r="L994" i="8"/>
  <c r="Q978" i="8"/>
  <c r="P978" i="8"/>
  <c r="S978" i="8"/>
  <c r="O978" i="8"/>
  <c r="L978" i="8"/>
  <c r="Q962" i="8"/>
  <c r="P962" i="8"/>
  <c r="S962" i="8"/>
  <c r="O962" i="8"/>
  <c r="L962" i="8"/>
  <c r="Q954" i="8"/>
  <c r="P954" i="8"/>
  <c r="S954" i="8"/>
  <c r="O954" i="8"/>
  <c r="L954" i="8"/>
  <c r="P938" i="8"/>
  <c r="Q938" i="8"/>
  <c r="S938" i="8"/>
  <c r="O938" i="8"/>
  <c r="L938" i="8"/>
  <c r="Q922" i="8"/>
  <c r="P922" i="8"/>
  <c r="S922" i="8"/>
  <c r="L922" i="8"/>
  <c r="O922" i="8"/>
  <c r="P906" i="8"/>
  <c r="Q906" i="8"/>
  <c r="S906" i="8"/>
  <c r="L906" i="8"/>
  <c r="O906" i="8"/>
  <c r="Q890" i="8"/>
  <c r="P890" i="8"/>
  <c r="S890" i="8"/>
  <c r="L890" i="8"/>
  <c r="O890" i="8"/>
  <c r="P874" i="8"/>
  <c r="Q874" i="8"/>
  <c r="S874" i="8"/>
  <c r="L874" i="8"/>
  <c r="O874" i="8"/>
  <c r="Q858" i="8"/>
  <c r="P858" i="8"/>
  <c r="S858" i="8"/>
  <c r="O858" i="8"/>
  <c r="L858" i="8"/>
  <c r="P850" i="8"/>
  <c r="Q850" i="8"/>
  <c r="S850" i="8"/>
  <c r="O850" i="8"/>
  <c r="L850" i="8"/>
  <c r="P842" i="8"/>
  <c r="Q842" i="8"/>
  <c r="S842" i="8"/>
  <c r="O842" i="8"/>
  <c r="L842" i="8"/>
  <c r="Q993" i="8"/>
  <c r="P993" i="8"/>
  <c r="S993" i="8"/>
  <c r="L993" i="8"/>
  <c r="O993" i="8"/>
  <c r="Q985" i="8"/>
  <c r="P985" i="8"/>
  <c r="S985" i="8"/>
  <c r="O985" i="8"/>
  <c r="L985" i="8"/>
  <c r="Q977" i="8"/>
  <c r="P977" i="8"/>
  <c r="S977" i="8"/>
  <c r="O977" i="8"/>
  <c r="L977" i="8"/>
  <c r="Q969" i="8"/>
  <c r="P969" i="8"/>
  <c r="S969" i="8"/>
  <c r="O969" i="8"/>
  <c r="L969" i="8"/>
  <c r="Q961" i="8"/>
  <c r="P961" i="8"/>
  <c r="S961" i="8"/>
  <c r="L961" i="8"/>
  <c r="O961" i="8"/>
  <c r="Q953" i="8"/>
  <c r="P953" i="8"/>
  <c r="S953" i="8"/>
  <c r="L953" i="8"/>
  <c r="O953" i="8"/>
  <c r="Q945" i="8"/>
  <c r="P945" i="8"/>
  <c r="S945" i="8"/>
  <c r="L945" i="8"/>
  <c r="O945" i="8"/>
  <c r="Q937" i="8"/>
  <c r="P937" i="8"/>
  <c r="S937" i="8"/>
  <c r="L937" i="8"/>
  <c r="O937" i="8"/>
  <c r="Q929" i="8"/>
  <c r="P929" i="8"/>
  <c r="S929" i="8"/>
  <c r="O929" i="8"/>
  <c r="L929" i="8"/>
  <c r="Q921" i="8"/>
  <c r="P921" i="8"/>
  <c r="S921" i="8"/>
  <c r="O921" i="8"/>
  <c r="L921" i="8"/>
  <c r="Q913" i="8"/>
  <c r="P913" i="8"/>
  <c r="S913" i="8"/>
  <c r="O913" i="8"/>
  <c r="L913" i="8"/>
  <c r="Q905" i="8"/>
  <c r="P905" i="8"/>
  <c r="S905" i="8"/>
  <c r="L905" i="8"/>
  <c r="O905" i="8"/>
  <c r="Q897" i="8"/>
  <c r="P897" i="8"/>
  <c r="S897" i="8"/>
  <c r="O897" i="8"/>
  <c r="L897" i="8"/>
  <c r="Q889" i="8"/>
  <c r="P889" i="8"/>
  <c r="S889" i="8"/>
  <c r="O889" i="8"/>
  <c r="L889" i="8"/>
  <c r="Q881" i="8"/>
  <c r="P881" i="8"/>
  <c r="S881" i="8"/>
  <c r="O881" i="8"/>
  <c r="L881" i="8"/>
  <c r="Q873" i="8"/>
  <c r="P873" i="8"/>
  <c r="S873" i="8"/>
  <c r="O873" i="8"/>
  <c r="L873" i="8"/>
  <c r="Q865" i="8"/>
  <c r="P865" i="8"/>
  <c r="S865" i="8"/>
  <c r="O865" i="8"/>
  <c r="L865" i="8"/>
  <c r="Q857" i="8"/>
  <c r="P857" i="8"/>
  <c r="S857" i="8"/>
  <c r="O857" i="8"/>
  <c r="L857" i="8"/>
  <c r="Q849" i="8"/>
  <c r="P849" i="8"/>
  <c r="S849" i="8"/>
  <c r="O849" i="8"/>
  <c r="L849" i="8"/>
  <c r="Q841" i="8"/>
  <c r="P841" i="8"/>
  <c r="S841" i="8"/>
  <c r="O841" i="8"/>
  <c r="L841" i="8"/>
  <c r="Q833" i="8"/>
  <c r="P833" i="8"/>
  <c r="S833" i="8"/>
  <c r="O833" i="8"/>
  <c r="L833" i="8"/>
  <c r="Q825" i="8"/>
  <c r="P825" i="8"/>
  <c r="S825" i="8"/>
  <c r="O825" i="8"/>
  <c r="L825" i="8"/>
  <c r="Q817" i="8"/>
  <c r="P817" i="8"/>
  <c r="S817" i="8"/>
  <c r="O817" i="8"/>
  <c r="L817" i="8"/>
  <c r="Q809" i="8"/>
  <c r="P809" i="8"/>
  <c r="S809" i="8"/>
  <c r="O809" i="8"/>
  <c r="L809" i="8"/>
  <c r="Q801" i="8"/>
  <c r="P801" i="8"/>
  <c r="S801" i="8"/>
  <c r="O801" i="8"/>
  <c r="L801" i="8"/>
  <c r="Q793" i="8"/>
  <c r="P793" i="8"/>
  <c r="S793" i="8"/>
  <c r="O793" i="8"/>
  <c r="L793" i="8"/>
  <c r="Q785" i="8"/>
  <c r="P785" i="8"/>
  <c r="S785" i="8"/>
  <c r="O785" i="8"/>
  <c r="L785" i="8"/>
  <c r="Q777" i="8"/>
  <c r="P777" i="8"/>
  <c r="S777" i="8"/>
  <c r="O777" i="8"/>
  <c r="L777" i="8"/>
  <c r="Q769" i="8"/>
  <c r="P769" i="8"/>
  <c r="S769" i="8"/>
  <c r="O769" i="8"/>
  <c r="L769" i="8"/>
  <c r="Q761" i="8"/>
  <c r="P761" i="8"/>
  <c r="S761" i="8"/>
  <c r="O761" i="8"/>
  <c r="L761" i="8"/>
  <c r="Q753" i="8"/>
  <c r="P753" i="8"/>
  <c r="S753" i="8"/>
  <c r="O753" i="8"/>
  <c r="L753" i="8"/>
  <c r="Q745" i="8"/>
  <c r="P745" i="8"/>
  <c r="S745" i="8"/>
  <c r="O745" i="8"/>
  <c r="L745" i="8"/>
  <c r="Q737" i="8"/>
  <c r="P737" i="8"/>
  <c r="S737" i="8"/>
  <c r="O737" i="8"/>
  <c r="L737" i="8"/>
  <c r="Q729" i="8"/>
  <c r="P729" i="8"/>
  <c r="S729" i="8"/>
  <c r="O729" i="8"/>
  <c r="L729" i="8"/>
  <c r="Q721" i="8"/>
  <c r="P721" i="8"/>
  <c r="S721" i="8"/>
  <c r="O721" i="8"/>
  <c r="L721" i="8"/>
  <c r="Q713" i="8"/>
  <c r="P713" i="8"/>
  <c r="S713" i="8"/>
  <c r="O713" i="8"/>
  <c r="L713" i="8"/>
  <c r="Q705" i="8"/>
  <c r="P705" i="8"/>
  <c r="S705" i="8"/>
  <c r="O705" i="8"/>
  <c r="L705" i="8"/>
  <c r="Q697" i="8"/>
  <c r="P697" i="8"/>
  <c r="S697" i="8"/>
  <c r="O697" i="8"/>
  <c r="L697" i="8"/>
  <c r="Q689" i="8"/>
  <c r="P689" i="8"/>
  <c r="S689" i="8"/>
  <c r="O689" i="8"/>
  <c r="L689" i="8"/>
  <c r="Q681" i="8"/>
  <c r="P681" i="8"/>
  <c r="S681" i="8"/>
  <c r="O681" i="8"/>
  <c r="L681" i="8"/>
  <c r="Q673" i="8"/>
  <c r="P673" i="8"/>
  <c r="S673" i="8"/>
  <c r="O673" i="8"/>
  <c r="L673" i="8"/>
  <c r="Q665" i="8"/>
  <c r="P665" i="8"/>
  <c r="S665" i="8"/>
  <c r="L665" i="8"/>
  <c r="O665" i="8"/>
  <c r="Q657" i="8"/>
  <c r="P657" i="8"/>
  <c r="S657" i="8"/>
  <c r="L657" i="8"/>
  <c r="O657" i="8"/>
  <c r="Q649" i="8"/>
  <c r="P649" i="8"/>
  <c r="S649" i="8"/>
  <c r="L649" i="8"/>
  <c r="O649" i="8"/>
  <c r="Q641" i="8"/>
  <c r="P641" i="8"/>
  <c r="S641" i="8"/>
  <c r="L641" i="8"/>
  <c r="O641" i="8"/>
  <c r="Q633" i="8"/>
  <c r="P633" i="8"/>
  <c r="S633" i="8"/>
  <c r="L633" i="8"/>
  <c r="O633" i="8"/>
  <c r="Q625" i="8"/>
  <c r="P625" i="8"/>
  <c r="S625" i="8"/>
  <c r="L625" i="8"/>
  <c r="O625" i="8"/>
  <c r="Q617" i="8"/>
  <c r="P617" i="8"/>
  <c r="S617" i="8"/>
  <c r="L617" i="8"/>
  <c r="O617" i="8"/>
  <c r="Q609" i="8"/>
  <c r="P609" i="8"/>
  <c r="S609" i="8"/>
  <c r="L609" i="8"/>
  <c r="O609" i="8"/>
  <c r="Q601" i="8"/>
  <c r="P601" i="8"/>
  <c r="S601" i="8"/>
  <c r="L601" i="8"/>
  <c r="O601" i="8"/>
  <c r="Q593" i="8"/>
  <c r="P593" i="8"/>
  <c r="S593" i="8"/>
  <c r="L593" i="8"/>
  <c r="O593" i="8"/>
  <c r="Q585" i="8"/>
  <c r="P585" i="8"/>
  <c r="S585" i="8"/>
  <c r="L585" i="8"/>
  <c r="O585" i="8"/>
  <c r="Q577" i="8"/>
  <c r="P577" i="8"/>
  <c r="S577" i="8"/>
  <c r="L577" i="8"/>
  <c r="O577" i="8"/>
  <c r="Q569" i="8"/>
  <c r="P569" i="8"/>
  <c r="S569" i="8"/>
  <c r="L569" i="8"/>
  <c r="O569" i="8"/>
  <c r="Q561" i="8"/>
  <c r="P561" i="8"/>
  <c r="S561" i="8"/>
  <c r="L561" i="8"/>
  <c r="O561" i="8"/>
  <c r="Q553" i="8"/>
  <c r="P553" i="8"/>
  <c r="S553" i="8"/>
  <c r="L553" i="8"/>
  <c r="O553" i="8"/>
  <c r="Q545" i="8"/>
  <c r="P545" i="8"/>
  <c r="S545" i="8"/>
  <c r="L545" i="8"/>
  <c r="O545" i="8"/>
  <c r="Q537" i="8"/>
  <c r="P537" i="8"/>
  <c r="S537" i="8"/>
  <c r="L537" i="8"/>
  <c r="O537" i="8"/>
  <c r="Q529" i="8"/>
  <c r="P529" i="8"/>
  <c r="S529" i="8"/>
  <c r="L529" i="8"/>
  <c r="O529" i="8"/>
  <c r="Q521" i="8"/>
  <c r="P521" i="8"/>
  <c r="S521" i="8"/>
  <c r="L521" i="8"/>
  <c r="O521" i="8"/>
  <c r="Q513" i="8"/>
  <c r="P513" i="8"/>
  <c r="S513" i="8"/>
  <c r="L513" i="8"/>
  <c r="O513" i="8"/>
  <c r="Q505" i="8"/>
  <c r="P505" i="8"/>
  <c r="S505" i="8"/>
  <c r="L505" i="8"/>
  <c r="O505" i="8"/>
  <c r="Q497" i="8"/>
  <c r="P497" i="8"/>
  <c r="S497" i="8"/>
  <c r="L497" i="8"/>
  <c r="O497" i="8"/>
  <c r="Q489" i="8"/>
  <c r="P489" i="8"/>
  <c r="S489" i="8"/>
  <c r="L489" i="8"/>
  <c r="O489" i="8"/>
  <c r="Q481" i="8"/>
  <c r="P481" i="8"/>
  <c r="S481" i="8"/>
  <c r="L481" i="8"/>
  <c r="O481" i="8"/>
  <c r="Q473" i="8"/>
  <c r="P473" i="8"/>
  <c r="S473" i="8"/>
  <c r="L473" i="8"/>
  <c r="O473" i="8"/>
  <c r="Q465" i="8"/>
  <c r="P465" i="8"/>
  <c r="S465" i="8"/>
  <c r="L465" i="8"/>
  <c r="O465" i="8"/>
  <c r="Q457" i="8"/>
  <c r="P457" i="8"/>
  <c r="S457" i="8"/>
  <c r="L457" i="8"/>
  <c r="O457" i="8"/>
  <c r="Q449" i="8"/>
  <c r="P449" i="8"/>
  <c r="S449" i="8"/>
  <c r="L449" i="8"/>
  <c r="O449" i="8"/>
  <c r="Q441" i="8"/>
  <c r="P441" i="8"/>
  <c r="S441" i="8"/>
  <c r="L441" i="8"/>
  <c r="O441" i="8"/>
  <c r="Q433" i="8"/>
  <c r="P433" i="8"/>
  <c r="S433" i="8"/>
  <c r="L433" i="8"/>
  <c r="O433" i="8"/>
  <c r="Q425" i="8"/>
  <c r="P425" i="8"/>
  <c r="S425" i="8"/>
  <c r="L425" i="8"/>
  <c r="O425" i="8"/>
  <c r="Q417" i="8"/>
  <c r="P417" i="8"/>
  <c r="S417" i="8"/>
  <c r="L417" i="8"/>
  <c r="O417" i="8"/>
  <c r="Q409" i="8"/>
  <c r="P409" i="8"/>
  <c r="S409" i="8"/>
  <c r="L409" i="8"/>
  <c r="O409" i="8"/>
  <c r="Q401" i="8"/>
  <c r="P401" i="8"/>
  <c r="S401" i="8"/>
  <c r="L401" i="8"/>
  <c r="O401" i="8"/>
  <c r="Q393" i="8"/>
  <c r="P393" i="8"/>
  <c r="S393" i="8"/>
  <c r="L393" i="8"/>
  <c r="O393" i="8"/>
  <c r="Q385" i="8"/>
  <c r="P385" i="8"/>
  <c r="S385" i="8"/>
  <c r="L385" i="8"/>
  <c r="O385" i="8"/>
  <c r="Q377" i="8"/>
  <c r="P377" i="8"/>
  <c r="S377" i="8"/>
  <c r="L377" i="8"/>
  <c r="O377" i="8"/>
  <c r="Q369" i="8"/>
  <c r="P369" i="8"/>
  <c r="S369" i="8"/>
  <c r="L369" i="8"/>
  <c r="O369" i="8"/>
  <c r="Q361" i="8"/>
  <c r="P361" i="8"/>
  <c r="S361" i="8"/>
  <c r="L361" i="8"/>
  <c r="O361" i="8"/>
  <c r="Q353" i="8"/>
  <c r="P353" i="8"/>
  <c r="S353" i="8"/>
  <c r="L353" i="8"/>
  <c r="O353" i="8"/>
  <c r="Q345" i="8"/>
  <c r="P345" i="8"/>
  <c r="S345" i="8"/>
  <c r="L345" i="8"/>
  <c r="O345" i="8"/>
  <c r="Q337" i="8"/>
  <c r="P337" i="8"/>
  <c r="S337" i="8"/>
  <c r="L337" i="8"/>
  <c r="O337" i="8"/>
  <c r="Q329" i="8"/>
  <c r="P329" i="8"/>
  <c r="S329" i="8"/>
  <c r="L329" i="8"/>
  <c r="O329" i="8"/>
  <c r="Q321" i="8"/>
  <c r="P321" i="8"/>
  <c r="S321" i="8"/>
  <c r="L321" i="8"/>
  <c r="O321" i="8"/>
  <c r="Q313" i="8"/>
  <c r="P313" i="8"/>
  <c r="S313" i="8"/>
  <c r="L313" i="8"/>
  <c r="O313" i="8"/>
  <c r="Q305" i="8"/>
  <c r="P305" i="8"/>
  <c r="S305" i="8"/>
  <c r="L305" i="8"/>
  <c r="O305" i="8"/>
  <c r="Q297" i="8"/>
  <c r="P297" i="8"/>
  <c r="S297" i="8"/>
  <c r="L297" i="8"/>
  <c r="O297" i="8"/>
  <c r="Q289" i="8"/>
  <c r="P289" i="8"/>
  <c r="S289" i="8"/>
  <c r="L289" i="8"/>
  <c r="O289" i="8"/>
  <c r="Q281" i="8"/>
  <c r="P281" i="8"/>
  <c r="S281" i="8"/>
  <c r="L281" i="8"/>
  <c r="O281" i="8"/>
  <c r="Q273" i="8"/>
  <c r="P273" i="8"/>
  <c r="S273" i="8"/>
  <c r="L273" i="8"/>
  <c r="O273" i="8"/>
  <c r="Q265" i="8"/>
  <c r="P265" i="8"/>
  <c r="S265" i="8"/>
  <c r="L265" i="8"/>
  <c r="O265" i="8"/>
  <c r="Q257" i="8"/>
  <c r="P257" i="8"/>
  <c r="S257" i="8"/>
  <c r="L257" i="8"/>
  <c r="O257" i="8"/>
  <c r="Q249" i="8"/>
  <c r="P249" i="8"/>
  <c r="S249" i="8"/>
  <c r="L249" i="8"/>
  <c r="O249" i="8"/>
  <c r="Q241" i="8"/>
  <c r="P241" i="8"/>
  <c r="S241" i="8"/>
  <c r="L241" i="8"/>
  <c r="O241" i="8"/>
  <c r="Q233" i="8"/>
  <c r="P233" i="8"/>
  <c r="S233" i="8"/>
  <c r="L233" i="8"/>
  <c r="O233" i="8"/>
  <c r="Q225" i="8"/>
  <c r="P225" i="8"/>
  <c r="S225" i="8"/>
  <c r="L225" i="8"/>
  <c r="O225" i="8"/>
  <c r="Q217" i="8"/>
  <c r="P217" i="8"/>
  <c r="S217" i="8"/>
  <c r="L217" i="8"/>
  <c r="O217" i="8"/>
  <c r="Q209" i="8"/>
  <c r="P209" i="8"/>
  <c r="S209" i="8"/>
  <c r="L209" i="8"/>
  <c r="O209" i="8"/>
  <c r="Q201" i="8"/>
  <c r="P201" i="8"/>
  <c r="S201" i="8"/>
  <c r="L201" i="8"/>
  <c r="O201" i="8"/>
  <c r="Q193" i="8"/>
  <c r="P193" i="8"/>
  <c r="S193" i="8"/>
  <c r="L193" i="8"/>
  <c r="O193" i="8"/>
  <c r="Q185" i="8"/>
  <c r="P185" i="8"/>
  <c r="S185" i="8"/>
  <c r="L185" i="8"/>
  <c r="O185" i="8"/>
  <c r="Q177" i="8"/>
  <c r="P177" i="8"/>
  <c r="S177" i="8"/>
  <c r="L177" i="8"/>
  <c r="O177" i="8"/>
  <c r="Q169" i="8"/>
  <c r="P169" i="8"/>
  <c r="S169" i="8"/>
  <c r="L169" i="8"/>
  <c r="O169" i="8"/>
  <c r="Q161" i="8"/>
  <c r="P161" i="8"/>
  <c r="S161" i="8"/>
  <c r="L161" i="8"/>
  <c r="O161" i="8"/>
  <c r="Q153" i="8"/>
  <c r="P153" i="8"/>
  <c r="S153" i="8"/>
  <c r="L153" i="8"/>
  <c r="O153" i="8"/>
  <c r="Q145" i="8"/>
  <c r="P145" i="8"/>
  <c r="S145" i="8"/>
  <c r="L145" i="8"/>
  <c r="O145" i="8"/>
  <c r="Q137" i="8"/>
  <c r="P137" i="8"/>
  <c r="S137" i="8"/>
  <c r="L137" i="8"/>
  <c r="O137" i="8"/>
  <c r="Q129" i="8"/>
  <c r="P129" i="8"/>
  <c r="S129" i="8"/>
  <c r="L129" i="8"/>
  <c r="O129" i="8"/>
  <c r="Q121" i="8"/>
  <c r="P121" i="8"/>
  <c r="S121" i="8"/>
  <c r="L121" i="8"/>
  <c r="O121" i="8"/>
  <c r="Q113" i="8"/>
  <c r="P113" i="8"/>
  <c r="S113" i="8"/>
  <c r="L113" i="8"/>
  <c r="O113" i="8"/>
  <c r="Q105" i="8"/>
  <c r="P105" i="8"/>
  <c r="S105" i="8"/>
  <c r="L105" i="8"/>
  <c r="O105" i="8"/>
  <c r="Q97" i="8"/>
  <c r="P97" i="8"/>
  <c r="S97" i="8"/>
  <c r="L97" i="8"/>
  <c r="O97" i="8"/>
  <c r="Q89" i="8"/>
  <c r="P89" i="8"/>
  <c r="S89" i="8"/>
  <c r="L89" i="8"/>
  <c r="O89" i="8"/>
  <c r="Q81" i="8"/>
  <c r="P81" i="8"/>
  <c r="S81" i="8"/>
  <c r="L81" i="8"/>
  <c r="O81" i="8"/>
  <c r="Q73" i="8"/>
  <c r="P73" i="8"/>
  <c r="S73" i="8"/>
  <c r="L73" i="8"/>
  <c r="O73" i="8"/>
  <c r="Q65" i="8"/>
  <c r="P65" i="8"/>
  <c r="S65" i="8"/>
  <c r="L65" i="8"/>
  <c r="O65" i="8"/>
  <c r="Q57" i="8"/>
  <c r="P57" i="8"/>
  <c r="S57" i="8"/>
  <c r="L57" i="8"/>
  <c r="O57" i="8"/>
  <c r="Q49" i="8"/>
  <c r="P49" i="8"/>
  <c r="S49" i="8"/>
  <c r="L49" i="8"/>
  <c r="O49" i="8"/>
  <c r="Q41" i="8"/>
  <c r="P41" i="8"/>
  <c r="S41" i="8"/>
  <c r="L41" i="8"/>
  <c r="O41" i="8"/>
  <c r="Q33" i="8"/>
  <c r="P33" i="8"/>
  <c r="S33" i="8"/>
  <c r="L33" i="8"/>
  <c r="O33" i="8"/>
  <c r="Q25" i="8"/>
  <c r="P25" i="8"/>
  <c r="S25" i="8"/>
  <c r="L25" i="8"/>
  <c r="O25" i="8"/>
  <c r="C19" i="8"/>
  <c r="D19" i="8" s="1"/>
  <c r="G19" i="8"/>
  <c r="K19" i="8"/>
  <c r="G18" i="8"/>
  <c r="C18" i="8"/>
  <c r="D18" i="8" s="1"/>
  <c r="K18" i="8"/>
  <c r="R17" i="8"/>
  <c r="A1001" i="8"/>
  <c r="D21" i="8" l="1"/>
  <c r="D20" i="8"/>
  <c r="E20" i="8"/>
  <c r="Q1001" i="8"/>
  <c r="P1001" i="8"/>
  <c r="S1001" i="8"/>
  <c r="O1001" i="8"/>
  <c r="L1001" i="8"/>
  <c r="L19" i="8"/>
  <c r="L18" i="8"/>
  <c r="J292" i="12"/>
  <c r="J280" i="12"/>
  <c r="J268" i="12"/>
  <c r="J264" i="12"/>
  <c r="J252" i="12"/>
  <c r="J240" i="12"/>
  <c r="J224" i="12"/>
  <c r="J212" i="12"/>
  <c r="J200" i="12"/>
  <c r="J188" i="12"/>
  <c r="J176" i="12"/>
  <c r="J164" i="12"/>
  <c r="J152" i="12"/>
  <c r="J140" i="12"/>
  <c r="J128" i="12"/>
  <c r="J116" i="12"/>
  <c r="J104" i="12"/>
  <c r="J92" i="12"/>
  <c r="J80" i="12"/>
  <c r="J76" i="12"/>
  <c r="J68" i="12"/>
  <c r="J60" i="12"/>
  <c r="J56" i="12"/>
  <c r="J52" i="12"/>
  <c r="J48" i="12"/>
  <c r="J44" i="12"/>
  <c r="J40" i="12"/>
  <c r="J36" i="12"/>
  <c r="J32" i="12"/>
  <c r="J299" i="12"/>
  <c r="J295" i="12"/>
  <c r="J291" i="12"/>
  <c r="J287" i="12"/>
  <c r="J283" i="12"/>
  <c r="J279" i="12"/>
  <c r="J275" i="12"/>
  <c r="J271" i="12"/>
  <c r="J267" i="12"/>
  <c r="J263" i="12"/>
  <c r="J259" i="12"/>
  <c r="J255" i="12"/>
  <c r="J251" i="12"/>
  <c r="J247" i="12"/>
  <c r="J243" i="12"/>
  <c r="J239" i="12"/>
  <c r="J235" i="12"/>
  <c r="J231" i="12"/>
  <c r="J227" i="12"/>
  <c r="J223" i="12"/>
  <c r="J219" i="12"/>
  <c r="J215" i="12"/>
  <c r="J211" i="12"/>
  <c r="J207" i="12"/>
  <c r="J203" i="12"/>
  <c r="J199" i="12"/>
  <c r="J195" i="12"/>
  <c r="J191" i="12"/>
  <c r="J187" i="12"/>
  <c r="J183" i="12"/>
  <c r="J179" i="12"/>
  <c r="J175" i="12"/>
  <c r="J171" i="12"/>
  <c r="J167" i="12"/>
  <c r="J163" i="12"/>
  <c r="J159" i="12"/>
  <c r="J155" i="12"/>
  <c r="J151" i="12"/>
  <c r="J147" i="12"/>
  <c r="J143" i="12"/>
  <c r="J139" i="12"/>
  <c r="J135" i="12"/>
  <c r="J131" i="12"/>
  <c r="J127" i="12"/>
  <c r="J123" i="12"/>
  <c r="J119" i="12"/>
  <c r="J115" i="12"/>
  <c r="J111" i="12"/>
  <c r="J107" i="12"/>
  <c r="J103" i="12"/>
  <c r="J99" i="12"/>
  <c r="J95" i="12"/>
  <c r="J91" i="12"/>
  <c r="J87" i="12"/>
  <c r="J83" i="12"/>
  <c r="J79" i="12"/>
  <c r="J75" i="12"/>
  <c r="J71" i="12"/>
  <c r="J67" i="12"/>
  <c r="J63" i="12"/>
  <c r="J59" i="12"/>
  <c r="J55" i="12"/>
  <c r="J51" i="12"/>
  <c r="J47" i="12"/>
  <c r="J43" i="12"/>
  <c r="J39" i="12"/>
  <c r="J35" i="12"/>
  <c r="J31" i="12"/>
  <c r="J296" i="12"/>
  <c r="J284" i="12"/>
  <c r="J272" i="12"/>
  <c r="J256" i="12"/>
  <c r="J244" i="12"/>
  <c r="J232" i="12"/>
  <c r="J216" i="12"/>
  <c r="J208" i="12"/>
  <c r="J196" i="12"/>
  <c r="J184" i="12"/>
  <c r="J172" i="12"/>
  <c r="J156" i="12"/>
  <c r="J148" i="12"/>
  <c r="J136" i="12"/>
  <c r="J124" i="12"/>
  <c r="J112" i="12"/>
  <c r="J100" i="12"/>
  <c r="J88" i="12"/>
  <c r="J64" i="12"/>
  <c r="J298" i="12"/>
  <c r="J290" i="12"/>
  <c r="J282" i="12"/>
  <c r="J274" i="12"/>
  <c r="J266" i="12"/>
  <c r="J258" i="12"/>
  <c r="J250" i="12"/>
  <c r="J242" i="12"/>
  <c r="J234" i="12"/>
  <c r="J226" i="12"/>
  <c r="J222" i="12"/>
  <c r="J218" i="12"/>
  <c r="J214" i="12"/>
  <c r="J210" i="12"/>
  <c r="J206" i="12"/>
  <c r="J202" i="12"/>
  <c r="J198" i="12"/>
  <c r="J194" i="12"/>
  <c r="J190" i="12"/>
  <c r="J186" i="12"/>
  <c r="J182" i="12"/>
  <c r="J178" i="12"/>
  <c r="J174" i="12"/>
  <c r="J170" i="12"/>
  <c r="J166" i="12"/>
  <c r="J162" i="12"/>
  <c r="J158" i="12"/>
  <c r="J154" i="12"/>
  <c r="J150" i="12"/>
  <c r="J146" i="12"/>
  <c r="J142" i="12"/>
  <c r="J138" i="12"/>
  <c r="J134" i="12"/>
  <c r="J130" i="12"/>
  <c r="J126" i="12"/>
  <c r="J122" i="12"/>
  <c r="J118" i="12"/>
  <c r="J114" i="12"/>
  <c r="J110" i="12"/>
  <c r="J106" i="12"/>
  <c r="J102" i="12"/>
  <c r="J98" i="12"/>
  <c r="J94" i="12"/>
  <c r="J90" i="12"/>
  <c r="J86" i="12"/>
  <c r="J82" i="12"/>
  <c r="J78" i="12"/>
  <c r="J74" i="12"/>
  <c r="J70" i="12"/>
  <c r="J66" i="12"/>
  <c r="J62" i="12"/>
  <c r="J58" i="12"/>
  <c r="J54" i="12"/>
  <c r="J50" i="12"/>
  <c r="J46" i="12"/>
  <c r="J42" i="12"/>
  <c r="J38" i="12"/>
  <c r="J34" i="12"/>
  <c r="J30" i="12"/>
  <c r="J300" i="12"/>
  <c r="J288" i="12"/>
  <c r="J276" i="12"/>
  <c r="J260" i="12"/>
  <c r="J248" i="12"/>
  <c r="J236" i="12"/>
  <c r="J228" i="12"/>
  <c r="J220" i="12"/>
  <c r="J204" i="12"/>
  <c r="J192" i="12"/>
  <c r="J180" i="12"/>
  <c r="J168" i="12"/>
  <c r="J160" i="12"/>
  <c r="J144" i="12"/>
  <c r="J132" i="12"/>
  <c r="J120" i="12"/>
  <c r="J108" i="12"/>
  <c r="J96" i="12"/>
  <c r="J84" i="12"/>
  <c r="J72" i="12"/>
  <c r="J294" i="12"/>
  <c r="J286" i="12"/>
  <c r="J278" i="12"/>
  <c r="J270" i="12"/>
  <c r="J262" i="12"/>
  <c r="J254" i="12"/>
  <c r="J246" i="12"/>
  <c r="J238" i="12"/>
  <c r="J230" i="12"/>
  <c r="J297" i="12"/>
  <c r="J293" i="12"/>
  <c r="J289" i="12"/>
  <c r="J285" i="12"/>
  <c r="J281" i="12"/>
  <c r="J277" i="12"/>
  <c r="J273" i="12"/>
  <c r="J269" i="12"/>
  <c r="J265" i="12"/>
  <c r="J261" i="12"/>
  <c r="J257" i="12"/>
  <c r="J253" i="12"/>
  <c r="J249" i="12"/>
  <c r="J245" i="12"/>
  <c r="J241" i="12"/>
  <c r="J237" i="12"/>
  <c r="J233" i="12"/>
  <c r="J229" i="12"/>
  <c r="J225" i="12"/>
  <c r="J221" i="12"/>
  <c r="J217" i="12"/>
  <c r="J213" i="12"/>
  <c r="J209" i="12"/>
  <c r="J205" i="12"/>
  <c r="J201" i="12"/>
  <c r="J197" i="12"/>
  <c r="J193" i="12"/>
  <c r="J189" i="12"/>
  <c r="J185" i="12"/>
  <c r="J181" i="12"/>
  <c r="J177" i="12"/>
  <c r="J173" i="12"/>
  <c r="J169" i="12"/>
  <c r="J165" i="12"/>
  <c r="J161" i="12"/>
  <c r="J157" i="12"/>
  <c r="J153" i="12"/>
  <c r="J149" i="12"/>
  <c r="J145" i="12"/>
  <c r="J141" i="12"/>
  <c r="J137" i="12"/>
  <c r="J133" i="12"/>
  <c r="J129" i="12"/>
  <c r="J125" i="12"/>
  <c r="J121" i="12"/>
  <c r="J117" i="12"/>
  <c r="J113" i="12"/>
  <c r="J109" i="12"/>
  <c r="J105" i="12"/>
  <c r="J101" i="12"/>
  <c r="J97" i="12"/>
  <c r="J93" i="12"/>
  <c r="J89" i="12"/>
  <c r="J85" i="12"/>
  <c r="J81" i="12"/>
  <c r="J77" i="12"/>
  <c r="J73" i="12"/>
  <c r="J69" i="12"/>
  <c r="J65" i="12"/>
  <c r="J61" i="12"/>
  <c r="J57" i="12"/>
  <c r="J53" i="12"/>
  <c r="J49" i="12"/>
  <c r="J45" i="12"/>
  <c r="J41" i="12"/>
  <c r="J37" i="12"/>
  <c r="J33" i="12"/>
  <c r="J29" i="12"/>
  <c r="J28" i="12"/>
  <c r="J27" i="12"/>
  <c r="J26" i="12"/>
  <c r="J25" i="12"/>
  <c r="J24" i="12"/>
  <c r="J23" i="12"/>
  <c r="J22" i="12"/>
  <c r="J21" i="12"/>
  <c r="J18" i="12"/>
  <c r="J19" i="12"/>
  <c r="J20" i="12"/>
  <c r="F20" i="8" l="1"/>
  <c r="A17" i="12"/>
  <c r="C17" i="12" s="1"/>
  <c r="J17" i="12" l="1"/>
  <c r="H11" i="12" s="1"/>
  <c r="B17" i="12"/>
  <c r="B11" i="8" l="1"/>
  <c r="B11" i="12"/>
  <c r="B11" i="11"/>
  <c r="B11" i="7"/>
  <c r="B11" i="6"/>
  <c r="B12" i="8"/>
  <c r="D21" i="12" l="1"/>
  <c r="D20" i="12"/>
  <c r="D18" i="12"/>
  <c r="D19" i="12"/>
  <c r="D17" i="12"/>
  <c r="B12" i="12"/>
  <c r="B12" i="7"/>
  <c r="E17" i="7" s="1"/>
  <c r="B12" i="11"/>
  <c r="B9" i="12"/>
  <c r="B8" i="12"/>
  <c r="B7" i="12"/>
  <c r="B6" i="12"/>
  <c r="B5" i="12"/>
  <c r="B4" i="12"/>
  <c r="E38" i="7" l="1"/>
  <c r="E39" i="7"/>
  <c r="E37" i="7"/>
  <c r="E35" i="7"/>
  <c r="E31" i="7"/>
  <c r="E27" i="7"/>
  <c r="E23" i="7"/>
  <c r="E19" i="7"/>
  <c r="N19" i="8" s="1"/>
  <c r="E30" i="7"/>
  <c r="E26" i="7"/>
  <c r="E22" i="7"/>
  <c r="E18" i="7"/>
  <c r="N18" i="8" s="1"/>
  <c r="E25" i="7"/>
  <c r="E21" i="7"/>
  <c r="N21" i="8" s="1"/>
  <c r="E34" i="7"/>
  <c r="E33" i="7"/>
  <c r="E36" i="7"/>
  <c r="E32" i="7"/>
  <c r="E28" i="7"/>
  <c r="E24" i="7"/>
  <c r="E20" i="7"/>
  <c r="N20" i="8" s="1"/>
  <c r="E29" i="7"/>
  <c r="B4" i="7"/>
  <c r="B5" i="7"/>
  <c r="B6" i="7"/>
  <c r="B7" i="7"/>
  <c r="B8" i="7"/>
  <c r="B9" i="7"/>
  <c r="B4" i="11"/>
  <c r="B5" i="8"/>
  <c r="B6" i="8"/>
  <c r="B7" i="8"/>
  <c r="B8" i="8"/>
  <c r="B9" i="8"/>
  <c r="B4" i="8"/>
  <c r="B12" i="6"/>
  <c r="E21" i="6" s="1"/>
  <c r="B5" i="6"/>
  <c r="B6" i="6"/>
  <c r="B7" i="6"/>
  <c r="B8" i="6"/>
  <c r="B9" i="6"/>
  <c r="B4" i="6"/>
  <c r="A17" i="8"/>
  <c r="E17" i="12" l="1"/>
  <c r="G7" i="12" s="1"/>
  <c r="G17" i="12"/>
  <c r="J21" i="8"/>
  <c r="I21" i="8"/>
  <c r="E21" i="8"/>
  <c r="F21" i="8" s="1"/>
  <c r="P20" i="8"/>
  <c r="Q20" i="8" s="1"/>
  <c r="O20" i="8"/>
  <c r="G9" i="12"/>
  <c r="H9" i="12"/>
  <c r="G8" i="12"/>
  <c r="E17" i="6"/>
  <c r="E18" i="6"/>
  <c r="E19" i="6"/>
  <c r="K17" i="8"/>
  <c r="G17" i="8"/>
  <c r="G6" i="12"/>
  <c r="N17" i="8"/>
  <c r="C17" i="8"/>
  <c r="K285" i="3"/>
  <c r="K8" i="3"/>
  <c r="K4" i="3"/>
  <c r="K12" i="3"/>
  <c r="K11" i="3"/>
  <c r="K10" i="3"/>
  <c r="K7" i="3"/>
  <c r="K6" i="3"/>
  <c r="K286" i="3"/>
  <c r="K9" i="3"/>
  <c r="K5" i="3"/>
  <c r="P21" i="8" l="1"/>
  <c r="Q21" i="8" s="1"/>
  <c r="S21" i="8" s="1"/>
  <c r="O21" i="8"/>
  <c r="I17" i="8"/>
  <c r="F17" i="12" s="1"/>
  <c r="J19" i="8"/>
  <c r="I19" i="8"/>
  <c r="F19" i="12" s="1"/>
  <c r="E19" i="8"/>
  <c r="J18" i="8"/>
  <c r="I18" i="8"/>
  <c r="F18" i="12" s="1"/>
  <c r="E18" i="8"/>
  <c r="J17" i="8"/>
  <c r="D17" i="8"/>
  <c r="E17" i="8"/>
  <c r="L17" i="8"/>
  <c r="P17" i="8" l="1"/>
  <c r="H17" i="12" s="1"/>
  <c r="P18" i="8"/>
  <c r="H18" i="12" s="1"/>
  <c r="P19" i="8"/>
  <c r="H19" i="12" s="1"/>
  <c r="F18" i="8"/>
  <c r="O18" i="8"/>
  <c r="F19" i="8"/>
  <c r="O19" i="8"/>
  <c r="F17" i="8"/>
  <c r="O17" i="8"/>
  <c r="Q19" i="8" l="1"/>
  <c r="S19" i="8" s="1"/>
  <c r="Q18" i="8"/>
  <c r="S18" i="8" s="1"/>
  <c r="I18" i="12" s="1"/>
  <c r="Q17" i="8"/>
  <c r="S17" i="8" s="1"/>
  <c r="I17" i="12" s="1"/>
  <c r="I19" i="12" l="1"/>
  <c r="H8" i="12" s="1"/>
  <c r="H7" i="12"/>
  <c r="H6" i="12"/>
</calcChain>
</file>

<file path=xl/sharedStrings.xml><?xml version="1.0" encoding="utf-8"?>
<sst xmlns="http://schemas.openxmlformats.org/spreadsheetml/2006/main" count="211" uniqueCount="101">
  <si>
    <t>Absender</t>
  </si>
  <si>
    <t>Firmen-/Name</t>
  </si>
  <si>
    <t>PLZ</t>
  </si>
  <si>
    <t>Ort</t>
  </si>
  <si>
    <t>Angaben zum Stromspeicher</t>
  </si>
  <si>
    <t>Straße, Hausnr.</t>
  </si>
  <si>
    <t>Datum der Meldung</t>
  </si>
  <si>
    <t>Anlagenschlüssel / 
Eindeutiger Identifikator</t>
  </si>
  <si>
    <t>Anfangsfüllstand</t>
  </si>
  <si>
    <t>Endfüllstand</t>
  </si>
  <si>
    <t>Installierte Speicherkapazität</t>
  </si>
  <si>
    <t>[kWh]</t>
  </si>
  <si>
    <t>Ja</t>
  </si>
  <si>
    <t>Nein</t>
  </si>
  <si>
    <t>[Euro]</t>
  </si>
  <si>
    <t>[Auswahlfeld]</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</si>
  <si>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</si>
  <si>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</si>
  <si>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</si>
  <si>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</si>
  <si>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</si>
  <si>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</si>
  <si>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</si>
  <si>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</si>
  <si>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</si>
  <si>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</si>
  <si>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</si>
  <si>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</si>
  <si>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</si>
  <si>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</si>
  <si>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</si>
  <si>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</si>
  <si>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</si>
  <si>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</si>
  <si>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</si>
  <si>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</si>
  <si>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</si>
  <si>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</si>
  <si>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</si>
  <si>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</si>
  <si>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Beladung des Speichers</t>
  </si>
  <si>
    <t>Speicher</t>
  </si>
  <si>
    <t>Einspeicherung
(anteilig)</t>
  </si>
  <si>
    <t>[Ja/Nein]</t>
  </si>
  <si>
    <t>(Geschäftspartner-)Kennung</t>
  </si>
  <si>
    <t>Verwendung des ausgespeicherten Stroms</t>
  </si>
  <si>
    <t>Entladung des Speichers</t>
  </si>
  <si>
    <t>Beladung</t>
  </si>
  <si>
    <t>Entladung</t>
  </si>
  <si>
    <t>Saldierung</t>
  </si>
  <si>
    <t xml:space="preserve"> Meldung für Jahr</t>
  </si>
  <si>
    <t>Angabe der Strommenge und des Umlagesatzes je Herkunft des Stroms</t>
  </si>
  <si>
    <t>erste Prüfung auf Eingabefehler</t>
  </si>
  <si>
    <t>gesamte sonstige Energieentnahme umgerechnet in äquivalente Strommenge</t>
  </si>
  <si>
    <t>Speicherdaten</t>
  </si>
  <si>
    <t>zu saldierender Eurobetrag für Beladung</t>
  </si>
  <si>
    <t>[Jahr]</t>
  </si>
  <si>
    <t>Sonstige Energie-entnahmen</t>
  </si>
  <si>
    <t>Angabe der Strommenge und des Umlagesatzes je Sachverhalt</t>
  </si>
  <si>
    <t>Ausspeicherung zzgl. Speicherverlust (gesamt)</t>
  </si>
  <si>
    <t xml:space="preserve">Saldierungs-betrag für </t>
  </si>
  <si>
    <t>Anrechenbare Ausspeicherung inkl. Speicherverlust (anteilig)</t>
  </si>
  <si>
    <t>Speicherverlust gesamt</t>
  </si>
  <si>
    <t>Strommenge für die Einspeicherung</t>
  </si>
  <si>
    <t xml:space="preserve">Speicherverlust </t>
  </si>
  <si>
    <t>Dezentraler Verbrauch</t>
  </si>
  <si>
    <t>Sondersachverhalt 
(individuelle Umlage)</t>
  </si>
  <si>
    <t>Sondersachverhalt
(individuelle Umlage)</t>
  </si>
  <si>
    <t>Netzeinspeisung</t>
  </si>
  <si>
    <t>Sondersachverhalt</t>
  </si>
  <si>
    <t>Jahresmenge</t>
  </si>
  <si>
    <t xml:space="preserve">Faktor für maximal zulässige Überschreitung 
der Speicherkapazität durch den Füllstand </t>
  </si>
  <si>
    <t>[kWh] - optional</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</si>
  <si>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</si>
  <si>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</si>
  <si>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</si>
  <si>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</si>
  <si>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</si>
  <si>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</si>
  <si>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</si>
  <si>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</si>
  <si>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Hinweis: Bitte nehmen Sie Ihre Eintragungen stets ab der Zeile 17 vor und fügen ggf. Ihre weiteren Eintragungen unmittelbar hierunter mit alphabetisch absteigender Sortierung des Speicher-Identifizierungsschlüssels an (Verwendung der Filterfunktion in Spalte A).</t>
  </si>
  <si>
    <t>Zusammenfassung der zu meldenden Werte je ÜNB</t>
  </si>
  <si>
    <t>Regelverantwortlicher</t>
  </si>
  <si>
    <t>Saldierungsbetrag</t>
  </si>
  <si>
    <t>Übertragungsnetzbetreiber</t>
  </si>
  <si>
    <t>Speicherverlust anteilig</t>
  </si>
  <si>
    <t xml:space="preserve">Sondersachverhalt </t>
  </si>
  <si>
    <t>Erfüllung § 21 Abs. 4 EnFG</t>
  </si>
  <si>
    <t xml:space="preserve">Entladung </t>
  </si>
  <si>
    <t>Füllstände je Kalenderjahr</t>
  </si>
  <si>
    <t>Beladung des Speichers 
(umlagepflichtige Mengen)</t>
  </si>
  <si>
    <t>Entladung des Speichers 
(umlageplfichtige Mengen)</t>
  </si>
  <si>
    <t>Beladung des Speichers (Umlagebeträge)</t>
  </si>
  <si>
    <t>Entladung des Speichers 
(Umlagebeträge)</t>
  </si>
  <si>
    <t>Netzentnahmemenge</t>
  </si>
  <si>
    <t>Tool zur Berechnung der reduzierten ON-Umlage für Stromspeicher nach § 21 EnFG</t>
  </si>
  <si>
    <t>ON-Umlage [ct/kWh]</t>
  </si>
  <si>
    <t>ON-Umlage</t>
  </si>
  <si>
    <t xml:space="preserve"> ON-Umlage [ct/kWh]</t>
  </si>
  <si>
    <t>ON-Umlage 
(ohne Saldierung)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</si>
</sst>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_ ;\-#,##0.00\ "/>
    <numFmt numFmtId="166" formatCode="0.000"/>
  </numFmts>
  <fonts count="35"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
      <sz val="11"/>
      <color rgb="FF7030A0"/>
      <name val="Arial"/>
      <family val="2"/>
      <scheme val="minor"/>
    </font>
    <font>
      <b/>
      <sz val="14"/>
      <name val="Arial"/>
      <family val="2"/>
      <scheme val="minor"/>
    </font>
    <font>
      <sz val="9"/>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213">
    <xf numFmtId="0" fontId="0" fillId="0" borderId="0" xfId="0"/>
    <xf numFmtId="2" fontId="0" fillId="0" borderId="0" xfId="0" applyNumberFormat="1"/>
    <xf numFmtId="9" fontId="0" fillId="27" borderId="0" xfId="49" applyFont="1" applyFill="1"/>
    <xf numFmtId="0" fontId="0" fillId="27" borderId="0" xfId="0" applyFill="1" applyAlignment="1">
      <alignment wrapText="1"/>
    </xf>
    <xf numFmtId="3" fontId="20" fillId="25" borderId="35" xfId="0" applyNumberFormat="1" applyFont="1" applyFill="1" applyBorder="1" applyAlignment="1" applyProtection="1">
      <alignment horizontal="right"/>
      <protection locked="0"/>
    </xf>
    <xf numFmtId="3" fontId="20" fillId="25" borderId="51" xfId="0" applyNumberFormat="1" applyFont="1" applyFill="1" applyBorder="1" applyAlignment="1" applyProtection="1">
      <alignment horizontal="right"/>
      <protection locked="0"/>
    </xf>
    <xf numFmtId="164" fontId="20" fillId="25" borderId="51" xfId="50" applyFont="1" applyFill="1" applyBorder="1" applyAlignment="1" applyProtection="1">
      <alignment horizontal="right"/>
      <protection locked="0"/>
    </xf>
    <xf numFmtId="3" fontId="20" fillId="25" borderId="25" xfId="0" applyNumberFormat="1" applyFont="1" applyFill="1" applyBorder="1" applyAlignment="1" applyProtection="1">
      <alignment horizontal="right"/>
      <protection locked="0"/>
    </xf>
    <xf numFmtId="164" fontId="20" fillId="25" borderId="40" xfId="50" applyFont="1" applyFill="1" applyBorder="1" applyAlignment="1" applyProtection="1">
      <alignment horizontal="right"/>
      <protection locked="0"/>
    </xf>
    <xf numFmtId="0" fontId="20" fillId="25" borderId="18" xfId="0" applyFont="1" applyFill="1" applyBorder="1" applyAlignment="1" applyProtection="1">
      <alignment horizontal="right"/>
      <protection locked="0"/>
    </xf>
    <xf numFmtId="0" fontId="20" fillId="25" borderId="19" xfId="0"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52" xfId="50" applyNumberFormat="1" applyFont="1" applyFill="1" applyBorder="1" applyAlignment="1" applyProtection="1">
      <alignment horizontal="right"/>
      <protection locked="0"/>
    </xf>
    <xf numFmtId="4" fontId="20" fillId="0" borderId="43" xfId="0" applyNumberFormat="1" applyFont="1" applyBorder="1" applyAlignment="1">
      <alignment horizontal="left"/>
    </xf>
    <xf numFmtId="4" fontId="20" fillId="0" borderId="46" xfId="0" applyNumberFormat="1" applyFont="1" applyBorder="1" applyAlignment="1">
      <alignment horizontal="left"/>
    </xf>
    <xf numFmtId="0" fontId="20" fillId="25" borderId="46" xfId="0" applyFont="1" applyFill="1" applyBorder="1" applyAlignment="1" applyProtection="1">
      <alignment horizontal="left"/>
      <protection locked="0"/>
    </xf>
    <xf numFmtId="4" fontId="20" fillId="0" borderId="48" xfId="0" applyNumberFormat="1" applyFont="1" applyBorder="1" applyAlignment="1">
      <alignment horizontal="right"/>
    </xf>
    <xf numFmtId="164" fontId="20" fillId="25" borderId="32" xfId="50" applyFont="1" applyFill="1" applyBorder="1" applyAlignment="1" applyProtection="1">
      <alignment horizontal="right"/>
      <protection locked="0"/>
    </xf>
    <xf numFmtId="2" fontId="2" fillId="24" borderId="23" xfId="1" applyNumberFormat="1" applyFill="1" applyBorder="1" applyAlignment="1">
      <alignment horizontal="left" wrapText="1"/>
    </xf>
    <xf numFmtId="2" fontId="2" fillId="24" borderId="14" xfId="1" applyNumberFormat="1" applyFill="1" applyBorder="1" applyAlignment="1">
      <alignment horizontal="left" wrapText="1"/>
    </xf>
    <xf numFmtId="0" fontId="20" fillId="25" borderId="41" xfId="0" applyFont="1" applyFill="1" applyBorder="1" applyAlignment="1" applyProtection="1">
      <alignment horizontal="left"/>
      <protection locked="0"/>
    </xf>
    <xf numFmtId="0" fontId="20" fillId="25" borderId="20" xfId="0" applyFont="1" applyFill="1" applyBorder="1" applyAlignment="1" applyProtection="1">
      <alignment horizontal="left"/>
      <protection locked="0"/>
    </xf>
    <xf numFmtId="2" fontId="2" fillId="24" borderId="26" xfId="1" applyNumberFormat="1" applyFill="1" applyBorder="1" applyAlignment="1">
      <alignment horizontal="center" wrapText="1"/>
    </xf>
    <xf numFmtId="2" fontId="2" fillId="24" borderId="65" xfId="1" applyNumberFormat="1" applyFill="1" applyBorder="1" applyAlignment="1">
      <alignment horizontal="center" wrapText="1"/>
    </xf>
    <xf numFmtId="2" fontId="2" fillId="24" borderId="45" xfId="1" applyNumberFormat="1" applyFill="1" applyBorder="1" applyAlignment="1">
      <alignment horizontal="center" wrapText="1"/>
    </xf>
    <xf numFmtId="2" fontId="2" fillId="24" borderId="46" xfId="1" applyNumberFormat="1" applyFill="1" applyBorder="1" applyAlignment="1">
      <alignment horizontal="center" wrapText="1"/>
    </xf>
    <xf numFmtId="2" fontId="2" fillId="24" borderId="14" xfId="1" applyNumberFormat="1" applyFill="1" applyBorder="1" applyAlignment="1">
      <alignment horizontal="center" wrapText="1"/>
    </xf>
    <xf numFmtId="2" fontId="2" fillId="24" borderId="17" xfId="1" applyNumberFormat="1" applyFill="1" applyBorder="1" applyAlignment="1">
      <alignment horizontal="center" wrapText="1"/>
    </xf>
    <xf numFmtId="2" fontId="2" fillId="24" borderId="10" xfId="1" applyNumberFormat="1" applyFill="1" applyBorder="1" applyAlignment="1">
      <alignment horizontal="center" wrapText="1"/>
    </xf>
    <xf numFmtId="2" fontId="2" fillId="24" borderId="21" xfId="1" applyNumberFormat="1" applyFill="1" applyBorder="1" applyAlignment="1">
      <alignment horizontal="center" wrapText="1"/>
    </xf>
    <xf numFmtId="0" fontId="20" fillId="25" borderId="28" xfId="0" applyFont="1" applyFill="1" applyBorder="1" applyAlignment="1" applyProtection="1">
      <alignment horizontal="left"/>
      <protection locked="0"/>
    </xf>
    <xf numFmtId="0" fontId="20" fillId="25" borderId="21" xfId="0" applyFont="1" applyFill="1" applyBorder="1" applyAlignment="1" applyProtection="1">
      <alignment horizontal="left"/>
      <protection locked="0"/>
    </xf>
    <xf numFmtId="2" fontId="2" fillId="24" borderId="19" xfId="1" applyNumberFormat="1" applyFill="1" applyBorder="1" applyAlignment="1">
      <alignment horizontal="center" wrapText="1"/>
    </xf>
    <xf numFmtId="2" fontId="2" fillId="24" borderId="41" xfId="1" applyNumberFormat="1" applyFill="1" applyBorder="1" applyAlignment="1">
      <alignment horizontal="center" wrapText="1"/>
    </xf>
    <xf numFmtId="2" fontId="2" fillId="24" borderId="50" xfId="1" applyNumberFormat="1" applyFill="1" applyBorder="1" applyAlignment="1">
      <alignment horizontal="center" wrapText="1"/>
    </xf>
    <xf numFmtId="0" fontId="20" fillId="25" borderId="25" xfId="0" applyFont="1" applyFill="1" applyBorder="1" applyAlignment="1" applyProtection="1">
      <alignment horizontal="left"/>
      <protection locked="0"/>
    </xf>
    <xf numFmtId="0" fontId="20" fillId="25" borderId="33" xfId="0" applyFont="1" applyFill="1" applyBorder="1" applyAlignment="1" applyProtection="1">
      <alignment horizontal="left"/>
      <protection locked="0"/>
    </xf>
    <xf numFmtId="2" fontId="2" fillId="24" borderId="29" xfId="1" applyNumberFormat="1" applyFill="1" applyBorder="1" applyAlignment="1">
      <alignment horizontal="center" wrapText="1"/>
    </xf>
    <xf numFmtId="0" fontId="20" fillId="25" borderId="34" xfId="0" applyFont="1" applyFill="1" applyBorder="1" applyAlignment="1" applyProtection="1">
      <alignment horizontal="left"/>
      <protection locked="0"/>
    </xf>
    <xf numFmtId="2" fontId="2" fillId="24" borderId="20" xfId="1" applyNumberFormat="1" applyFill="1" applyBorder="1" applyAlignment="1">
      <alignment horizontal="center" wrapText="1"/>
    </xf>
    <xf numFmtId="2" fontId="2" fillId="0" borderId="12" xfId="1" applyNumberFormat="1" applyBorder="1" applyAlignment="1">
      <alignment horizontal="left" wrapText="1"/>
    </xf>
    <xf numFmtId="2" fontId="2" fillId="24" borderId="18" xfId="1" applyNumberFormat="1" applyFill="1" applyBorder="1" applyAlignment="1">
      <alignment horizontal="left" wrapText="1"/>
    </xf>
    <xf numFmtId="2" fontId="2" fillId="24" borderId="16" xfId="1" applyNumberFormat="1" applyFill="1" applyBorder="1" applyAlignment="1">
      <alignment horizontal="center" vertical="center" wrapText="1"/>
    </xf>
    <xf numFmtId="2" fontId="2" fillId="24" borderId="10" xfId="1" applyNumberFormat="1" applyFill="1" applyBorder="1" applyAlignment="1">
      <alignment horizontal="center" vertical="center" wrapText="1"/>
    </xf>
    <xf numFmtId="2" fontId="2" fillId="24" borderId="15" xfId="1" applyNumberFormat="1" applyFill="1" applyBorder="1" applyAlignment="1">
      <alignment horizontal="center" vertical="center" wrapText="1"/>
    </xf>
    <xf numFmtId="2" fontId="2" fillId="24" borderId="16" xfId="1" applyNumberFormat="1" applyFill="1" applyBorder="1" applyAlignment="1">
      <alignment horizontal="center" wrapText="1"/>
    </xf>
    <xf numFmtId="2" fontId="2" fillId="24" borderId="15" xfId="1" applyNumberFormat="1" applyFill="1" applyBorder="1" applyAlignment="1">
      <alignment horizontal="center" wrapText="1"/>
    </xf>
    <xf numFmtId="0" fontId="20" fillId="25" borderId="52" xfId="0" applyFont="1" applyFill="1" applyBorder="1" applyAlignment="1" applyProtection="1">
      <alignment horizontal="left"/>
      <protection locked="0"/>
    </xf>
    <xf numFmtId="2" fontId="2" fillId="24" borderId="25" xfId="1" applyNumberFormat="1" applyFill="1" applyBorder="1" applyAlignment="1">
      <alignment horizontal="center" vertical="center" wrapText="1"/>
    </xf>
    <xf numFmtId="2" fontId="2" fillId="24" borderId="33" xfId="1" applyNumberFormat="1" applyFill="1" applyBorder="1" applyAlignment="1">
      <alignment horizontal="center" wrapText="1"/>
    </xf>
    <xf numFmtId="2" fontId="22" fillId="0" borderId="53" xfId="1" applyNumberFormat="1" applyFont="1" applyBorder="1" applyAlignment="1">
      <alignment horizontal="left" wrapText="1"/>
    </xf>
    <xf numFmtId="2" fontId="22" fillId="24" borderId="22" xfId="1" applyNumberFormat="1" applyFont="1" applyFill="1" applyBorder="1" applyAlignment="1">
      <alignment horizontal="left" wrapText="1"/>
    </xf>
    <xf numFmtId="2" fontId="22" fillId="24" borderId="41" xfId="1" applyNumberFormat="1" applyFont="1" applyFill="1" applyBorder="1" applyAlignment="1">
      <alignment horizontal="left" wrapText="1"/>
    </xf>
    <xf numFmtId="2" fontId="2" fillId="24" borderId="18" xfId="1" applyNumberFormat="1" applyFill="1" applyBorder="1" applyAlignment="1">
      <alignment horizontal="center" wrapText="1"/>
    </xf>
    <xf numFmtId="2" fontId="2" fillId="24" borderId="52" xfId="1" applyNumberFormat="1" applyFill="1" applyBorder="1" applyAlignment="1">
      <alignment horizontal="center" wrapText="1"/>
    </xf>
    <xf numFmtId="2" fontId="2" fillId="24" borderId="55" xfId="1" applyNumberFormat="1" applyFill="1" applyBorder="1" applyAlignment="1">
      <alignment horizontal="center" wrapText="1"/>
    </xf>
    <xf numFmtId="2" fontId="2" fillId="24" borderId="42" xfId="1" applyNumberFormat="1" applyFill="1" applyBorder="1" applyAlignment="1">
      <alignment horizontal="center" wrapText="1"/>
    </xf>
    <xf numFmtId="2" fontId="2" fillId="24" borderId="27" xfId="1" applyNumberFormat="1" applyFill="1" applyBorder="1" applyAlignment="1">
      <alignment horizontal="center" wrapText="1"/>
    </xf>
    <xf numFmtId="2" fontId="2" fillId="24" borderId="44" xfId="1" applyNumberFormat="1" applyFill="1" applyBorder="1" applyAlignment="1">
      <alignment horizontal="center" wrapText="1"/>
    </xf>
    <xf numFmtId="2" fontId="2" fillId="24" borderId="34" xfId="1" applyNumberFormat="1" applyFill="1" applyBorder="1" applyAlignment="1">
      <alignment horizontal="center" wrapText="1"/>
    </xf>
    <xf numFmtId="2" fontId="2" fillId="24" borderId="39" xfId="1" applyNumberFormat="1" applyFill="1" applyBorder="1" applyAlignment="1">
      <alignment horizontal="center" wrapText="1"/>
    </xf>
    <xf numFmtId="2" fontId="2" fillId="24" borderId="31" xfId="1" applyNumberFormat="1" applyFill="1" applyBorder="1" applyAlignment="1">
      <alignment horizontal="center" vertical="center" wrapText="1"/>
    </xf>
    <xf numFmtId="2" fontId="2" fillId="24" borderId="62" xfId="1" applyNumberFormat="1" applyFill="1" applyBorder="1" applyAlignment="1">
      <alignment horizontal="center" vertical="center" wrapText="1"/>
    </xf>
    <xf numFmtId="2" fontId="2" fillId="24" borderId="59" xfId="1" applyNumberFormat="1" applyFill="1" applyBorder="1" applyAlignment="1">
      <alignment horizontal="center" vertical="center" wrapText="1"/>
    </xf>
    <xf numFmtId="2" fontId="2" fillId="24" borderId="24" xfId="1" applyNumberFormat="1" applyFill="1" applyBorder="1" applyAlignment="1">
      <alignment horizontal="center" wrapText="1"/>
    </xf>
    <xf numFmtId="2" fontId="2" fillId="24" borderId="37" xfId="1" applyNumberFormat="1" applyFill="1" applyBorder="1" applyAlignment="1">
      <alignment horizontal="center" wrapText="1"/>
    </xf>
    <xf numFmtId="2" fontId="22" fillId="24" borderId="64" xfId="1" applyNumberFormat="1" applyFont="1" applyFill="1" applyBorder="1" applyAlignment="1">
      <alignment horizontal="center" wrapText="1"/>
    </xf>
    <xf numFmtId="0" fontId="24" fillId="25" borderId="18" xfId="0" applyFont="1" applyFill="1" applyBorder="1" applyAlignment="1" applyProtection="1">
      <alignment horizontal="right"/>
      <protection locked="0"/>
    </xf>
    <xf numFmtId="0" fontId="20" fillId="25" borderId="36" xfId="0" applyFont="1" applyFill="1" applyBorder="1" applyAlignment="1" applyProtection="1">
      <alignment horizontal="left"/>
      <protection locked="0"/>
    </xf>
    <xf numFmtId="0" fontId="20" fillId="25" borderId="51" xfId="0" applyFont="1" applyFill="1" applyBorder="1" applyAlignment="1" applyProtection="1">
      <alignment horizontal="left"/>
      <protection locked="0"/>
    </xf>
    <xf numFmtId="0" fontId="20" fillId="25" borderId="48" xfId="0" applyFont="1" applyFill="1" applyBorder="1" applyAlignment="1" applyProtection="1">
      <alignment horizontal="left"/>
      <protection locked="0"/>
    </xf>
    <xf numFmtId="0" fontId="20" fillId="25" borderId="24" xfId="0" applyFont="1" applyFill="1" applyBorder="1" applyAlignment="1" applyProtection="1">
      <alignment horizontal="left"/>
      <protection locked="0"/>
    </xf>
    <xf numFmtId="0" fontId="20" fillId="25" borderId="43" xfId="0" applyFont="1" applyFill="1" applyBorder="1" applyAlignment="1" applyProtection="1">
      <alignment horizontal="left"/>
      <protection locked="0"/>
    </xf>
    <xf numFmtId="0" fontId="20" fillId="25" borderId="35" xfId="0" applyFont="1" applyFill="1" applyBorder="1" applyAlignment="1" applyProtection="1">
      <alignment horizontal="left"/>
      <protection locked="0"/>
    </xf>
    <xf numFmtId="0" fontId="20" fillId="25" borderId="10" xfId="0" applyFont="1" applyFill="1" applyBorder="1" applyAlignment="1" applyProtection="1">
      <alignment horizontal="left"/>
      <protection locked="0"/>
    </xf>
    <xf numFmtId="0" fontId="20" fillId="25" borderId="23" xfId="0" applyFont="1" applyFill="1" applyBorder="1" applyAlignment="1" applyProtection="1">
      <alignment horizontal="left"/>
      <protection locked="0"/>
    </xf>
    <xf numFmtId="0" fontId="20" fillId="25" borderId="19" xfId="0" applyFont="1" applyFill="1" applyBorder="1" applyAlignment="1" applyProtection="1">
      <alignment horizontal="left"/>
      <protection locked="0"/>
    </xf>
    <xf numFmtId="2" fontId="2" fillId="24" borderId="30" xfId="1" applyNumberFormat="1" applyFill="1" applyBorder="1" applyAlignment="1">
      <alignment horizontal="center" wrapText="1"/>
    </xf>
    <xf numFmtId="2" fontId="22" fillId="24" borderId="11"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 fillId="24" borderId="54" xfId="1" applyNumberFormat="1" applyFill="1" applyBorder="1" applyAlignment="1">
      <alignment horizontal="center" wrapText="1"/>
    </xf>
    <xf numFmtId="2" fontId="2" fillId="24" borderId="28" xfId="1" applyNumberFormat="1" applyFill="1" applyBorder="1" applyAlignment="1">
      <alignment horizontal="center" wrapText="1"/>
    </xf>
    <xf numFmtId="2" fontId="2" fillId="24" borderId="25" xfId="1" applyNumberFormat="1" applyFill="1" applyBorder="1" applyAlignment="1">
      <alignment horizontal="center" wrapText="1"/>
    </xf>
    <xf numFmtId="2" fontId="22" fillId="24" borderId="22" xfId="1" applyNumberFormat="1" applyFont="1" applyFill="1" applyBorder="1" applyAlignment="1">
      <alignment horizontal="center" wrapText="1"/>
    </xf>
    <xf numFmtId="0" fontId="23" fillId="0" borderId="0" xfId="0" applyFont="1"/>
    <xf numFmtId="14" fontId="21" fillId="0" borderId="12" xfId="0" applyNumberFormat="1" applyFont="1" applyBorder="1"/>
    <xf numFmtId="4" fontId="20" fillId="0" borderId="37" xfId="0" applyNumberFormat="1" applyFont="1" applyBorder="1" applyAlignment="1">
      <alignment horizontal="left"/>
    </xf>
    <xf numFmtId="0" fontId="0" fillId="0" borderId="0" xfId="0" quotePrefix="1"/>
    <xf numFmtId="2" fontId="21" fillId="26" borderId="18" xfId="0" applyNumberFormat="1" applyFont="1" applyFill="1" applyBorder="1"/>
    <xf numFmtId="2" fontId="21" fillId="26" borderId="19" xfId="0" applyNumberFormat="1" applyFont="1" applyFill="1" applyBorder="1"/>
    <xf numFmtId="0" fontId="24" fillId="26" borderId="18" xfId="0" applyFont="1" applyFill="1" applyBorder="1" applyAlignment="1">
      <alignment horizontal="right"/>
    </xf>
    <xf numFmtId="4" fontId="20" fillId="0" borderId="27" xfId="0" applyNumberFormat="1" applyFont="1" applyBorder="1" applyAlignment="1">
      <alignment horizontal="left"/>
    </xf>
    <xf numFmtId="0" fontId="24" fillId="0" borderId="0" xfId="0" applyFont="1" applyAlignment="1">
      <alignment horizontal="right"/>
    </xf>
    <xf numFmtId="0" fontId="20" fillId="26" borderId="60" xfId="0" applyFont="1" applyFill="1" applyBorder="1" applyAlignment="1">
      <alignment horizontal="left"/>
    </xf>
    <xf numFmtId="4" fontId="20" fillId="26" borderId="37" xfId="0" applyNumberFormat="1" applyFont="1" applyFill="1" applyBorder="1" applyAlignment="1">
      <alignment horizontal="right"/>
    </xf>
    <xf numFmtId="4" fontId="24" fillId="26" borderId="35" xfId="0" applyNumberFormat="1" applyFont="1" applyFill="1" applyBorder="1" applyAlignment="1">
      <alignment horizontal="right"/>
    </xf>
    <xf numFmtId="4" fontId="24" fillId="26" borderId="62" xfId="0" applyNumberFormat="1" applyFont="1" applyFill="1" applyBorder="1" applyAlignment="1">
      <alignment horizontal="right"/>
    </xf>
    <xf numFmtId="0" fontId="20" fillId="26" borderId="19" xfId="0" applyFont="1" applyFill="1" applyBorder="1" applyAlignment="1">
      <alignment horizontal="left"/>
    </xf>
    <xf numFmtId="3" fontId="20" fillId="25" borderId="21" xfId="0" applyNumberFormat="1" applyFont="1" applyFill="1" applyBorder="1" applyAlignment="1" applyProtection="1">
      <alignment horizontal="right"/>
      <protection locked="0"/>
    </xf>
    <xf numFmtId="4" fontId="20" fillId="26" borderId="58" xfId="49" applyNumberFormat="1" applyFont="1" applyFill="1" applyBorder="1" applyAlignment="1" applyProtection="1">
      <alignment horizontal="right"/>
    </xf>
    <xf numFmtId="4" fontId="20" fillId="26" borderId="15"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0" fontId="20" fillId="25" borderId="20" xfId="0" applyFont="1" applyFill="1" applyBorder="1" applyAlignment="1" applyProtection="1">
      <alignment horizontal="right"/>
      <protection locked="0"/>
    </xf>
    <xf numFmtId="0" fontId="20" fillId="26" borderId="20" xfId="0" applyFont="1" applyFill="1" applyBorder="1" applyAlignment="1">
      <alignment horizontal="left"/>
    </xf>
    <xf numFmtId="0" fontId="20" fillId="26" borderId="36" xfId="0" applyFont="1" applyFill="1" applyBorder="1" applyAlignment="1">
      <alignment horizontal="left"/>
    </xf>
    <xf numFmtId="0" fontId="20" fillId="26" borderId="48" xfId="0" applyFont="1" applyFill="1" applyBorder="1" applyAlignment="1">
      <alignment horizontal="left"/>
    </xf>
    <xf numFmtId="3" fontId="20" fillId="26" borderId="35" xfId="0" applyNumberFormat="1" applyFont="1" applyFill="1" applyBorder="1"/>
    <xf numFmtId="4" fontId="20" fillId="26" borderId="37" xfId="0" applyNumberFormat="1" applyFont="1" applyFill="1" applyBorder="1"/>
    <xf numFmtId="4" fontId="24" fillId="26" borderId="37" xfId="0" applyNumberFormat="1" applyFont="1" applyFill="1" applyBorder="1"/>
    <xf numFmtId="0" fontId="20" fillId="26" borderId="18" xfId="0" applyFont="1" applyFill="1" applyBorder="1" applyAlignment="1">
      <alignment horizontal="left"/>
    </xf>
    <xf numFmtId="4" fontId="20" fillId="0" borderId="37" xfId="0" applyNumberFormat="1" applyFont="1" applyBorder="1" applyAlignment="1">
      <alignment horizontal="right"/>
    </xf>
    <xf numFmtId="3" fontId="20" fillId="0" borderId="51" xfId="0" applyNumberFormat="1" applyFont="1" applyBorder="1" applyAlignment="1">
      <alignment horizontal="right"/>
    </xf>
    <xf numFmtId="4" fontId="20" fillId="0" borderId="40" xfId="0" applyNumberFormat="1" applyFont="1" applyBorder="1" applyAlignment="1">
      <alignment horizontal="right"/>
    </xf>
    <xf numFmtId="2" fontId="26" fillId="24" borderId="17" xfId="1" applyNumberFormat="1" applyFont="1" applyFill="1" applyBorder="1" applyAlignment="1">
      <alignment horizontal="center" wrapText="1"/>
    </xf>
    <xf numFmtId="2" fontId="21" fillId="25" borderId="64" xfId="0" applyNumberFormat="1" applyFont="1" applyFill="1" applyBorder="1" applyProtection="1">
      <protection locked="0"/>
    </xf>
    <xf numFmtId="0" fontId="27" fillId="0" borderId="0" xfId="0" applyFont="1"/>
    <xf numFmtId="3" fontId="20" fillId="25" borderId="67" xfId="0" applyNumberFormat="1" applyFont="1" applyFill="1" applyBorder="1" applyAlignment="1" applyProtection="1">
      <alignment horizontal="right"/>
      <protection locked="0"/>
    </xf>
    <xf numFmtId="3" fontId="20" fillId="25" borderId="10" xfId="0" applyNumberFormat="1" applyFont="1" applyFill="1" applyBorder="1" applyAlignment="1" applyProtection="1">
      <alignment horizontal="right"/>
      <protection locked="0"/>
    </xf>
    <xf numFmtId="3" fontId="20" fillId="25" borderId="36"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lignment horizontal="right"/>
    </xf>
    <xf numFmtId="0" fontId="28" fillId="0" borderId="0" xfId="0" applyFont="1"/>
    <xf numFmtId="2" fontId="22" fillId="24" borderId="61" xfId="1" applyNumberFormat="1" applyFont="1" applyFill="1" applyBorder="1" applyAlignment="1">
      <alignment horizontal="center" wrapText="1"/>
    </xf>
    <xf numFmtId="2" fontId="22" fillId="24" borderId="11" xfId="1" applyNumberFormat="1" applyFont="1" applyFill="1" applyBorder="1" applyAlignment="1">
      <alignment wrapText="1"/>
    </xf>
    <xf numFmtId="2" fontId="22" fillId="24" borderId="13" xfId="1" applyNumberFormat="1" applyFont="1" applyFill="1" applyBorder="1" applyAlignment="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lignment horizontal="left"/>
    </xf>
    <xf numFmtId="14" fontId="21" fillId="26" borderId="20" xfId="0" applyNumberFormat="1" applyFont="1" applyFill="1" applyBorder="1" applyAlignment="1">
      <alignment horizontal="left"/>
    </xf>
    <xf numFmtId="2" fontId="2" fillId="24" borderId="67" xfId="1" applyNumberFormat="1" applyFill="1" applyBorder="1" applyAlignment="1">
      <alignment horizontal="center" wrapText="1"/>
    </xf>
    <xf numFmtId="2" fontId="2" fillId="24" borderId="69" xfId="1" applyNumberFormat="1" applyFill="1" applyBorder="1" applyAlignment="1">
      <alignment horizontal="center" wrapText="1"/>
    </xf>
    <xf numFmtId="3" fontId="20" fillId="25" borderId="62" xfId="0" applyNumberFormat="1" applyFont="1" applyFill="1" applyBorder="1" applyAlignment="1" applyProtection="1">
      <alignment horizontal="right"/>
      <protection locked="0"/>
    </xf>
    <xf numFmtId="3" fontId="20" fillId="25" borderId="26" xfId="0" applyNumberFormat="1" applyFont="1" applyFill="1" applyBorder="1" applyAlignment="1" applyProtection="1">
      <alignment horizontal="right"/>
      <protection locked="0"/>
    </xf>
    <xf numFmtId="3" fontId="20" fillId="25" borderId="63" xfId="0" applyNumberFormat="1" applyFont="1" applyFill="1" applyBorder="1" applyAlignment="1" applyProtection="1">
      <alignment horizontal="right"/>
      <protection locked="0"/>
    </xf>
    <xf numFmtId="2" fontId="21" fillId="26" borderId="19" xfId="0" applyNumberFormat="1" applyFont="1" applyFill="1" applyBorder="1" applyAlignment="1">
      <alignment horizontal="left"/>
    </xf>
    <xf numFmtId="0" fontId="0" fillId="28" borderId="60" xfId="0" applyFill="1" applyBorder="1"/>
    <xf numFmtId="0" fontId="25" fillId="28" borderId="61" xfId="0" applyFont="1" applyFill="1" applyBorder="1"/>
    <xf numFmtId="0" fontId="0" fillId="28" borderId="56" xfId="0" applyFill="1" applyBorder="1" applyAlignment="1">
      <alignment horizontal="center"/>
    </xf>
    <xf numFmtId="0" fontId="0" fillId="28" borderId="14" xfId="0" applyFill="1" applyBorder="1"/>
    <xf numFmtId="0" fontId="25" fillId="28" borderId="32" xfId="0" applyFont="1" applyFill="1" applyBorder="1"/>
    <xf numFmtId="0" fontId="0" fillId="28" borderId="41" xfId="0" applyFill="1" applyBorder="1" applyAlignment="1">
      <alignment horizontal="center"/>
    </xf>
    <xf numFmtId="0" fontId="0" fillId="28" borderId="20" xfId="0" applyFill="1" applyBorder="1" applyAlignment="1">
      <alignment horizontal="center"/>
    </xf>
    <xf numFmtId="3" fontId="0" fillId="0" borderId="22" xfId="0" applyNumberFormat="1" applyBorder="1"/>
    <xf numFmtId="4" fontId="0" fillId="0" borderId="18" xfId="0" applyNumberFormat="1" applyBorder="1"/>
    <xf numFmtId="3" fontId="0" fillId="0" borderId="23" xfId="0" applyNumberFormat="1" applyBorder="1"/>
    <xf numFmtId="3" fontId="0" fillId="0" borderId="41" xfId="0" applyNumberFormat="1" applyBorder="1"/>
    <xf numFmtId="2" fontId="2" fillId="24" borderId="32" xfId="1" applyNumberFormat="1" applyFill="1" applyBorder="1" applyAlignment="1">
      <alignment horizontal="center" wrapText="1"/>
    </xf>
    <xf numFmtId="2" fontId="2" fillId="24" borderId="47" xfId="1" applyNumberFormat="1" applyFill="1" applyBorder="1" applyAlignment="1">
      <alignment horizontal="center" vertical="center" wrapText="1"/>
    </xf>
    <xf numFmtId="2" fontId="2" fillId="24" borderId="71" xfId="1" applyNumberFormat="1" applyFill="1" applyBorder="1" applyAlignment="1">
      <alignment horizontal="center" vertical="center" wrapText="1"/>
    </xf>
    <xf numFmtId="2" fontId="2" fillId="24" borderId="68" xfId="1" applyNumberFormat="1" applyFill="1" applyBorder="1" applyAlignment="1">
      <alignment horizontal="center" vertical="center" wrapText="1"/>
    </xf>
    <xf numFmtId="3" fontId="20" fillId="0" borderId="16" xfId="0" applyNumberFormat="1" applyFont="1" applyBorder="1" applyAlignment="1">
      <alignment horizontal="left"/>
    </xf>
    <xf numFmtId="3" fontId="20" fillId="0" borderId="10" xfId="0" applyNumberFormat="1" applyFont="1" applyBorder="1" applyAlignment="1">
      <alignment horizontal="left"/>
    </xf>
    <xf numFmtId="4" fontId="20" fillId="0" borderId="10" xfId="0" applyNumberFormat="1" applyFont="1" applyBorder="1" applyAlignment="1">
      <alignment horizontal="left"/>
    </xf>
    <xf numFmtId="4" fontId="20" fillId="0" borderId="15" xfId="0" applyNumberFormat="1" applyFont="1" applyBorder="1" applyAlignment="1">
      <alignment horizontal="left"/>
    </xf>
    <xf numFmtId="3" fontId="20" fillId="0" borderId="51" xfId="0" applyNumberFormat="1" applyFont="1" applyBorder="1" applyAlignment="1">
      <alignment horizontal="left"/>
    </xf>
    <xf numFmtId="4" fontId="20" fillId="0" borderId="35" xfId="0" applyNumberFormat="1" applyFont="1" applyBorder="1" applyAlignment="1">
      <alignment horizontal="left"/>
    </xf>
    <xf numFmtId="4" fontId="20" fillId="0" borderId="51" xfId="0" applyNumberFormat="1" applyFont="1" applyBorder="1" applyAlignment="1">
      <alignment horizontal="left"/>
    </xf>
    <xf numFmtId="0" fontId="31" fillId="0" borderId="0" xfId="0" applyFont="1"/>
    <xf numFmtId="0" fontId="20" fillId="25" borderId="14" xfId="0" applyFont="1" applyFill="1" applyBorder="1" applyAlignment="1" applyProtection="1">
      <alignment horizontal="left"/>
      <protection locked="0"/>
    </xf>
    <xf numFmtId="4" fontId="20" fillId="0" borderId="30" xfId="0" applyNumberFormat="1" applyFont="1" applyBorder="1" applyAlignment="1">
      <alignment horizontal="right"/>
    </xf>
    <xf numFmtId="14" fontId="21" fillId="25" borderId="20" xfId="0" applyNumberFormat="1" applyFont="1" applyFill="1" applyBorder="1" applyAlignment="1" applyProtection="1">
      <alignment horizontal="left"/>
      <protection locked="0"/>
    </xf>
    <xf numFmtId="2" fontId="30" fillId="0" borderId="0" xfId="0" applyNumberFormat="1" applyFont="1"/>
    <xf numFmtId="4" fontId="0" fillId="0" borderId="19" xfId="0" applyNumberFormat="1" applyBorder="1"/>
    <xf numFmtId="4" fontId="0" fillId="0" borderId="20" xfId="0" applyNumberFormat="1" applyBorder="1"/>
    <xf numFmtId="0" fontId="32" fillId="0" borderId="0" xfId="0" applyFont="1"/>
    <xf numFmtId="0" fontId="33" fillId="0" borderId="0" xfId="0" applyFont="1"/>
    <xf numFmtId="2" fontId="2" fillId="24" borderId="57" xfId="1" applyNumberFormat="1" applyFill="1" applyBorder="1" applyAlignment="1">
      <alignment horizontal="center" wrapText="1"/>
    </xf>
    <xf numFmtId="2" fontId="2" fillId="24" borderId="48" xfId="1" applyNumberFormat="1" applyFill="1" applyBorder="1" applyAlignment="1">
      <alignment horizontal="center" wrapText="1"/>
    </xf>
    <xf numFmtId="2" fontId="2" fillId="24" borderId="36" xfId="1" applyNumberFormat="1" applyFill="1" applyBorder="1" applyAlignment="1">
      <alignment horizontal="center" wrapText="1"/>
    </xf>
    <xf numFmtId="2" fontId="2" fillId="24" borderId="43" xfId="1" applyNumberFormat="1" applyFill="1" applyBorder="1" applyAlignment="1">
      <alignment horizontal="center" wrapText="1"/>
    </xf>
    <xf numFmtId="2" fontId="2" fillId="24" borderId="51" xfId="1" applyNumberFormat="1" applyFill="1" applyBorder="1" applyAlignment="1">
      <alignment horizontal="center" wrapText="1"/>
    </xf>
    <xf numFmtId="2" fontId="2" fillId="24" borderId="62" xfId="1" applyNumberFormat="1" applyFill="1" applyBorder="1" applyAlignment="1">
      <alignment horizontal="center" wrapText="1"/>
    </xf>
    <xf numFmtId="2" fontId="2" fillId="24" borderId="35" xfId="1" applyNumberFormat="1" applyFill="1" applyBorder="1" applyAlignment="1">
      <alignment horizontal="center" vertical="center"/>
    </xf>
    <xf numFmtId="2" fontId="2" fillId="24" borderId="53" xfId="1" applyNumberFormat="1" applyFill="1" applyBorder="1" applyAlignment="1">
      <alignment horizontal="center" vertical="center" wrapText="1"/>
    </xf>
    <xf numFmtId="3" fontId="20" fillId="25" borderId="43" xfId="0" applyNumberFormat="1" applyFont="1" applyFill="1" applyBorder="1" applyAlignment="1" applyProtection="1">
      <alignment horizontal="left"/>
      <protection locked="0"/>
    </xf>
    <xf numFmtId="3" fontId="20" fillId="25" borderId="19" xfId="0" applyNumberFormat="1" applyFont="1" applyFill="1" applyBorder="1" applyAlignment="1" applyProtection="1">
      <alignment horizontal="left"/>
      <protection locked="0"/>
    </xf>
    <xf numFmtId="3" fontId="20" fillId="25" borderId="20" xfId="0" applyNumberFormat="1" applyFont="1" applyFill="1" applyBorder="1" applyAlignment="1" applyProtection="1">
      <alignment horizontal="left"/>
      <protection locked="0"/>
    </xf>
    <xf numFmtId="0" fontId="34" fillId="26" borderId="48" xfId="0" applyFont="1" applyFill="1" applyBorder="1" applyAlignment="1">
      <alignment horizontal="left"/>
    </xf>
    <xf numFmtId="49" fontId="21" fillId="25" borderId="18" xfId="0" applyNumberFormat="1" applyFont="1" applyFill="1" applyBorder="1" applyProtection="1">
      <protection locked="0"/>
    </xf>
    <xf numFmtId="49" fontId="21" fillId="25" borderId="19" xfId="0" applyNumberFormat="1" applyFont="1" applyFill="1" applyBorder="1" applyProtection="1">
      <protection locked="0"/>
    </xf>
    <xf numFmtId="49" fontId="21" fillId="26" borderId="18" xfId="0" applyNumberFormat="1" applyFont="1" applyFill="1" applyBorder="1"/>
    <xf numFmtId="49" fontId="21" fillId="26" borderId="19" xfId="0" applyNumberFormat="1" applyFont="1" applyFill="1" applyBorder="1"/>
    <xf numFmtId="49" fontId="21" fillId="26" borderId="19" xfId="0" applyNumberFormat="1" applyFont="1" applyFill="1" applyBorder="1" applyAlignment="1">
      <alignment horizontal="left"/>
    </xf>
    <xf numFmtId="2" fontId="22" fillId="24" borderId="11" xfId="1" applyNumberFormat="1" applyFont="1" applyFill="1" applyBorder="1" applyAlignment="1">
      <alignment horizontal="center" wrapText="1"/>
    </xf>
    <xf numFmtId="2" fontId="22" fillId="24" borderId="13" xfId="1" applyNumberFormat="1" applyFont="1" applyFill="1" applyBorder="1" applyAlignment="1">
      <alignment horizontal="center" wrapText="1"/>
    </xf>
    <xf numFmtId="2" fontId="22" fillId="24" borderId="66" xfId="1" applyNumberFormat="1" applyFont="1" applyFill="1" applyBorder="1" applyAlignment="1">
      <alignment horizontal="center" wrapText="1"/>
    </xf>
    <xf numFmtId="2" fontId="22" fillId="24" borderId="12" xfId="1" applyNumberFormat="1" applyFont="1" applyFill="1" applyBorder="1" applyAlignment="1">
      <alignment horizontal="center" wrapText="1"/>
    </xf>
    <xf numFmtId="2" fontId="22" fillId="24" borderId="56" xfId="1" applyNumberFormat="1" applyFont="1" applyFill="1" applyBorder="1" applyAlignment="1">
      <alignment horizontal="center" vertical="center" wrapText="1"/>
    </xf>
    <xf numFmtId="2" fontId="22" fillId="24" borderId="57" xfId="1" applyNumberFormat="1" applyFont="1" applyFill="1" applyBorder="1" applyAlignment="1">
      <alignment horizontal="center" vertical="center" wrapText="1"/>
    </xf>
    <xf numFmtId="2" fontId="22" fillId="24" borderId="46" xfId="1" applyNumberFormat="1" applyFont="1" applyFill="1" applyBorder="1" applyAlignment="1">
      <alignment horizontal="center" vertical="center" wrapText="1"/>
    </xf>
    <xf numFmtId="2" fontId="22" fillId="24" borderId="11" xfId="1" applyNumberFormat="1" applyFont="1" applyFill="1" applyBorder="1" applyAlignment="1">
      <alignment horizontal="left" wrapText="1"/>
    </xf>
    <xf numFmtId="2" fontId="22" fillId="24" borderId="13" xfId="1" applyNumberFormat="1" applyFont="1" applyFill="1" applyBorder="1" applyAlignment="1">
      <alignment horizontal="left" wrapText="1"/>
    </xf>
    <xf numFmtId="0" fontId="29" fillId="0" borderId="53" xfId="0" applyFont="1" applyBorder="1" applyAlignment="1">
      <alignment horizontal="center" vertical="center" wrapText="1"/>
    </xf>
    <xf numFmtId="0" fontId="29" fillId="0" borderId="0" xfId="0" applyFont="1" applyAlignment="1">
      <alignment horizontal="center" vertical="center" wrapText="1"/>
    </xf>
    <xf numFmtId="2" fontId="22" fillId="24" borderId="60"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2" fillId="24" borderId="61" xfId="1" applyNumberFormat="1" applyFont="1" applyFill="1" applyBorder="1" applyAlignment="1">
      <alignment horizontal="center" wrapText="1"/>
    </xf>
    <xf numFmtId="2" fontId="22" fillId="24" borderId="11" xfId="1" applyNumberFormat="1" applyFont="1" applyFill="1" applyBorder="1" applyAlignment="1">
      <alignment horizontal="center"/>
    </xf>
    <xf numFmtId="2" fontId="22" fillId="24" borderId="12" xfId="1" applyNumberFormat="1" applyFont="1" applyFill="1" applyBorder="1" applyAlignment="1">
      <alignment horizontal="center"/>
    </xf>
    <xf numFmtId="2" fontId="22" fillId="24" borderId="11" xfId="1" applyNumberFormat="1" applyFont="1" applyFill="1" applyBorder="1" applyAlignment="1">
      <alignment horizontal="left"/>
    </xf>
    <xf numFmtId="2" fontId="22" fillId="24" borderId="13" xfId="1" applyNumberFormat="1" applyFont="1" applyFill="1" applyBorder="1" applyAlignment="1">
      <alignment horizontal="left"/>
    </xf>
    <xf numFmtId="0" fontId="0" fillId="28" borderId="22" xfId="0" applyFill="1" applyBorder="1" applyAlignment="1">
      <alignment horizontal="left"/>
    </xf>
    <xf numFmtId="0" fontId="0" fillId="28" borderId="42" xfId="0" applyFill="1" applyBorder="1" applyAlignment="1">
      <alignment horizontal="left"/>
    </xf>
    <xf numFmtId="0" fontId="0" fillId="28" borderId="23" xfId="0" applyFill="1" applyBorder="1" applyAlignment="1">
      <alignment horizontal="left"/>
    </xf>
    <xf numFmtId="0" fontId="0" fillId="28" borderId="70" xfId="0" applyFill="1" applyBorder="1" applyAlignment="1">
      <alignment horizontal="left"/>
    </xf>
    <xf numFmtId="0" fontId="0" fillId="28" borderId="41" xfId="0" applyFill="1" applyBorder="1" applyAlignment="1">
      <alignment horizontal="left"/>
    </xf>
    <xf numFmtId="0" fontId="0" fillId="28" borderId="63" xfId="0" applyFill="1" applyBorder="1" applyAlignment="1">
      <alignment horizontal="left"/>
    </xf>
    <xf numFmtId="2" fontId="22" fillId="24" borderId="22" xfId="1" applyNumberFormat="1" applyFont="1" applyFill="1" applyBorder="1" applyAlignment="1">
      <alignment horizontal="center" wrapText="1"/>
    </xf>
    <xf numFmtId="2" fontId="22" fillId="24" borderId="38" xfId="1" applyNumberFormat="1" applyFont="1" applyFill="1" applyBorder="1" applyAlignment="1">
      <alignment horizontal="center" wrapText="1"/>
    </xf>
    <xf numFmtId="2" fontId="22" fillId="24" borderId="42" xfId="1" applyNumberFormat="1" applyFont="1" applyFill="1" applyBorder="1" applyAlignment="1">
      <alignment horizontal="center" wrapText="1"/>
    </xf>
    <xf numFmtId="2" fontId="22" fillId="24" borderId="22" xfId="1" applyNumberFormat="1" applyFont="1" applyFill="1" applyBorder="1" applyAlignment="1">
      <alignment horizontal="center" vertical="center" wrapText="1"/>
    </xf>
    <xf numFmtId="2" fontId="22" fillId="24" borderId="42" xfId="1" applyNumberFormat="1" applyFont="1" applyFill="1" applyBorder="1" applyAlignment="1">
      <alignment horizontal="center" vertical="center" wrapText="1"/>
    </xf>
    <xf numFmtId="2" fontId="22" fillId="24" borderId="38" xfId="1" applyNumberFormat="1" applyFont="1" applyFill="1" applyBorder="1" applyAlignment="1">
      <alignment horizontal="center" vertical="center" wrapText="1"/>
    </xf>
  </cellXfs>
  <cellStyles count="51">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40 % - Akzent1 2" xfId="8" xr:uid="{00000000-0005-0000-0000-000006000000}"/>
    <cellStyle name="40 % - Akzent2 2" xfId="9" xr:uid="{00000000-0005-0000-0000-000007000000}"/>
    <cellStyle name="40 % - Akzent3 2" xfId="10" xr:uid="{00000000-0005-0000-0000-000008000000}"/>
    <cellStyle name="40 % - Akzent4 2" xfId="11" xr:uid="{00000000-0005-0000-0000-000009000000}"/>
    <cellStyle name="40 % - Akzent5 2" xfId="12" xr:uid="{00000000-0005-0000-0000-00000A000000}"/>
    <cellStyle name="40 % - Akzent6 2" xfId="13" xr:uid="{00000000-0005-0000-0000-00000B000000}"/>
    <cellStyle name="60 % - Akzent1 2" xfId="14" xr:uid="{00000000-0005-0000-0000-00000C000000}"/>
    <cellStyle name="60 % - Akzent2 2" xfId="15" xr:uid="{00000000-0005-0000-0000-00000D000000}"/>
    <cellStyle name="60 % - Akzent3 2" xfId="16" xr:uid="{00000000-0005-0000-0000-00000E000000}"/>
    <cellStyle name="60 % - Akzent4 2" xfId="17" xr:uid="{00000000-0005-0000-0000-00000F000000}"/>
    <cellStyle name="60 % - Akzent5 2" xfId="18" xr:uid="{00000000-0005-0000-0000-000010000000}"/>
    <cellStyle name="60 % - Akzent6 2" xfId="19" xr:uid="{00000000-0005-0000-0000-000011000000}"/>
    <cellStyle name="Akzent1 2" xfId="20" xr:uid="{00000000-0005-0000-0000-000012000000}"/>
    <cellStyle name="Akzent2 2" xfId="21" xr:uid="{00000000-0005-0000-0000-000013000000}"/>
    <cellStyle name="Akzent3 2" xfId="22" xr:uid="{00000000-0005-0000-0000-000014000000}"/>
    <cellStyle name="Akzent4 2" xfId="23" xr:uid="{00000000-0005-0000-0000-000015000000}"/>
    <cellStyle name="Akzent5 2" xfId="24" xr:uid="{00000000-0005-0000-0000-000016000000}"/>
    <cellStyle name="Akzent6 2" xfId="25" xr:uid="{00000000-0005-0000-0000-000017000000}"/>
    <cellStyle name="Ausgabe 2" xfId="26" xr:uid="{00000000-0005-0000-0000-000018000000}"/>
    <cellStyle name="Berechnung 2" xfId="27" xr:uid="{00000000-0005-0000-0000-000019000000}"/>
    <cellStyle name="Eingabe 2" xfId="28" xr:uid="{00000000-0005-0000-0000-00001A000000}"/>
    <cellStyle name="Ergebnis 2" xfId="29" xr:uid="{00000000-0005-0000-0000-00001B000000}"/>
    <cellStyle name="Erklärender Text 2" xfId="30" xr:uid="{00000000-0005-0000-0000-00001C000000}"/>
    <cellStyle name="Gut 2" xfId="31" xr:uid="{00000000-0005-0000-0000-00001D000000}"/>
    <cellStyle name="Komma" xfId="50" builtinId="3"/>
    <cellStyle name="Neutral 2" xfId="32" xr:uid="{00000000-0005-0000-0000-00001F000000}"/>
    <cellStyle name="Notiz 2" xfId="33" xr:uid="{00000000-0005-0000-0000-000020000000}"/>
    <cellStyle name="Prozent" xfId="49" builtinId="5"/>
    <cellStyle name="Prozent 2" xfId="35" xr:uid="{00000000-0005-0000-0000-000022000000}"/>
    <cellStyle name="Prozent 3" xfId="34" xr:uid="{00000000-0005-0000-0000-000023000000}"/>
    <cellStyle name="Schlecht 2" xfId="36" xr:uid="{00000000-0005-0000-0000-000024000000}"/>
    <cellStyle name="Standard" xfId="0" builtinId="0"/>
    <cellStyle name="Standard 2" xfId="37" xr:uid="{00000000-0005-0000-0000-000026000000}"/>
    <cellStyle name="Standard 2 2" xfId="38" xr:uid="{00000000-0005-0000-0000-000027000000}"/>
    <cellStyle name="Standard 2 3" xfId="39" xr:uid="{00000000-0005-0000-0000-000028000000}"/>
    <cellStyle name="Standard 3" xfId="40" xr:uid="{00000000-0005-0000-0000-000029000000}"/>
    <cellStyle name="Standard 4" xfId="1" xr:uid="{00000000-0005-0000-0000-00002A000000}"/>
    <cellStyle name="Überschrift 1 2" xfId="42" xr:uid="{00000000-0005-0000-0000-00002B000000}"/>
    <cellStyle name="Überschrift 2 2" xfId="43" xr:uid="{00000000-0005-0000-0000-00002C000000}"/>
    <cellStyle name="Überschrift 3 2" xfId="44" xr:uid="{00000000-0005-0000-0000-00002D000000}"/>
    <cellStyle name="Überschrift 4 2" xfId="45" xr:uid="{00000000-0005-0000-0000-00002E000000}"/>
    <cellStyle name="Überschrift 5" xfId="41" xr:uid="{00000000-0005-0000-0000-00002F000000}"/>
    <cellStyle name="Verknüpfte Zelle 2" xfId="46" xr:uid="{00000000-0005-0000-0000-000030000000}"/>
    <cellStyle name="Warnender Text 2" xfId="47" xr:uid="{00000000-0005-0000-0000-000031000000}"/>
    <cellStyle name="Zelle überprüfen 2" xfId="48" xr:uid="{00000000-0005-0000-0000-000032000000}"/>
  </cellStyles>
  <dxfs count="9">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ont>
        <color rgb="FF9C0006"/>
      </font>
      <fill>
        <patternFill>
          <bgColor rgb="FFFFC7CE"/>
        </patternFill>
      </fill>
    </dxf>
    <dxf>
      <fill>
        <patternFill>
          <bgColor rgb="FFFFC000"/>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7</xdr:row>
      <xdr:rowOff>85724</xdr:rowOff>
    </xdr:from>
    <xdr:to>
      <xdr:col>14</xdr:col>
      <xdr:colOff>800100</xdr:colOff>
      <xdr:row>145</xdr:row>
      <xdr:rowOff>76200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bwMode="auto">
        <a:xfrm>
          <a:off x="733425" y="1419224"/>
          <a:ext cx="11801475" cy="26279476"/>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Offshore-Netzumlage (ON-Umlage) nach  § 21 EnFG</a:t>
          </a:r>
          <a:br>
            <a:rPr kumimoji="0" lang="de-DE" sz="1100" b="1" i="0" u="none" strike="noStrike" kern="0" cap="none" spc="0" normalizeH="0" baseline="0" noProof="0">
              <a:ln>
                <a:noFill/>
              </a:ln>
              <a:solidFill>
                <a:sysClr val="windowText" lastClr="000000"/>
              </a:solidFill>
              <a:effectLst/>
              <a:uLnTx/>
              <a:uFillTx/>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eines einzelnen Speichers als auch der Erfassung der Daten von mehreren Speichern. Im Rahmen der Jahresmeldung erfolgt in den Meldeportalen der ÜNB die Angabe eines (negativen) Saldierungsbetrags als aggregierter Wert über mehrere Speicher. Der im Portal angegebene Saldierungsbetrag muss konsistent zu dem im Excel-Tool ausgewiesenen Saldierungsbetrag (in Summe über alle Speicher) für den regelverantwortlichen Übertragungsnetzbetreiber sein. Daher sind bei der Übermittlung des Berechnungstools im Rahmen der Jahresabrechnung/Testierung alle Daten zu allen von dem Meldenden belieferten Speichern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Speicher genutzt werden, ist folgendes zu beachten: Bitte nehmen Sie die Eintragung der Speicher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einen Stromspeicher betreibt und mit dieser Meldung eine Verringerung für die im Speicher verbrauchten Strommengen zu zahlende ON-Umlage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ON-Umlage: Angabe der ON-Umlage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ON-Umlage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Eindeutige, nicht zu verändernde Bezeichnung des Stromspeichers, die durch alle Meldenden zu verwenden ist. Diese sollte in Anlehnung an den EEG-Anlagenschlüssel gebildet werden, mit einem ‚S‘ beginnen und 33-stellig sein (z.B. S1050201000SCHLUESSELDUMMY0000001). Innerhalb der Meldevorlage dient die einheitliche Bezeichnung des Stromspeichers der Verbindung der Angaben auf den einzelnen Tabellenblättern.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Installierte Speicherkapazität: Maximal entnehmbarer Speicherinhalt (Output) in Kilowattstunden gemäß Herstellerangabe.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der Stromspeicher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Erfüllung § </a:t>
          </a:r>
          <a:r>
            <a:rPr lang="de-DE" sz="1100" b="0" i="0" baseline="0">
              <a:solidFill>
                <a:sysClr val="windowText" lastClr="000000"/>
              </a:solidFill>
              <a:effectLst/>
              <a:latin typeface="+mn-lt"/>
              <a:ea typeface="+mn-ea"/>
              <a:cs typeface="+mn-cs"/>
            </a:rPr>
            <a:t>21 Abs. 4 EnFG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‚Ja‘, wenn die Anforderungen nach </a:t>
          </a:r>
          <a:r>
            <a:rPr lang="de-DE" sz="1100" b="0" i="0" baseline="0">
              <a:solidFill>
                <a:sysClr val="windowText" lastClr="000000"/>
              </a:solidFill>
              <a:effectLst/>
              <a:latin typeface="+mn-lt"/>
              <a:ea typeface="+mn-ea"/>
              <a:cs typeface="+mn-cs"/>
            </a:rPr>
            <a:t>§ 21 Abs. 4 EnFG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erfüllt werden. Diese umfassen insbesondere die gesonderte Erfassung sämtlicher Strommengen sowie sämtlicher sonstiger Energieentnahmen durch geeichte Messeinrichtungen und die Erfassung der Speicherfüllstände je Saldierungsperiode. </a:t>
          </a:r>
          <a:r>
            <a:rPr lang="de-DE" sz="1100">
              <a:solidFill>
                <a:sysClr val="windowText" lastClr="000000"/>
              </a:solidFill>
              <a:effectLst/>
              <a:latin typeface="+mn-lt"/>
              <a:ea typeface="+mn-ea"/>
              <a:cs typeface="+mn-cs"/>
            </a:rPr>
            <a:t>Gemäß § 25 Nr. 7 MessEV ist die Verrechnung von mess- und eichrechtskonform ermittelten Werten möglich.</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‚Nein‘, sofern diese Anforderungen nicht erfüllt werden. Dies schließt einen Anspruch auf Verringerung der ON-Umlage aus.</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ON-Umlage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Auswahl des eindeutigen Identifikators gem. dem Tabellenblatt ‚Stammdaten‘, auf den sich die Meldung bezieht.</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des Stromspeichers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den Stromspeicher benötigt, auch wenn die ON-Umlage hierfür durch einen anderen Akteur zu zahlen ist.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ON-Umlage (bspw. aufgrund der Besonderen Ausgleichsregelung nach </a:t>
          </a:r>
          <a:r>
            <a:rPr lang="de-DE" sz="1100" b="0" i="0" baseline="0">
              <a:solidFill>
                <a:sysClr val="windowText" lastClr="000000"/>
              </a:solidFill>
              <a:effectLst/>
              <a:latin typeface="+mn-lt"/>
              <a:ea typeface="+mn-ea"/>
              <a:cs typeface="+mn-cs"/>
            </a:rPr>
            <a:t>§ 31 EnFG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des Speichers‘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Speicher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des Speichers ist zwischen Netzeinspeisung, dezentralem Verbrauch und Sondersachverhalt zu unterscheiden. </a:t>
          </a: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Füllstände</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Analog zu den vorherigen Tabellenblättern sind auch in diesem die Angaben einem Speicher zuzuordnen.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sng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ON-Umlage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ON-Umlage gegenüber dem Meldenden für die Beladung des Stromspeichers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des 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der Speicher durch mehrere Akteure befüllt wird.</a:t>
          </a:r>
        </a:p>
        <a:p>
          <a:pPr lvl="1"/>
          <a:endParaRPr lang="de-DE" sz="1100">
            <a:effectLst/>
            <a:latin typeface="+mn-lt"/>
            <a:ea typeface="+mn-ea"/>
            <a:cs typeface="+mn-cs"/>
          </a:endParaRPr>
        </a:p>
        <a:p>
          <a:pPr algn="l">
            <a:lnSpc>
              <a:spcPts val="1900"/>
            </a:lnSpc>
            <a:spcBef>
              <a:spcPct val="0"/>
            </a:spcBef>
          </a:pPr>
          <a:endParaRPr lang="de-DE" sz="1400" dirty="0"/>
        </a:p>
      </xdr:txBody>
    </xdr:sp>
    <xdr:clientData/>
  </xdr:twoCellAnchor>
  <xdr:twoCellAnchor>
    <xdr:from>
      <xdr:col>1</xdr:col>
      <xdr:colOff>68580</xdr:colOff>
      <xdr:row>0</xdr:row>
      <xdr:rowOff>152400</xdr:rowOff>
    </xdr:from>
    <xdr:to>
      <xdr:col>7</xdr:col>
      <xdr:colOff>802005</xdr:colOff>
      <xdr:row>4</xdr:row>
      <xdr:rowOff>121920</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06780" y="152400"/>
          <a:ext cx="5762625" cy="693420"/>
          <a:chOff x="0" y="-55722"/>
          <a:chExt cx="5762625" cy="670956"/>
        </a:xfrm>
      </xdr:grpSpPr>
      <xdr:grpSp>
        <xdr:nvGrpSpPr>
          <xdr:cNvPr id="16" name="Gruppieren 15">
            <a:extLst>
              <a:ext uri="{FF2B5EF4-FFF2-40B4-BE49-F238E27FC236}">
                <a16:creationId xmlns:a16="http://schemas.microsoft.com/office/drawing/2014/main" id="{00000000-0008-0000-0000-000010000000}"/>
              </a:ext>
            </a:extLst>
          </xdr:cNvPr>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P76"/>
  <sheetViews>
    <sheetView showGridLines="0" zoomScaleNormal="100" workbookViewId="0">
      <selection activeCell="H6" sqref="H6"/>
    </sheetView>
  </sheetViews>
  <sheetFormatPr baseColWidth="10" defaultColWidth="11" defaultRowHeight="14.25" x14ac:dyDescent="0.2"/>
  <sheetData>
    <row r="76" spans="16:16" x14ac:dyDescent="0.2">
      <c r="P76" s="164"/>
    </row>
  </sheetData>
  <sheetProtection algorithmName="SHA-512" hashValue="Atj2V+vvfa2/VixL4XatdQ/MyrLq8d+xYsGnQCMOWggj2aAMtgbWtbzvvYQ+nkAUDCrgX6O4QyaaO5jjVnB4tg==" saltValue="OiETTQzQ2k2D4P86Gcpi3A==" spinCount="100000" sheet="1" selectLockedCells="1"/>
  <pageMargins left="0.7" right="0.7" top="0.78740157499999996" bottom="0.78740157499999996" header="0.3" footer="0.3"/>
  <headerFooter>
    <oddHeader>&amp;C&amp;"Calibri"&amp;10&amp;K000000 Öffentlich (Public)&amp;1#_x000D_</oddHeader>
  </headerFooter>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302"/>
  <sheetViews>
    <sheetView showGridLines="0" tabSelected="1" zoomScale="80" zoomScaleNormal="80" workbookViewId="0">
      <selection activeCell="A18" sqref="A18"/>
    </sheetView>
  </sheetViews>
  <sheetFormatPr baseColWidth="10" defaultColWidth="11" defaultRowHeight="14.25" x14ac:dyDescent="0.2"/>
  <cols>
    <col min="1" max="1" width="37.25" customWidth="1"/>
    <col min="2" max="3" width="25.625" customWidth="1"/>
    <col min="4" max="4" width="27.375" customWidth="1"/>
    <col min="5" max="5" width="25.625" customWidth="1"/>
    <col min="6" max="6" width="33.875" customWidth="1"/>
    <col min="7" max="7" width="25.625" customWidth="1"/>
    <col min="8" max="8" width="21.875" bestFit="1" customWidth="1"/>
    <col min="9" max="9" width="24.875" customWidth="1"/>
  </cols>
  <sheetData>
    <row r="1" spans="1:9" ht="18" x14ac:dyDescent="0.25">
      <c r="A1" s="165" t="s">
        <v>96</v>
      </c>
    </row>
    <row r="2" spans="1:9" ht="18.75" thickBot="1" x14ac:dyDescent="0.3">
      <c r="B2" s="85"/>
      <c r="C2" s="85"/>
      <c r="D2" s="85"/>
    </row>
    <row r="3" spans="1:9" ht="16.5" customHeight="1" thickBot="1" x14ac:dyDescent="0.3">
      <c r="A3" s="183" t="s">
        <v>0</v>
      </c>
      <c r="B3" s="184"/>
      <c r="C3" s="85"/>
      <c r="D3" s="190" t="s">
        <v>77</v>
      </c>
      <c r="E3" s="191"/>
      <c r="F3" s="115"/>
    </row>
    <row r="4" spans="1:9" ht="18" x14ac:dyDescent="0.25">
      <c r="A4" s="42" t="s">
        <v>44</v>
      </c>
      <c r="B4" s="178"/>
      <c r="C4" s="85"/>
      <c r="D4" s="85"/>
    </row>
    <row r="5" spans="1:9" ht="18" x14ac:dyDescent="0.25">
      <c r="A5" s="19" t="s">
        <v>1</v>
      </c>
      <c r="B5" s="179"/>
      <c r="C5" s="85"/>
      <c r="D5" s="85"/>
    </row>
    <row r="6" spans="1:9" ht="18" x14ac:dyDescent="0.25">
      <c r="A6" s="19" t="s">
        <v>5</v>
      </c>
      <c r="B6" s="179"/>
      <c r="C6" s="85"/>
      <c r="D6" s="85"/>
    </row>
    <row r="7" spans="1:9" ht="18" x14ac:dyDescent="0.25">
      <c r="A7" s="19" t="s">
        <v>2</v>
      </c>
      <c r="B7" s="126"/>
      <c r="C7" s="85"/>
      <c r="D7" s="85"/>
    </row>
    <row r="8" spans="1:9" ht="18" x14ac:dyDescent="0.25">
      <c r="A8" s="19" t="s">
        <v>3</v>
      </c>
      <c r="B8" s="179"/>
      <c r="C8" s="85"/>
      <c r="D8" s="85"/>
    </row>
    <row r="9" spans="1:9" ht="15" thickBot="1" x14ac:dyDescent="0.25">
      <c r="A9" s="20" t="s">
        <v>6</v>
      </c>
      <c r="B9" s="160"/>
    </row>
    <row r="10" spans="1:9" ht="15" thickBot="1" x14ac:dyDescent="0.25">
      <c r="A10" s="41"/>
      <c r="B10" s="86"/>
    </row>
    <row r="11" spans="1:9" x14ac:dyDescent="0.2">
      <c r="A11" s="52" t="s">
        <v>50</v>
      </c>
      <c r="B11" s="68">
        <v>2024</v>
      </c>
      <c r="C11" s="192" t="s">
        <v>81</v>
      </c>
      <c r="D11" s="193"/>
      <c r="E11" s="193"/>
      <c r="F11" s="193"/>
      <c r="G11" s="193"/>
      <c r="H11" s="161"/>
    </row>
    <row r="12" spans="1:9" ht="15" thickBot="1" x14ac:dyDescent="0.25">
      <c r="A12" s="53" t="s">
        <v>97</v>
      </c>
      <c r="B12" s="121">
        <f>VLOOKUP($B$11,Hilfstabelle!$F$1:$G$10,2,FALSE)</f>
        <v>0.65600000000000003</v>
      </c>
      <c r="C12" s="192"/>
      <c r="D12" s="193"/>
      <c r="E12" s="193"/>
      <c r="F12" s="193"/>
      <c r="G12" s="193"/>
    </row>
    <row r="13" spans="1:9" ht="15" thickBot="1" x14ac:dyDescent="0.25">
      <c r="C13" s="122"/>
      <c r="D13" s="122"/>
      <c r="E13" s="122"/>
      <c r="F13" s="122"/>
      <c r="G13" s="122"/>
    </row>
    <row r="14" spans="1:9" ht="25.5" customHeight="1" thickBot="1" x14ac:dyDescent="0.25">
      <c r="A14" s="185" t="s">
        <v>4</v>
      </c>
      <c r="B14" s="186"/>
      <c r="C14" s="186"/>
      <c r="D14" s="186"/>
      <c r="E14" s="186"/>
      <c r="F14" s="186"/>
      <c r="G14" s="186"/>
      <c r="H14" s="79" t="s">
        <v>16</v>
      </c>
      <c r="I14" s="187" t="s">
        <v>52</v>
      </c>
    </row>
    <row r="15" spans="1:9" ht="25.5" x14ac:dyDescent="0.2">
      <c r="A15" s="54" t="s">
        <v>7</v>
      </c>
      <c r="B15" s="81" t="s">
        <v>17</v>
      </c>
      <c r="C15" s="55" t="s">
        <v>2</v>
      </c>
      <c r="D15" s="56" t="s">
        <v>18</v>
      </c>
      <c r="E15" s="54" t="s">
        <v>10</v>
      </c>
      <c r="F15" s="57" t="s">
        <v>19</v>
      </c>
      <c r="G15" s="57" t="s">
        <v>88</v>
      </c>
      <c r="H15" s="54" t="s">
        <v>45</v>
      </c>
      <c r="I15" s="188"/>
    </row>
    <row r="16" spans="1:9" ht="15" thickBot="1" x14ac:dyDescent="0.25">
      <c r="A16" s="26"/>
      <c r="B16" s="35"/>
      <c r="C16" s="28"/>
      <c r="D16" s="38"/>
      <c r="E16" s="26" t="s">
        <v>11</v>
      </c>
      <c r="F16" s="26" t="s">
        <v>15</v>
      </c>
      <c r="G16" s="27" t="s">
        <v>43</v>
      </c>
      <c r="H16" s="40" t="s">
        <v>15</v>
      </c>
      <c r="I16" s="189"/>
    </row>
    <row r="17" spans="1:9" x14ac:dyDescent="0.2">
      <c r="A17" s="73"/>
      <c r="B17" s="70"/>
      <c r="C17" s="69"/>
      <c r="D17" s="71"/>
      <c r="E17" s="174"/>
      <c r="F17" s="73"/>
      <c r="G17" s="72"/>
      <c r="H17" s="73"/>
      <c r="I17" s="14" t="str">
        <f t="shared" ref="I17:I81" si="0">IF(ISBLANK(A17),"",IFERROR(IF(COUNTIF($A$17:$A$300,A17)&gt;1,"Fehler - Anlagenschlüssel doppelt verwendet",""),"Fehler"))</f>
        <v/>
      </c>
    </row>
    <row r="18" spans="1:9" x14ac:dyDescent="0.2">
      <c r="A18" s="73"/>
      <c r="B18" s="70"/>
      <c r="C18" s="75"/>
      <c r="D18" s="71"/>
      <c r="E18" s="174"/>
      <c r="F18" s="73"/>
      <c r="G18" s="72"/>
      <c r="H18" s="73"/>
      <c r="I18" s="14" t="str">
        <f t="shared" si="0"/>
        <v/>
      </c>
    </row>
    <row r="19" spans="1:9" x14ac:dyDescent="0.2">
      <c r="A19" s="73"/>
      <c r="B19" s="70"/>
      <c r="C19" s="75"/>
      <c r="D19" s="71"/>
      <c r="E19" s="174"/>
      <c r="F19" s="73"/>
      <c r="G19" s="72"/>
      <c r="H19" s="73"/>
      <c r="I19" s="14" t="str">
        <f t="shared" si="0"/>
        <v/>
      </c>
    </row>
    <row r="20" spans="1:9" x14ac:dyDescent="0.2">
      <c r="A20" s="73"/>
      <c r="B20" s="70"/>
      <c r="C20" s="69"/>
      <c r="D20" s="71"/>
      <c r="E20" s="174"/>
      <c r="F20" s="73"/>
      <c r="G20" s="72"/>
      <c r="H20" s="73"/>
      <c r="I20" s="14" t="str">
        <f t="shared" si="0"/>
        <v/>
      </c>
    </row>
    <row r="21" spans="1:9" x14ac:dyDescent="0.2">
      <c r="A21" s="73"/>
      <c r="B21" s="70"/>
      <c r="C21" s="75"/>
      <c r="D21" s="71"/>
      <c r="E21" s="174"/>
      <c r="F21" s="73"/>
      <c r="G21" s="72"/>
      <c r="H21" s="73"/>
      <c r="I21" s="14" t="str">
        <f t="shared" si="0"/>
        <v/>
      </c>
    </row>
    <row r="22" spans="1:9" x14ac:dyDescent="0.2">
      <c r="A22" s="73"/>
      <c r="B22" s="70"/>
      <c r="C22" s="75"/>
      <c r="D22" s="71"/>
      <c r="E22" s="174"/>
      <c r="F22" s="73"/>
      <c r="G22" s="72"/>
      <c r="H22" s="73"/>
      <c r="I22" s="14" t="str">
        <f t="shared" si="0"/>
        <v/>
      </c>
    </row>
    <row r="23" spans="1:9" x14ac:dyDescent="0.2">
      <c r="A23" s="73"/>
      <c r="B23" s="70"/>
      <c r="C23" s="75"/>
      <c r="D23" s="71"/>
      <c r="E23" s="174"/>
      <c r="F23" s="73"/>
      <c r="G23" s="72"/>
      <c r="H23" s="73"/>
      <c r="I23" s="14" t="str">
        <f t="shared" si="0"/>
        <v/>
      </c>
    </row>
    <row r="24" spans="1:9" x14ac:dyDescent="0.2">
      <c r="A24" s="73"/>
      <c r="B24" s="70"/>
      <c r="C24" s="75"/>
      <c r="D24" s="71"/>
      <c r="E24" s="174"/>
      <c r="F24" s="73"/>
      <c r="G24" s="72"/>
      <c r="H24" s="73"/>
      <c r="I24" s="14" t="str">
        <f t="shared" si="0"/>
        <v/>
      </c>
    </row>
    <row r="25" spans="1:9" x14ac:dyDescent="0.2">
      <c r="A25" s="73"/>
      <c r="B25" s="70"/>
      <c r="C25" s="75"/>
      <c r="D25" s="71"/>
      <c r="E25" s="174"/>
      <c r="F25" s="73"/>
      <c r="G25" s="72"/>
      <c r="H25" s="73"/>
      <c r="I25" s="14" t="str">
        <f t="shared" si="0"/>
        <v/>
      </c>
    </row>
    <row r="26" spans="1:9" x14ac:dyDescent="0.2">
      <c r="A26" s="73"/>
      <c r="B26" s="70"/>
      <c r="C26" s="75"/>
      <c r="D26" s="71"/>
      <c r="E26" s="174"/>
      <c r="F26" s="73"/>
      <c r="G26" s="72"/>
      <c r="H26" s="73"/>
      <c r="I26" s="14" t="str">
        <f t="shared" si="0"/>
        <v/>
      </c>
    </row>
    <row r="27" spans="1:9" x14ac:dyDescent="0.2">
      <c r="A27" s="73"/>
      <c r="B27" s="70"/>
      <c r="C27" s="75"/>
      <c r="D27" s="71"/>
      <c r="E27" s="174"/>
      <c r="F27" s="73"/>
      <c r="G27" s="72"/>
      <c r="H27" s="73"/>
      <c r="I27" s="14" t="str">
        <f t="shared" si="0"/>
        <v/>
      </c>
    </row>
    <row r="28" spans="1:9" x14ac:dyDescent="0.2">
      <c r="A28" s="73"/>
      <c r="B28" s="70"/>
      <c r="C28" s="75"/>
      <c r="D28" s="71"/>
      <c r="E28" s="174"/>
      <c r="F28" s="73"/>
      <c r="G28" s="72"/>
      <c r="H28" s="73"/>
      <c r="I28" s="14" t="str">
        <f t="shared" si="0"/>
        <v/>
      </c>
    </row>
    <row r="29" spans="1:9" x14ac:dyDescent="0.2">
      <c r="A29" s="73"/>
      <c r="B29" s="36"/>
      <c r="C29" s="75"/>
      <c r="D29" s="31"/>
      <c r="E29" s="174"/>
      <c r="F29" s="77"/>
      <c r="G29" s="76"/>
      <c r="H29" s="77"/>
      <c r="I29" s="14" t="str">
        <f t="shared" si="0"/>
        <v/>
      </c>
    </row>
    <row r="30" spans="1:9" x14ac:dyDescent="0.2">
      <c r="A30" s="73"/>
      <c r="B30" s="36"/>
      <c r="C30" s="75"/>
      <c r="D30" s="31"/>
      <c r="E30" s="174"/>
      <c r="F30" s="77"/>
      <c r="G30" s="76"/>
      <c r="H30" s="77"/>
      <c r="I30" s="14" t="str">
        <f t="shared" si="0"/>
        <v/>
      </c>
    </row>
    <row r="31" spans="1:9" x14ac:dyDescent="0.2">
      <c r="A31" s="73"/>
      <c r="B31" s="36"/>
      <c r="C31" s="75"/>
      <c r="D31" s="31"/>
      <c r="E31" s="174"/>
      <c r="F31" s="77"/>
      <c r="G31" s="76"/>
      <c r="H31" s="77"/>
      <c r="I31" s="14" t="str">
        <f t="shared" si="0"/>
        <v/>
      </c>
    </row>
    <row r="32" spans="1:9" x14ac:dyDescent="0.2">
      <c r="A32" s="73"/>
      <c r="B32" s="36"/>
      <c r="C32" s="75"/>
      <c r="D32" s="31"/>
      <c r="E32" s="174"/>
      <c r="F32" s="77"/>
      <c r="G32" s="76"/>
      <c r="H32" s="77"/>
      <c r="I32" s="14" t="str">
        <f t="shared" si="0"/>
        <v/>
      </c>
    </row>
    <row r="33" spans="1:9" x14ac:dyDescent="0.2">
      <c r="A33" s="73"/>
      <c r="B33" s="36"/>
      <c r="C33" s="75"/>
      <c r="D33" s="31"/>
      <c r="E33" s="174"/>
      <c r="F33" s="77"/>
      <c r="G33" s="76"/>
      <c r="H33" s="77"/>
      <c r="I33" s="14" t="str">
        <f t="shared" si="0"/>
        <v/>
      </c>
    </row>
    <row r="34" spans="1:9" x14ac:dyDescent="0.2">
      <c r="A34" s="73"/>
      <c r="B34" s="36"/>
      <c r="C34" s="75"/>
      <c r="D34" s="31"/>
      <c r="E34" s="174"/>
      <c r="F34" s="77"/>
      <c r="G34" s="76"/>
      <c r="H34" s="77"/>
      <c r="I34" s="14" t="str">
        <f t="shared" si="0"/>
        <v/>
      </c>
    </row>
    <row r="35" spans="1:9" x14ac:dyDescent="0.2">
      <c r="A35" s="73"/>
      <c r="B35" s="36"/>
      <c r="C35" s="75"/>
      <c r="D35" s="31"/>
      <c r="E35" s="174"/>
      <c r="F35" s="77"/>
      <c r="G35" s="76"/>
      <c r="H35" s="77"/>
      <c r="I35" s="14" t="str">
        <f t="shared" si="0"/>
        <v/>
      </c>
    </row>
    <row r="36" spans="1:9" x14ac:dyDescent="0.2">
      <c r="A36" s="73"/>
      <c r="B36" s="36"/>
      <c r="C36" s="75"/>
      <c r="D36" s="31"/>
      <c r="E36" s="174"/>
      <c r="F36" s="77"/>
      <c r="G36" s="76"/>
      <c r="H36" s="77"/>
      <c r="I36" s="14" t="str">
        <f t="shared" si="0"/>
        <v/>
      </c>
    </row>
    <row r="37" spans="1:9" x14ac:dyDescent="0.2">
      <c r="A37" s="73"/>
      <c r="B37" s="36"/>
      <c r="C37" s="75"/>
      <c r="D37" s="31"/>
      <c r="E37" s="174"/>
      <c r="F37" s="77"/>
      <c r="G37" s="76"/>
      <c r="H37" s="77"/>
      <c r="I37" s="14" t="str">
        <f t="shared" si="0"/>
        <v/>
      </c>
    </row>
    <row r="38" spans="1:9" x14ac:dyDescent="0.2">
      <c r="A38" s="73"/>
      <c r="B38" s="36"/>
      <c r="C38" s="75"/>
      <c r="D38" s="31"/>
      <c r="E38" s="174"/>
      <c r="F38" s="77"/>
      <c r="G38" s="76"/>
      <c r="H38" s="77"/>
      <c r="I38" s="14" t="str">
        <f t="shared" si="0"/>
        <v/>
      </c>
    </row>
    <row r="39" spans="1:9" x14ac:dyDescent="0.2">
      <c r="A39" s="73"/>
      <c r="B39" s="36"/>
      <c r="C39" s="75"/>
      <c r="D39" s="31"/>
      <c r="E39" s="174"/>
      <c r="F39" s="77"/>
      <c r="G39" s="76"/>
      <c r="H39" s="77"/>
      <c r="I39" s="14" t="str">
        <f t="shared" si="0"/>
        <v/>
      </c>
    </row>
    <row r="40" spans="1:9" x14ac:dyDescent="0.2">
      <c r="A40" s="73"/>
      <c r="B40" s="36"/>
      <c r="C40" s="75"/>
      <c r="D40" s="31"/>
      <c r="E40" s="174"/>
      <c r="F40" s="77"/>
      <c r="G40" s="76"/>
      <c r="H40" s="77"/>
      <c r="I40" s="14" t="str">
        <f t="shared" si="0"/>
        <v/>
      </c>
    </row>
    <row r="41" spans="1:9" x14ac:dyDescent="0.2">
      <c r="A41" s="73"/>
      <c r="B41" s="36"/>
      <c r="C41" s="75"/>
      <c r="D41" s="31"/>
      <c r="E41" s="174"/>
      <c r="F41" s="77"/>
      <c r="G41" s="76"/>
      <c r="H41" s="77"/>
      <c r="I41" s="14" t="str">
        <f t="shared" si="0"/>
        <v/>
      </c>
    </row>
    <row r="42" spans="1:9" x14ac:dyDescent="0.2">
      <c r="A42" s="73"/>
      <c r="B42" s="36"/>
      <c r="C42" s="75"/>
      <c r="D42" s="31"/>
      <c r="E42" s="174"/>
      <c r="F42" s="77"/>
      <c r="G42" s="76"/>
      <c r="H42" s="77"/>
      <c r="I42" s="14" t="str">
        <f t="shared" si="0"/>
        <v/>
      </c>
    </row>
    <row r="43" spans="1:9" x14ac:dyDescent="0.2">
      <c r="A43" s="73"/>
      <c r="B43" s="36"/>
      <c r="C43" s="75"/>
      <c r="D43" s="31"/>
      <c r="E43" s="174"/>
      <c r="F43" s="77"/>
      <c r="G43" s="76"/>
      <c r="H43" s="77"/>
      <c r="I43" s="14" t="str">
        <f t="shared" si="0"/>
        <v/>
      </c>
    </row>
    <row r="44" spans="1:9" x14ac:dyDescent="0.2">
      <c r="A44" s="73"/>
      <c r="B44" s="36"/>
      <c r="C44" s="75"/>
      <c r="D44" s="31"/>
      <c r="E44" s="174"/>
      <c r="F44" s="77"/>
      <c r="G44" s="76"/>
      <c r="H44" s="77"/>
      <c r="I44" s="14" t="str">
        <f t="shared" si="0"/>
        <v/>
      </c>
    </row>
    <row r="45" spans="1:9" x14ac:dyDescent="0.2">
      <c r="A45" s="73"/>
      <c r="B45" s="36"/>
      <c r="C45" s="75"/>
      <c r="D45" s="31"/>
      <c r="E45" s="174"/>
      <c r="F45" s="77"/>
      <c r="G45" s="76"/>
      <c r="H45" s="77"/>
      <c r="I45" s="14" t="str">
        <f t="shared" si="0"/>
        <v/>
      </c>
    </row>
    <row r="46" spans="1:9" x14ac:dyDescent="0.2">
      <c r="A46" s="73"/>
      <c r="B46" s="36"/>
      <c r="C46" s="75"/>
      <c r="D46" s="31"/>
      <c r="E46" s="174"/>
      <c r="F46" s="77"/>
      <c r="G46" s="76"/>
      <c r="H46" s="77"/>
      <c r="I46" s="14" t="str">
        <f t="shared" si="0"/>
        <v/>
      </c>
    </row>
    <row r="47" spans="1:9" x14ac:dyDescent="0.2">
      <c r="A47" s="73"/>
      <c r="B47" s="36"/>
      <c r="C47" s="75"/>
      <c r="D47" s="31"/>
      <c r="E47" s="174"/>
      <c r="F47" s="77"/>
      <c r="G47" s="76"/>
      <c r="H47" s="77"/>
      <c r="I47" s="14" t="str">
        <f t="shared" si="0"/>
        <v/>
      </c>
    </row>
    <row r="48" spans="1:9" x14ac:dyDescent="0.2">
      <c r="A48" s="73"/>
      <c r="B48" s="36"/>
      <c r="C48" s="75"/>
      <c r="D48" s="31"/>
      <c r="E48" s="174"/>
      <c r="F48" s="77"/>
      <c r="G48" s="76"/>
      <c r="H48" s="77"/>
      <c r="I48" s="14" t="str">
        <f t="shared" si="0"/>
        <v/>
      </c>
    </row>
    <row r="49" spans="1:9" x14ac:dyDescent="0.2">
      <c r="A49" s="73"/>
      <c r="B49" s="36"/>
      <c r="C49" s="75"/>
      <c r="D49" s="31"/>
      <c r="E49" s="174"/>
      <c r="F49" s="77"/>
      <c r="G49" s="76"/>
      <c r="H49" s="77"/>
      <c r="I49" s="14" t="str">
        <f t="shared" si="0"/>
        <v/>
      </c>
    </row>
    <row r="50" spans="1:9" x14ac:dyDescent="0.2">
      <c r="A50" s="73"/>
      <c r="B50" s="36"/>
      <c r="C50" s="75"/>
      <c r="D50" s="31"/>
      <c r="E50" s="174"/>
      <c r="F50" s="77"/>
      <c r="G50" s="76"/>
      <c r="H50" s="77"/>
      <c r="I50" s="14" t="str">
        <f t="shared" si="0"/>
        <v/>
      </c>
    </row>
    <row r="51" spans="1:9" x14ac:dyDescent="0.2">
      <c r="A51" s="73"/>
      <c r="B51" s="36"/>
      <c r="C51" s="75"/>
      <c r="D51" s="31"/>
      <c r="E51" s="174"/>
      <c r="F51" s="77"/>
      <c r="G51" s="76"/>
      <c r="H51" s="77"/>
      <c r="I51" s="14" t="str">
        <f t="shared" si="0"/>
        <v/>
      </c>
    </row>
    <row r="52" spans="1:9" x14ac:dyDescent="0.2">
      <c r="A52" s="73"/>
      <c r="B52" s="36"/>
      <c r="C52" s="75"/>
      <c r="D52" s="31"/>
      <c r="E52" s="174"/>
      <c r="F52" s="77"/>
      <c r="G52" s="76"/>
      <c r="H52" s="77"/>
      <c r="I52" s="14" t="str">
        <f t="shared" si="0"/>
        <v/>
      </c>
    </row>
    <row r="53" spans="1:9" x14ac:dyDescent="0.2">
      <c r="A53" s="73"/>
      <c r="B53" s="36"/>
      <c r="C53" s="75"/>
      <c r="D53" s="31"/>
      <c r="E53" s="174"/>
      <c r="F53" s="77"/>
      <c r="G53" s="76"/>
      <c r="H53" s="77"/>
      <c r="I53" s="14" t="str">
        <f t="shared" si="0"/>
        <v/>
      </c>
    </row>
    <row r="54" spans="1:9" x14ac:dyDescent="0.2">
      <c r="A54" s="73"/>
      <c r="B54" s="36"/>
      <c r="C54" s="75"/>
      <c r="D54" s="31"/>
      <c r="E54" s="174"/>
      <c r="F54" s="77"/>
      <c r="G54" s="76"/>
      <c r="H54" s="77"/>
      <c r="I54" s="14" t="str">
        <f t="shared" si="0"/>
        <v/>
      </c>
    </row>
    <row r="55" spans="1:9" x14ac:dyDescent="0.2">
      <c r="A55" s="73"/>
      <c r="B55" s="36"/>
      <c r="C55" s="75"/>
      <c r="D55" s="31"/>
      <c r="E55" s="174"/>
      <c r="F55" s="77"/>
      <c r="G55" s="76"/>
      <c r="H55" s="77"/>
      <c r="I55" s="14" t="str">
        <f t="shared" si="0"/>
        <v/>
      </c>
    </row>
    <row r="56" spans="1:9" x14ac:dyDescent="0.2">
      <c r="A56" s="73"/>
      <c r="B56" s="36"/>
      <c r="C56" s="75"/>
      <c r="D56" s="31"/>
      <c r="E56" s="174"/>
      <c r="F56" s="77"/>
      <c r="G56" s="76"/>
      <c r="H56" s="77"/>
      <c r="I56" s="14" t="str">
        <f t="shared" si="0"/>
        <v/>
      </c>
    </row>
    <row r="57" spans="1:9" x14ac:dyDescent="0.2">
      <c r="A57" s="73"/>
      <c r="B57" s="36"/>
      <c r="C57" s="75"/>
      <c r="D57" s="31"/>
      <c r="E57" s="174"/>
      <c r="F57" s="77"/>
      <c r="G57" s="76"/>
      <c r="H57" s="77"/>
      <c r="I57" s="14" t="str">
        <f t="shared" si="0"/>
        <v/>
      </c>
    </row>
    <row r="58" spans="1:9" x14ac:dyDescent="0.2">
      <c r="A58" s="73"/>
      <c r="B58" s="36"/>
      <c r="C58" s="75"/>
      <c r="D58" s="31"/>
      <c r="E58" s="174"/>
      <c r="F58" s="77"/>
      <c r="G58" s="76"/>
      <c r="H58" s="77"/>
      <c r="I58" s="14" t="str">
        <f t="shared" si="0"/>
        <v/>
      </c>
    </row>
    <row r="59" spans="1:9" x14ac:dyDescent="0.2">
      <c r="A59" s="73"/>
      <c r="B59" s="36"/>
      <c r="C59" s="75"/>
      <c r="D59" s="31"/>
      <c r="E59" s="174"/>
      <c r="F59" s="77"/>
      <c r="G59" s="76"/>
      <c r="H59" s="77"/>
      <c r="I59" s="14" t="str">
        <f t="shared" si="0"/>
        <v/>
      </c>
    </row>
    <row r="60" spans="1:9" x14ac:dyDescent="0.2">
      <c r="A60" s="73"/>
      <c r="B60" s="36"/>
      <c r="C60" s="75"/>
      <c r="D60" s="31"/>
      <c r="E60" s="174"/>
      <c r="F60" s="77"/>
      <c r="G60" s="76"/>
      <c r="H60" s="77"/>
      <c r="I60" s="14" t="str">
        <f t="shared" si="0"/>
        <v/>
      </c>
    </row>
    <row r="61" spans="1:9" x14ac:dyDescent="0.2">
      <c r="A61" s="73"/>
      <c r="B61" s="36"/>
      <c r="C61" s="75"/>
      <c r="D61" s="31"/>
      <c r="E61" s="174"/>
      <c r="F61" s="77"/>
      <c r="G61" s="76"/>
      <c r="H61" s="77"/>
      <c r="I61" s="14" t="str">
        <f t="shared" si="0"/>
        <v/>
      </c>
    </row>
    <row r="62" spans="1:9" x14ac:dyDescent="0.2">
      <c r="A62" s="73"/>
      <c r="B62" s="36"/>
      <c r="C62" s="75"/>
      <c r="D62" s="31"/>
      <c r="E62" s="174"/>
      <c r="F62" s="77"/>
      <c r="G62" s="76"/>
      <c r="H62" s="77"/>
      <c r="I62" s="14" t="str">
        <f t="shared" si="0"/>
        <v/>
      </c>
    </row>
    <row r="63" spans="1:9" x14ac:dyDescent="0.2">
      <c r="A63" s="73"/>
      <c r="B63" s="36"/>
      <c r="C63" s="75"/>
      <c r="D63" s="31"/>
      <c r="E63" s="174"/>
      <c r="F63" s="77"/>
      <c r="G63" s="76"/>
      <c r="H63" s="77"/>
      <c r="I63" s="14" t="str">
        <f t="shared" si="0"/>
        <v/>
      </c>
    </row>
    <row r="64" spans="1:9" x14ac:dyDescent="0.2">
      <c r="A64" s="73"/>
      <c r="B64" s="36"/>
      <c r="C64" s="75"/>
      <c r="D64" s="31"/>
      <c r="E64" s="174"/>
      <c r="F64" s="77"/>
      <c r="G64" s="76"/>
      <c r="H64" s="77"/>
      <c r="I64" s="14" t="str">
        <f t="shared" si="0"/>
        <v/>
      </c>
    </row>
    <row r="65" spans="1:9" x14ac:dyDescent="0.2">
      <c r="A65" s="73"/>
      <c r="B65" s="36"/>
      <c r="C65" s="75"/>
      <c r="D65" s="31"/>
      <c r="E65" s="174"/>
      <c r="F65" s="77"/>
      <c r="G65" s="76"/>
      <c r="H65" s="77"/>
      <c r="I65" s="14" t="str">
        <f t="shared" si="0"/>
        <v/>
      </c>
    </row>
    <row r="66" spans="1:9" x14ac:dyDescent="0.2">
      <c r="A66" s="73"/>
      <c r="B66" s="36"/>
      <c r="C66" s="75"/>
      <c r="D66" s="31"/>
      <c r="E66" s="174"/>
      <c r="F66" s="77"/>
      <c r="G66" s="76"/>
      <c r="H66" s="77"/>
      <c r="I66" s="14" t="str">
        <f t="shared" si="0"/>
        <v/>
      </c>
    </row>
    <row r="67" spans="1:9" x14ac:dyDescent="0.2">
      <c r="A67" s="73"/>
      <c r="B67" s="36"/>
      <c r="C67" s="75"/>
      <c r="D67" s="31"/>
      <c r="E67" s="174"/>
      <c r="F67" s="77"/>
      <c r="G67" s="76"/>
      <c r="H67" s="77"/>
      <c r="I67" s="14" t="str">
        <f t="shared" si="0"/>
        <v/>
      </c>
    </row>
    <row r="68" spans="1:9" x14ac:dyDescent="0.2">
      <c r="A68" s="73"/>
      <c r="B68" s="36"/>
      <c r="C68" s="75"/>
      <c r="D68" s="31"/>
      <c r="E68" s="174"/>
      <c r="F68" s="77"/>
      <c r="G68" s="76"/>
      <c r="H68" s="77"/>
      <c r="I68" s="14" t="str">
        <f t="shared" si="0"/>
        <v/>
      </c>
    </row>
    <row r="69" spans="1:9" x14ac:dyDescent="0.2">
      <c r="A69" s="73"/>
      <c r="B69" s="36"/>
      <c r="C69" s="75"/>
      <c r="D69" s="31"/>
      <c r="E69" s="174"/>
      <c r="F69" s="77"/>
      <c r="G69" s="76"/>
      <c r="H69" s="77"/>
      <c r="I69" s="14" t="str">
        <f t="shared" si="0"/>
        <v/>
      </c>
    </row>
    <row r="70" spans="1:9" x14ac:dyDescent="0.2">
      <c r="A70" s="73"/>
      <c r="B70" s="36"/>
      <c r="C70" s="75"/>
      <c r="D70" s="31"/>
      <c r="E70" s="174"/>
      <c r="F70" s="77"/>
      <c r="G70" s="76"/>
      <c r="H70" s="77"/>
      <c r="I70" s="14" t="str">
        <f t="shared" si="0"/>
        <v/>
      </c>
    </row>
    <row r="71" spans="1:9" x14ac:dyDescent="0.2">
      <c r="A71" s="73"/>
      <c r="B71" s="36"/>
      <c r="C71" s="75"/>
      <c r="D71" s="31"/>
      <c r="E71" s="174"/>
      <c r="F71" s="77"/>
      <c r="G71" s="76"/>
      <c r="H71" s="77"/>
      <c r="I71" s="14" t="str">
        <f t="shared" si="0"/>
        <v/>
      </c>
    </row>
    <row r="72" spans="1:9" x14ac:dyDescent="0.2">
      <c r="A72" s="73"/>
      <c r="B72" s="36"/>
      <c r="C72" s="75"/>
      <c r="D72" s="31"/>
      <c r="E72" s="174"/>
      <c r="F72" s="77"/>
      <c r="G72" s="76"/>
      <c r="H72" s="77"/>
      <c r="I72" s="14" t="str">
        <f t="shared" si="0"/>
        <v/>
      </c>
    </row>
    <row r="73" spans="1:9" x14ac:dyDescent="0.2">
      <c r="A73" s="73"/>
      <c r="B73" s="36"/>
      <c r="C73" s="75"/>
      <c r="D73" s="31"/>
      <c r="E73" s="174"/>
      <c r="F73" s="77"/>
      <c r="G73" s="76"/>
      <c r="H73" s="77"/>
      <c r="I73" s="14" t="str">
        <f t="shared" si="0"/>
        <v/>
      </c>
    </row>
    <row r="74" spans="1:9" x14ac:dyDescent="0.2">
      <c r="A74" s="73"/>
      <c r="B74" s="36"/>
      <c r="C74" s="75"/>
      <c r="D74" s="31"/>
      <c r="E74" s="174"/>
      <c r="F74" s="77"/>
      <c r="G74" s="76"/>
      <c r="H74" s="77"/>
      <c r="I74" s="14" t="str">
        <f t="shared" si="0"/>
        <v/>
      </c>
    </row>
    <row r="75" spans="1:9" x14ac:dyDescent="0.2">
      <c r="A75" s="73"/>
      <c r="B75" s="36"/>
      <c r="C75" s="75"/>
      <c r="D75" s="31"/>
      <c r="E75" s="174"/>
      <c r="F75" s="77"/>
      <c r="G75" s="76"/>
      <c r="H75" s="77"/>
      <c r="I75" s="14" t="str">
        <f t="shared" si="0"/>
        <v/>
      </c>
    </row>
    <row r="76" spans="1:9" x14ac:dyDescent="0.2">
      <c r="A76" s="73"/>
      <c r="B76" s="36"/>
      <c r="C76" s="75"/>
      <c r="D76" s="31"/>
      <c r="E76" s="174"/>
      <c r="F76" s="77"/>
      <c r="G76" s="76"/>
      <c r="H76" s="77"/>
      <c r="I76" s="14" t="str">
        <f t="shared" si="0"/>
        <v/>
      </c>
    </row>
    <row r="77" spans="1:9" x14ac:dyDescent="0.2">
      <c r="A77" s="73"/>
      <c r="B77" s="36"/>
      <c r="C77" s="75"/>
      <c r="D77" s="31"/>
      <c r="E77" s="174"/>
      <c r="F77" s="77"/>
      <c r="G77" s="76"/>
      <c r="H77" s="77"/>
      <c r="I77" s="14" t="str">
        <f t="shared" si="0"/>
        <v/>
      </c>
    </row>
    <row r="78" spans="1:9" x14ac:dyDescent="0.2">
      <c r="A78" s="73"/>
      <c r="B78" s="36"/>
      <c r="C78" s="75"/>
      <c r="D78" s="31"/>
      <c r="E78" s="174"/>
      <c r="F78" s="77"/>
      <c r="G78" s="76"/>
      <c r="H78" s="77"/>
      <c r="I78" s="14" t="str">
        <f t="shared" si="0"/>
        <v/>
      </c>
    </row>
    <row r="79" spans="1:9" x14ac:dyDescent="0.2">
      <c r="A79" s="73"/>
      <c r="B79" s="36"/>
      <c r="C79" s="75"/>
      <c r="D79" s="31"/>
      <c r="E79" s="174"/>
      <c r="F79" s="77"/>
      <c r="G79" s="76"/>
      <c r="H79" s="77"/>
      <c r="I79" s="14" t="str">
        <f t="shared" si="0"/>
        <v/>
      </c>
    </row>
    <row r="80" spans="1:9" x14ac:dyDescent="0.2">
      <c r="A80" s="73"/>
      <c r="B80" s="36"/>
      <c r="C80" s="75"/>
      <c r="D80" s="31"/>
      <c r="E80" s="174"/>
      <c r="F80" s="77"/>
      <c r="G80" s="76"/>
      <c r="H80" s="77"/>
      <c r="I80" s="14" t="str">
        <f t="shared" si="0"/>
        <v/>
      </c>
    </row>
    <row r="81" spans="1:9" x14ac:dyDescent="0.2">
      <c r="A81" s="73"/>
      <c r="B81" s="36"/>
      <c r="C81" s="75"/>
      <c r="D81" s="31"/>
      <c r="E81" s="174"/>
      <c r="F81" s="77"/>
      <c r="G81" s="76"/>
      <c r="H81" s="77"/>
      <c r="I81" s="14" t="str">
        <f t="shared" si="0"/>
        <v/>
      </c>
    </row>
    <row r="82" spans="1:9" x14ac:dyDescent="0.2">
      <c r="A82" s="73"/>
      <c r="B82" s="36"/>
      <c r="C82" s="75"/>
      <c r="D82" s="31"/>
      <c r="E82" s="174"/>
      <c r="F82" s="77"/>
      <c r="G82" s="76"/>
      <c r="H82" s="77"/>
      <c r="I82" s="14" t="str">
        <f t="shared" ref="I82:I145" si="1">IF(ISBLANK(A82),"",IFERROR(IF(COUNTIF($A$17:$A$300,A82)&gt;1,"Fehler - Anlagenschlüssel doppelt verwendet",""),"Fehler"))</f>
        <v/>
      </c>
    </row>
    <row r="83" spans="1:9" x14ac:dyDescent="0.2">
      <c r="A83" s="73"/>
      <c r="B83" s="36"/>
      <c r="C83" s="75"/>
      <c r="D83" s="31"/>
      <c r="E83" s="174"/>
      <c r="F83" s="77"/>
      <c r="G83" s="76"/>
      <c r="H83" s="77"/>
      <c r="I83" s="14" t="str">
        <f t="shared" si="1"/>
        <v/>
      </c>
    </row>
    <row r="84" spans="1:9" x14ac:dyDescent="0.2">
      <c r="A84" s="73"/>
      <c r="B84" s="36"/>
      <c r="C84" s="75"/>
      <c r="D84" s="31"/>
      <c r="E84" s="174"/>
      <c r="F84" s="77"/>
      <c r="G84" s="76"/>
      <c r="H84" s="77"/>
      <c r="I84" s="14" t="str">
        <f t="shared" si="1"/>
        <v/>
      </c>
    </row>
    <row r="85" spans="1:9" x14ac:dyDescent="0.2">
      <c r="A85" s="73"/>
      <c r="B85" s="36"/>
      <c r="C85" s="75"/>
      <c r="D85" s="31"/>
      <c r="E85" s="174"/>
      <c r="F85" s="77"/>
      <c r="G85" s="76"/>
      <c r="H85" s="77"/>
      <c r="I85" s="14" t="str">
        <f t="shared" si="1"/>
        <v/>
      </c>
    </row>
    <row r="86" spans="1:9" x14ac:dyDescent="0.2">
      <c r="A86" s="73"/>
      <c r="B86" s="36"/>
      <c r="C86" s="75"/>
      <c r="D86" s="31"/>
      <c r="E86" s="174"/>
      <c r="F86" s="77"/>
      <c r="G86" s="76"/>
      <c r="H86" s="77"/>
      <c r="I86" s="14" t="str">
        <f t="shared" si="1"/>
        <v/>
      </c>
    </row>
    <row r="87" spans="1:9" x14ac:dyDescent="0.2">
      <c r="A87" s="73"/>
      <c r="B87" s="36"/>
      <c r="C87" s="75"/>
      <c r="D87" s="31"/>
      <c r="E87" s="174"/>
      <c r="F87" s="77"/>
      <c r="G87" s="76"/>
      <c r="H87" s="77"/>
      <c r="I87" s="14" t="str">
        <f t="shared" si="1"/>
        <v/>
      </c>
    </row>
    <row r="88" spans="1:9" x14ac:dyDescent="0.2">
      <c r="A88" s="73"/>
      <c r="B88" s="36"/>
      <c r="C88" s="75"/>
      <c r="D88" s="31"/>
      <c r="E88" s="174"/>
      <c r="F88" s="77"/>
      <c r="G88" s="76"/>
      <c r="H88" s="77"/>
      <c r="I88" s="14" t="str">
        <f t="shared" si="1"/>
        <v/>
      </c>
    </row>
    <row r="89" spans="1:9" x14ac:dyDescent="0.2">
      <c r="A89" s="73"/>
      <c r="B89" s="36"/>
      <c r="C89" s="75"/>
      <c r="D89" s="31"/>
      <c r="E89" s="174"/>
      <c r="F89" s="77"/>
      <c r="G89" s="76"/>
      <c r="H89" s="77"/>
      <c r="I89" s="14" t="str">
        <f t="shared" si="1"/>
        <v/>
      </c>
    </row>
    <row r="90" spans="1:9" x14ac:dyDescent="0.2">
      <c r="A90" s="73"/>
      <c r="B90" s="36"/>
      <c r="C90" s="75"/>
      <c r="D90" s="31"/>
      <c r="E90" s="174"/>
      <c r="F90" s="77"/>
      <c r="G90" s="76"/>
      <c r="H90" s="77"/>
      <c r="I90" s="14" t="str">
        <f t="shared" si="1"/>
        <v/>
      </c>
    </row>
    <row r="91" spans="1:9" x14ac:dyDescent="0.2">
      <c r="A91" s="73"/>
      <c r="B91" s="36"/>
      <c r="C91" s="75"/>
      <c r="D91" s="31"/>
      <c r="E91" s="174"/>
      <c r="F91" s="77"/>
      <c r="G91" s="76"/>
      <c r="H91" s="77"/>
      <c r="I91" s="14" t="str">
        <f t="shared" si="1"/>
        <v/>
      </c>
    </row>
    <row r="92" spans="1:9" x14ac:dyDescent="0.2">
      <c r="A92" s="73"/>
      <c r="B92" s="36"/>
      <c r="C92" s="75"/>
      <c r="D92" s="31"/>
      <c r="E92" s="174"/>
      <c r="F92" s="77"/>
      <c r="G92" s="76"/>
      <c r="H92" s="77"/>
      <c r="I92" s="14" t="str">
        <f t="shared" si="1"/>
        <v/>
      </c>
    </row>
    <row r="93" spans="1:9" x14ac:dyDescent="0.2">
      <c r="A93" s="73"/>
      <c r="B93" s="36"/>
      <c r="C93" s="75"/>
      <c r="D93" s="31"/>
      <c r="E93" s="174"/>
      <c r="F93" s="77"/>
      <c r="G93" s="76"/>
      <c r="H93" s="77"/>
      <c r="I93" s="14" t="str">
        <f t="shared" si="1"/>
        <v/>
      </c>
    </row>
    <row r="94" spans="1:9" x14ac:dyDescent="0.2">
      <c r="A94" s="73"/>
      <c r="B94" s="36"/>
      <c r="C94" s="75"/>
      <c r="D94" s="31"/>
      <c r="E94" s="174"/>
      <c r="F94" s="77"/>
      <c r="G94" s="76"/>
      <c r="H94" s="77"/>
      <c r="I94" s="14" t="str">
        <f t="shared" si="1"/>
        <v/>
      </c>
    </row>
    <row r="95" spans="1:9" x14ac:dyDescent="0.2">
      <c r="A95" s="73"/>
      <c r="B95" s="36"/>
      <c r="C95" s="75"/>
      <c r="D95" s="31"/>
      <c r="E95" s="174"/>
      <c r="F95" s="77"/>
      <c r="G95" s="76"/>
      <c r="H95" s="77"/>
      <c r="I95" s="14" t="str">
        <f t="shared" si="1"/>
        <v/>
      </c>
    </row>
    <row r="96" spans="1:9" x14ac:dyDescent="0.2">
      <c r="A96" s="73"/>
      <c r="B96" s="36"/>
      <c r="C96" s="75"/>
      <c r="D96" s="31"/>
      <c r="E96" s="174"/>
      <c r="F96" s="77"/>
      <c r="G96" s="76"/>
      <c r="H96" s="77"/>
      <c r="I96" s="14" t="str">
        <f t="shared" si="1"/>
        <v/>
      </c>
    </row>
    <row r="97" spans="1:9" x14ac:dyDescent="0.2">
      <c r="A97" s="73"/>
      <c r="B97" s="36"/>
      <c r="C97" s="75"/>
      <c r="D97" s="31"/>
      <c r="E97" s="174"/>
      <c r="F97" s="77"/>
      <c r="G97" s="76"/>
      <c r="H97" s="77"/>
      <c r="I97" s="14" t="str">
        <f t="shared" si="1"/>
        <v/>
      </c>
    </row>
    <row r="98" spans="1:9" x14ac:dyDescent="0.2">
      <c r="A98" s="73"/>
      <c r="B98" s="36"/>
      <c r="C98" s="75"/>
      <c r="D98" s="31"/>
      <c r="E98" s="174"/>
      <c r="F98" s="77"/>
      <c r="G98" s="76"/>
      <c r="H98" s="77"/>
      <c r="I98" s="14" t="str">
        <f t="shared" si="1"/>
        <v/>
      </c>
    </row>
    <row r="99" spans="1:9" x14ac:dyDescent="0.2">
      <c r="A99" s="73"/>
      <c r="B99" s="36"/>
      <c r="C99" s="75"/>
      <c r="D99" s="31"/>
      <c r="E99" s="174"/>
      <c r="F99" s="77"/>
      <c r="G99" s="76"/>
      <c r="H99" s="77"/>
      <c r="I99" s="14" t="str">
        <f t="shared" si="1"/>
        <v/>
      </c>
    </row>
    <row r="100" spans="1:9" x14ac:dyDescent="0.2">
      <c r="A100" s="73"/>
      <c r="B100" s="36"/>
      <c r="C100" s="75"/>
      <c r="D100" s="31"/>
      <c r="E100" s="174"/>
      <c r="F100" s="77"/>
      <c r="G100" s="76"/>
      <c r="H100" s="77"/>
      <c r="I100" s="14" t="str">
        <f t="shared" si="1"/>
        <v/>
      </c>
    </row>
    <row r="101" spans="1:9" x14ac:dyDescent="0.2">
      <c r="A101" s="73"/>
      <c r="B101" s="36"/>
      <c r="C101" s="75"/>
      <c r="D101" s="31"/>
      <c r="E101" s="174"/>
      <c r="F101" s="77"/>
      <c r="G101" s="76"/>
      <c r="H101" s="77"/>
      <c r="I101" s="14" t="str">
        <f t="shared" si="1"/>
        <v/>
      </c>
    </row>
    <row r="102" spans="1:9" x14ac:dyDescent="0.2">
      <c r="A102" s="73"/>
      <c r="B102" s="36"/>
      <c r="C102" s="75"/>
      <c r="D102" s="31"/>
      <c r="E102" s="174"/>
      <c r="F102" s="77"/>
      <c r="G102" s="76"/>
      <c r="H102" s="77"/>
      <c r="I102" s="14" t="str">
        <f t="shared" si="1"/>
        <v/>
      </c>
    </row>
    <row r="103" spans="1:9" x14ac:dyDescent="0.2">
      <c r="A103" s="73"/>
      <c r="B103" s="36"/>
      <c r="C103" s="75"/>
      <c r="D103" s="31"/>
      <c r="E103" s="174"/>
      <c r="F103" s="77"/>
      <c r="G103" s="76"/>
      <c r="H103" s="77"/>
      <c r="I103" s="14" t="str">
        <f t="shared" si="1"/>
        <v/>
      </c>
    </row>
    <row r="104" spans="1:9" x14ac:dyDescent="0.2">
      <c r="A104" s="73"/>
      <c r="B104" s="36"/>
      <c r="C104" s="75"/>
      <c r="D104" s="31"/>
      <c r="E104" s="174"/>
      <c r="F104" s="77"/>
      <c r="G104" s="76"/>
      <c r="H104" s="77"/>
      <c r="I104" s="14" t="str">
        <f t="shared" si="1"/>
        <v/>
      </c>
    </row>
    <row r="105" spans="1:9" x14ac:dyDescent="0.2">
      <c r="A105" s="73"/>
      <c r="B105" s="36"/>
      <c r="C105" s="75"/>
      <c r="D105" s="31"/>
      <c r="E105" s="174"/>
      <c r="F105" s="77"/>
      <c r="G105" s="76"/>
      <c r="H105" s="77"/>
      <c r="I105" s="14" t="str">
        <f t="shared" si="1"/>
        <v/>
      </c>
    </row>
    <row r="106" spans="1:9" x14ac:dyDescent="0.2">
      <c r="A106" s="73"/>
      <c r="B106" s="36"/>
      <c r="C106" s="75"/>
      <c r="D106" s="31"/>
      <c r="E106" s="174"/>
      <c r="F106" s="77"/>
      <c r="G106" s="76"/>
      <c r="H106" s="77"/>
      <c r="I106" s="14" t="str">
        <f t="shared" si="1"/>
        <v/>
      </c>
    </row>
    <row r="107" spans="1:9" x14ac:dyDescent="0.2">
      <c r="A107" s="73"/>
      <c r="B107" s="36"/>
      <c r="C107" s="75"/>
      <c r="D107" s="31"/>
      <c r="E107" s="174"/>
      <c r="F107" s="77"/>
      <c r="G107" s="76"/>
      <c r="H107" s="77"/>
      <c r="I107" s="14" t="str">
        <f t="shared" si="1"/>
        <v/>
      </c>
    </row>
    <row r="108" spans="1:9" x14ac:dyDescent="0.2">
      <c r="A108" s="73"/>
      <c r="B108" s="36"/>
      <c r="C108" s="75"/>
      <c r="D108" s="31"/>
      <c r="E108" s="174"/>
      <c r="F108" s="77"/>
      <c r="G108" s="76"/>
      <c r="H108" s="77"/>
      <c r="I108" s="14" t="str">
        <f t="shared" si="1"/>
        <v/>
      </c>
    </row>
    <row r="109" spans="1:9" x14ac:dyDescent="0.2">
      <c r="A109" s="73"/>
      <c r="B109" s="36"/>
      <c r="C109" s="75"/>
      <c r="D109" s="31"/>
      <c r="E109" s="174"/>
      <c r="F109" s="77"/>
      <c r="G109" s="76"/>
      <c r="H109" s="77"/>
      <c r="I109" s="14" t="str">
        <f t="shared" si="1"/>
        <v/>
      </c>
    </row>
    <row r="110" spans="1:9" x14ac:dyDescent="0.2">
      <c r="A110" s="73"/>
      <c r="B110" s="36"/>
      <c r="C110" s="75"/>
      <c r="D110" s="31"/>
      <c r="E110" s="174"/>
      <c r="F110" s="77"/>
      <c r="G110" s="76"/>
      <c r="H110" s="77"/>
      <c r="I110" s="14" t="str">
        <f t="shared" si="1"/>
        <v/>
      </c>
    </row>
    <row r="111" spans="1:9" x14ac:dyDescent="0.2">
      <c r="A111" s="73"/>
      <c r="B111" s="36"/>
      <c r="C111" s="75"/>
      <c r="D111" s="31"/>
      <c r="E111" s="174"/>
      <c r="F111" s="77"/>
      <c r="G111" s="76"/>
      <c r="H111" s="77"/>
      <c r="I111" s="14" t="str">
        <f t="shared" si="1"/>
        <v/>
      </c>
    </row>
    <row r="112" spans="1:9" x14ac:dyDescent="0.2">
      <c r="A112" s="73"/>
      <c r="B112" s="36"/>
      <c r="C112" s="75"/>
      <c r="D112" s="31"/>
      <c r="E112" s="174"/>
      <c r="F112" s="77"/>
      <c r="G112" s="76"/>
      <c r="H112" s="77"/>
      <c r="I112" s="14" t="str">
        <f t="shared" si="1"/>
        <v/>
      </c>
    </row>
    <row r="113" spans="1:9" x14ac:dyDescent="0.2">
      <c r="A113" s="73"/>
      <c r="B113" s="36"/>
      <c r="C113" s="75"/>
      <c r="D113" s="31"/>
      <c r="E113" s="174"/>
      <c r="F113" s="77"/>
      <c r="G113" s="76"/>
      <c r="H113" s="77"/>
      <c r="I113" s="14" t="str">
        <f t="shared" si="1"/>
        <v/>
      </c>
    </row>
    <row r="114" spans="1:9" x14ac:dyDescent="0.2">
      <c r="A114" s="73"/>
      <c r="B114" s="36"/>
      <c r="C114" s="75"/>
      <c r="D114" s="31"/>
      <c r="E114" s="174"/>
      <c r="F114" s="77"/>
      <c r="G114" s="76"/>
      <c r="H114" s="77"/>
      <c r="I114" s="14" t="str">
        <f t="shared" si="1"/>
        <v/>
      </c>
    </row>
    <row r="115" spans="1:9" x14ac:dyDescent="0.2">
      <c r="A115" s="73"/>
      <c r="B115" s="36"/>
      <c r="C115" s="75"/>
      <c r="D115" s="31"/>
      <c r="E115" s="174"/>
      <c r="F115" s="77"/>
      <c r="G115" s="76"/>
      <c r="H115" s="77"/>
      <c r="I115" s="14" t="str">
        <f t="shared" si="1"/>
        <v/>
      </c>
    </row>
    <row r="116" spans="1:9" x14ac:dyDescent="0.2">
      <c r="A116" s="73"/>
      <c r="B116" s="36"/>
      <c r="C116" s="75"/>
      <c r="D116" s="31"/>
      <c r="E116" s="174"/>
      <c r="F116" s="77"/>
      <c r="G116" s="76"/>
      <c r="H116" s="77"/>
      <c r="I116" s="14" t="str">
        <f t="shared" si="1"/>
        <v/>
      </c>
    </row>
    <row r="117" spans="1:9" x14ac:dyDescent="0.2">
      <c r="A117" s="73"/>
      <c r="B117" s="36"/>
      <c r="C117" s="75"/>
      <c r="D117" s="31"/>
      <c r="E117" s="174"/>
      <c r="F117" s="77"/>
      <c r="G117" s="76"/>
      <c r="H117" s="77"/>
      <c r="I117" s="14" t="str">
        <f t="shared" si="1"/>
        <v/>
      </c>
    </row>
    <row r="118" spans="1:9" x14ac:dyDescent="0.2">
      <c r="A118" s="73"/>
      <c r="B118" s="36"/>
      <c r="C118" s="75"/>
      <c r="D118" s="31"/>
      <c r="E118" s="174"/>
      <c r="F118" s="77"/>
      <c r="G118" s="76"/>
      <c r="H118" s="77"/>
      <c r="I118" s="14" t="str">
        <f t="shared" si="1"/>
        <v/>
      </c>
    </row>
    <row r="119" spans="1:9" x14ac:dyDescent="0.2">
      <c r="A119" s="73"/>
      <c r="B119" s="36"/>
      <c r="C119" s="75"/>
      <c r="D119" s="31"/>
      <c r="E119" s="174"/>
      <c r="F119" s="77"/>
      <c r="G119" s="76"/>
      <c r="H119" s="77"/>
      <c r="I119" s="14" t="str">
        <f t="shared" si="1"/>
        <v/>
      </c>
    </row>
    <row r="120" spans="1:9" x14ac:dyDescent="0.2">
      <c r="A120" s="73"/>
      <c r="B120" s="36"/>
      <c r="C120" s="75"/>
      <c r="D120" s="31"/>
      <c r="E120" s="174"/>
      <c r="F120" s="77"/>
      <c r="G120" s="76"/>
      <c r="H120" s="77"/>
      <c r="I120" s="14" t="str">
        <f t="shared" si="1"/>
        <v/>
      </c>
    </row>
    <row r="121" spans="1:9" x14ac:dyDescent="0.2">
      <c r="A121" s="73"/>
      <c r="B121" s="36"/>
      <c r="C121" s="75"/>
      <c r="D121" s="31"/>
      <c r="E121" s="174"/>
      <c r="F121" s="77"/>
      <c r="G121" s="76"/>
      <c r="H121" s="77"/>
      <c r="I121" s="14" t="str">
        <f t="shared" si="1"/>
        <v/>
      </c>
    </row>
    <row r="122" spans="1:9" x14ac:dyDescent="0.2">
      <c r="A122" s="73"/>
      <c r="B122" s="36"/>
      <c r="C122" s="75"/>
      <c r="D122" s="31"/>
      <c r="E122" s="174"/>
      <c r="F122" s="77"/>
      <c r="G122" s="76"/>
      <c r="H122" s="77"/>
      <c r="I122" s="14" t="str">
        <f t="shared" si="1"/>
        <v/>
      </c>
    </row>
    <row r="123" spans="1:9" x14ac:dyDescent="0.2">
      <c r="A123" s="73"/>
      <c r="B123" s="36"/>
      <c r="C123" s="75"/>
      <c r="D123" s="31"/>
      <c r="E123" s="174"/>
      <c r="F123" s="77"/>
      <c r="G123" s="76"/>
      <c r="H123" s="77"/>
      <c r="I123" s="14" t="str">
        <f t="shared" si="1"/>
        <v/>
      </c>
    </row>
    <row r="124" spans="1:9" x14ac:dyDescent="0.2">
      <c r="A124" s="73"/>
      <c r="B124" s="36"/>
      <c r="C124" s="75"/>
      <c r="D124" s="31"/>
      <c r="E124" s="174"/>
      <c r="F124" s="77"/>
      <c r="G124" s="76"/>
      <c r="H124" s="77"/>
      <c r="I124" s="14" t="str">
        <f t="shared" si="1"/>
        <v/>
      </c>
    </row>
    <row r="125" spans="1:9" x14ac:dyDescent="0.2">
      <c r="A125" s="73"/>
      <c r="B125" s="36"/>
      <c r="C125" s="75"/>
      <c r="D125" s="31"/>
      <c r="E125" s="174"/>
      <c r="F125" s="77"/>
      <c r="G125" s="76"/>
      <c r="H125" s="77"/>
      <c r="I125" s="14" t="str">
        <f t="shared" si="1"/>
        <v/>
      </c>
    </row>
    <row r="126" spans="1:9" x14ac:dyDescent="0.2">
      <c r="A126" s="73"/>
      <c r="B126" s="36"/>
      <c r="C126" s="75"/>
      <c r="D126" s="31"/>
      <c r="E126" s="174"/>
      <c r="F126" s="77"/>
      <c r="G126" s="76"/>
      <c r="H126" s="77"/>
      <c r="I126" s="14" t="str">
        <f t="shared" si="1"/>
        <v/>
      </c>
    </row>
    <row r="127" spans="1:9" x14ac:dyDescent="0.2">
      <c r="A127" s="73"/>
      <c r="B127" s="36"/>
      <c r="C127" s="75"/>
      <c r="D127" s="31"/>
      <c r="E127" s="174"/>
      <c r="F127" s="77"/>
      <c r="G127" s="76"/>
      <c r="H127" s="77"/>
      <c r="I127" s="14" t="str">
        <f t="shared" si="1"/>
        <v/>
      </c>
    </row>
    <row r="128" spans="1:9" x14ac:dyDescent="0.2">
      <c r="A128" s="73"/>
      <c r="B128" s="36"/>
      <c r="C128" s="75"/>
      <c r="D128" s="31"/>
      <c r="E128" s="174"/>
      <c r="F128" s="77"/>
      <c r="G128" s="76"/>
      <c r="H128" s="77"/>
      <c r="I128" s="14" t="str">
        <f t="shared" si="1"/>
        <v/>
      </c>
    </row>
    <row r="129" spans="1:9" x14ac:dyDescent="0.2">
      <c r="A129" s="73"/>
      <c r="B129" s="36"/>
      <c r="C129" s="75"/>
      <c r="D129" s="31"/>
      <c r="E129" s="174"/>
      <c r="F129" s="77"/>
      <c r="G129" s="76"/>
      <c r="H129" s="77"/>
      <c r="I129" s="14" t="str">
        <f t="shared" si="1"/>
        <v/>
      </c>
    </row>
    <row r="130" spans="1:9" x14ac:dyDescent="0.2">
      <c r="A130" s="73"/>
      <c r="B130" s="36"/>
      <c r="C130" s="75"/>
      <c r="D130" s="31"/>
      <c r="E130" s="174"/>
      <c r="F130" s="77"/>
      <c r="G130" s="76"/>
      <c r="H130" s="77"/>
      <c r="I130" s="14" t="str">
        <f t="shared" si="1"/>
        <v/>
      </c>
    </row>
    <row r="131" spans="1:9" x14ac:dyDescent="0.2">
      <c r="A131" s="73"/>
      <c r="B131" s="36"/>
      <c r="C131" s="75"/>
      <c r="D131" s="31"/>
      <c r="E131" s="174"/>
      <c r="F131" s="77"/>
      <c r="G131" s="76"/>
      <c r="H131" s="77"/>
      <c r="I131" s="14" t="str">
        <f t="shared" si="1"/>
        <v/>
      </c>
    </row>
    <row r="132" spans="1:9" x14ac:dyDescent="0.2">
      <c r="A132" s="73"/>
      <c r="B132" s="36"/>
      <c r="C132" s="75"/>
      <c r="D132" s="31"/>
      <c r="E132" s="174"/>
      <c r="F132" s="77"/>
      <c r="G132" s="76"/>
      <c r="H132" s="77"/>
      <c r="I132" s="14" t="str">
        <f t="shared" si="1"/>
        <v/>
      </c>
    </row>
    <row r="133" spans="1:9" x14ac:dyDescent="0.2">
      <c r="A133" s="73"/>
      <c r="B133" s="36"/>
      <c r="C133" s="75"/>
      <c r="D133" s="31"/>
      <c r="E133" s="174"/>
      <c r="F133" s="77"/>
      <c r="G133" s="76"/>
      <c r="H133" s="77"/>
      <c r="I133" s="14" t="str">
        <f t="shared" si="1"/>
        <v/>
      </c>
    </row>
    <row r="134" spans="1:9" x14ac:dyDescent="0.2">
      <c r="A134" s="73"/>
      <c r="B134" s="36"/>
      <c r="C134" s="75"/>
      <c r="D134" s="31"/>
      <c r="E134" s="174"/>
      <c r="F134" s="77"/>
      <c r="G134" s="76"/>
      <c r="H134" s="77"/>
      <c r="I134" s="14" t="str">
        <f t="shared" si="1"/>
        <v/>
      </c>
    </row>
    <row r="135" spans="1:9" x14ac:dyDescent="0.2">
      <c r="A135" s="73"/>
      <c r="B135" s="36"/>
      <c r="C135" s="75"/>
      <c r="D135" s="31"/>
      <c r="E135" s="174"/>
      <c r="F135" s="77"/>
      <c r="G135" s="76"/>
      <c r="H135" s="77"/>
      <c r="I135" s="14" t="str">
        <f t="shared" si="1"/>
        <v/>
      </c>
    </row>
    <row r="136" spans="1:9" x14ac:dyDescent="0.2">
      <c r="A136" s="73"/>
      <c r="B136" s="36"/>
      <c r="C136" s="75"/>
      <c r="D136" s="31"/>
      <c r="E136" s="174"/>
      <c r="F136" s="77"/>
      <c r="G136" s="76"/>
      <c r="H136" s="77"/>
      <c r="I136" s="14" t="str">
        <f t="shared" si="1"/>
        <v/>
      </c>
    </row>
    <row r="137" spans="1:9" x14ac:dyDescent="0.2">
      <c r="A137" s="73"/>
      <c r="B137" s="36"/>
      <c r="C137" s="75"/>
      <c r="D137" s="31"/>
      <c r="E137" s="174"/>
      <c r="F137" s="77"/>
      <c r="G137" s="76"/>
      <c r="H137" s="77"/>
      <c r="I137" s="14" t="str">
        <f t="shared" si="1"/>
        <v/>
      </c>
    </row>
    <row r="138" spans="1:9" x14ac:dyDescent="0.2">
      <c r="A138" s="73"/>
      <c r="B138" s="36"/>
      <c r="C138" s="75"/>
      <c r="D138" s="31"/>
      <c r="E138" s="174"/>
      <c r="F138" s="77"/>
      <c r="G138" s="76"/>
      <c r="H138" s="77"/>
      <c r="I138" s="14" t="str">
        <f t="shared" si="1"/>
        <v/>
      </c>
    </row>
    <row r="139" spans="1:9" x14ac:dyDescent="0.2">
      <c r="A139" s="73"/>
      <c r="B139" s="36"/>
      <c r="C139" s="75"/>
      <c r="D139" s="31"/>
      <c r="E139" s="174"/>
      <c r="F139" s="77"/>
      <c r="G139" s="76"/>
      <c r="H139" s="77"/>
      <c r="I139" s="14" t="str">
        <f t="shared" si="1"/>
        <v/>
      </c>
    </row>
    <row r="140" spans="1:9" x14ac:dyDescent="0.2">
      <c r="A140" s="73"/>
      <c r="B140" s="36"/>
      <c r="C140" s="75"/>
      <c r="D140" s="31"/>
      <c r="E140" s="174"/>
      <c r="F140" s="77"/>
      <c r="G140" s="76"/>
      <c r="H140" s="77"/>
      <c r="I140" s="14" t="str">
        <f t="shared" si="1"/>
        <v/>
      </c>
    </row>
    <row r="141" spans="1:9" x14ac:dyDescent="0.2">
      <c r="A141" s="73"/>
      <c r="B141" s="36"/>
      <c r="C141" s="75"/>
      <c r="D141" s="31"/>
      <c r="E141" s="174"/>
      <c r="F141" s="77"/>
      <c r="G141" s="76"/>
      <c r="H141" s="77"/>
      <c r="I141" s="14" t="str">
        <f t="shared" si="1"/>
        <v/>
      </c>
    </row>
    <row r="142" spans="1:9" x14ac:dyDescent="0.2">
      <c r="A142" s="73"/>
      <c r="B142" s="36"/>
      <c r="C142" s="75"/>
      <c r="D142" s="31"/>
      <c r="E142" s="174"/>
      <c r="F142" s="77"/>
      <c r="G142" s="76"/>
      <c r="H142" s="77"/>
      <c r="I142" s="14" t="str">
        <f t="shared" si="1"/>
        <v/>
      </c>
    </row>
    <row r="143" spans="1:9" x14ac:dyDescent="0.2">
      <c r="A143" s="73"/>
      <c r="B143" s="36"/>
      <c r="C143" s="75"/>
      <c r="D143" s="31"/>
      <c r="E143" s="174"/>
      <c r="F143" s="77"/>
      <c r="G143" s="76"/>
      <c r="H143" s="77"/>
      <c r="I143" s="14" t="str">
        <f t="shared" si="1"/>
        <v/>
      </c>
    </row>
    <row r="144" spans="1:9" x14ac:dyDescent="0.2">
      <c r="A144" s="73"/>
      <c r="B144" s="36"/>
      <c r="C144" s="75"/>
      <c r="D144" s="31"/>
      <c r="E144" s="174"/>
      <c r="F144" s="77"/>
      <c r="G144" s="76"/>
      <c r="H144" s="77"/>
      <c r="I144" s="14" t="str">
        <f t="shared" si="1"/>
        <v/>
      </c>
    </row>
    <row r="145" spans="1:9" x14ac:dyDescent="0.2">
      <c r="A145" s="73"/>
      <c r="B145" s="36"/>
      <c r="C145" s="75"/>
      <c r="D145" s="31"/>
      <c r="E145" s="174"/>
      <c r="F145" s="77"/>
      <c r="G145" s="76"/>
      <c r="H145" s="77"/>
      <c r="I145" s="14" t="str">
        <f t="shared" si="1"/>
        <v/>
      </c>
    </row>
    <row r="146" spans="1:9" x14ac:dyDescent="0.2">
      <c r="A146" s="73"/>
      <c r="B146" s="36"/>
      <c r="C146" s="75"/>
      <c r="D146" s="31"/>
      <c r="E146" s="174"/>
      <c r="F146" s="77"/>
      <c r="G146" s="76"/>
      <c r="H146" s="77"/>
      <c r="I146" s="14" t="str">
        <f t="shared" ref="I146:I209" si="2">IF(ISBLANK(A146),"",IFERROR(IF(COUNTIF($A$17:$A$300,A146)&gt;1,"Fehler - Anlagenschlüssel doppelt verwendet",""),"Fehler"))</f>
        <v/>
      </c>
    </row>
    <row r="147" spans="1:9" x14ac:dyDescent="0.2">
      <c r="A147" s="73"/>
      <c r="B147" s="36"/>
      <c r="C147" s="75"/>
      <c r="D147" s="31"/>
      <c r="E147" s="174"/>
      <c r="F147" s="77"/>
      <c r="G147" s="76"/>
      <c r="H147" s="77"/>
      <c r="I147" s="14" t="str">
        <f t="shared" si="2"/>
        <v/>
      </c>
    </row>
    <row r="148" spans="1:9" x14ac:dyDescent="0.2">
      <c r="A148" s="73"/>
      <c r="B148" s="36"/>
      <c r="C148" s="75"/>
      <c r="D148" s="31"/>
      <c r="E148" s="174"/>
      <c r="F148" s="77"/>
      <c r="G148" s="76"/>
      <c r="H148" s="77"/>
      <c r="I148" s="14" t="str">
        <f t="shared" si="2"/>
        <v/>
      </c>
    </row>
    <row r="149" spans="1:9" x14ac:dyDescent="0.2">
      <c r="A149" s="73"/>
      <c r="B149" s="36"/>
      <c r="C149" s="75"/>
      <c r="D149" s="31"/>
      <c r="E149" s="174"/>
      <c r="F149" s="77"/>
      <c r="G149" s="76"/>
      <c r="H149" s="77"/>
      <c r="I149" s="14" t="str">
        <f t="shared" si="2"/>
        <v/>
      </c>
    </row>
    <row r="150" spans="1:9" x14ac:dyDescent="0.2">
      <c r="A150" s="73"/>
      <c r="B150" s="36"/>
      <c r="C150" s="75"/>
      <c r="D150" s="31"/>
      <c r="E150" s="174"/>
      <c r="F150" s="77"/>
      <c r="G150" s="76"/>
      <c r="H150" s="77"/>
      <c r="I150" s="14" t="str">
        <f t="shared" si="2"/>
        <v/>
      </c>
    </row>
    <row r="151" spans="1:9" x14ac:dyDescent="0.2">
      <c r="A151" s="73"/>
      <c r="B151" s="36"/>
      <c r="C151" s="75"/>
      <c r="D151" s="31"/>
      <c r="E151" s="174"/>
      <c r="F151" s="77"/>
      <c r="G151" s="76"/>
      <c r="H151" s="77"/>
      <c r="I151" s="14" t="str">
        <f t="shared" si="2"/>
        <v/>
      </c>
    </row>
    <row r="152" spans="1:9" x14ac:dyDescent="0.2">
      <c r="A152" s="73"/>
      <c r="B152" s="36"/>
      <c r="C152" s="75"/>
      <c r="D152" s="31"/>
      <c r="E152" s="174"/>
      <c r="F152" s="77"/>
      <c r="G152" s="76"/>
      <c r="H152" s="77"/>
      <c r="I152" s="14" t="str">
        <f t="shared" si="2"/>
        <v/>
      </c>
    </row>
    <row r="153" spans="1:9" x14ac:dyDescent="0.2">
      <c r="A153" s="73"/>
      <c r="B153" s="36"/>
      <c r="C153" s="75"/>
      <c r="D153" s="31"/>
      <c r="E153" s="174"/>
      <c r="F153" s="77"/>
      <c r="G153" s="76"/>
      <c r="H153" s="77"/>
      <c r="I153" s="14" t="str">
        <f t="shared" si="2"/>
        <v/>
      </c>
    </row>
    <row r="154" spans="1:9" x14ac:dyDescent="0.2">
      <c r="A154" s="73"/>
      <c r="B154" s="36"/>
      <c r="C154" s="75"/>
      <c r="D154" s="31"/>
      <c r="E154" s="174"/>
      <c r="F154" s="77"/>
      <c r="G154" s="76"/>
      <c r="H154" s="77"/>
      <c r="I154" s="14" t="str">
        <f t="shared" si="2"/>
        <v/>
      </c>
    </row>
    <row r="155" spans="1:9" x14ac:dyDescent="0.2">
      <c r="A155" s="73"/>
      <c r="B155" s="36"/>
      <c r="C155" s="75"/>
      <c r="D155" s="31"/>
      <c r="E155" s="174"/>
      <c r="F155" s="77"/>
      <c r="G155" s="76"/>
      <c r="H155" s="77"/>
      <c r="I155" s="14" t="str">
        <f t="shared" si="2"/>
        <v/>
      </c>
    </row>
    <row r="156" spans="1:9" x14ac:dyDescent="0.2">
      <c r="A156" s="73"/>
      <c r="B156" s="36"/>
      <c r="C156" s="75"/>
      <c r="D156" s="31"/>
      <c r="E156" s="174"/>
      <c r="F156" s="77"/>
      <c r="G156" s="76"/>
      <c r="H156" s="77"/>
      <c r="I156" s="14" t="str">
        <f t="shared" si="2"/>
        <v/>
      </c>
    </row>
    <row r="157" spans="1:9" x14ac:dyDescent="0.2">
      <c r="A157" s="73"/>
      <c r="B157" s="36"/>
      <c r="C157" s="75"/>
      <c r="D157" s="31"/>
      <c r="E157" s="174"/>
      <c r="F157" s="77"/>
      <c r="G157" s="76"/>
      <c r="H157" s="77"/>
      <c r="I157" s="14" t="str">
        <f t="shared" si="2"/>
        <v/>
      </c>
    </row>
    <row r="158" spans="1:9" x14ac:dyDescent="0.2">
      <c r="A158" s="73"/>
      <c r="B158" s="36"/>
      <c r="C158" s="75"/>
      <c r="D158" s="31"/>
      <c r="E158" s="174"/>
      <c r="F158" s="77"/>
      <c r="G158" s="76"/>
      <c r="H158" s="77"/>
      <c r="I158" s="14" t="str">
        <f t="shared" si="2"/>
        <v/>
      </c>
    </row>
    <row r="159" spans="1:9" x14ac:dyDescent="0.2">
      <c r="A159" s="73"/>
      <c r="B159" s="36"/>
      <c r="C159" s="75"/>
      <c r="D159" s="31"/>
      <c r="E159" s="174"/>
      <c r="F159" s="77"/>
      <c r="G159" s="76"/>
      <c r="H159" s="77"/>
      <c r="I159" s="14" t="str">
        <f t="shared" si="2"/>
        <v/>
      </c>
    </row>
    <row r="160" spans="1:9" x14ac:dyDescent="0.2">
      <c r="A160" s="73"/>
      <c r="B160" s="36"/>
      <c r="C160" s="75"/>
      <c r="D160" s="31"/>
      <c r="E160" s="174"/>
      <c r="F160" s="77"/>
      <c r="G160" s="76"/>
      <c r="H160" s="77"/>
      <c r="I160" s="14" t="str">
        <f t="shared" si="2"/>
        <v/>
      </c>
    </row>
    <row r="161" spans="1:9" x14ac:dyDescent="0.2">
      <c r="A161" s="73"/>
      <c r="B161" s="36"/>
      <c r="C161" s="75"/>
      <c r="D161" s="31"/>
      <c r="E161" s="174"/>
      <c r="F161" s="77"/>
      <c r="G161" s="76"/>
      <c r="H161" s="77"/>
      <c r="I161" s="14" t="str">
        <f t="shared" si="2"/>
        <v/>
      </c>
    </row>
    <row r="162" spans="1:9" x14ac:dyDescent="0.2">
      <c r="A162" s="73"/>
      <c r="B162" s="36"/>
      <c r="C162" s="75"/>
      <c r="D162" s="31"/>
      <c r="E162" s="174"/>
      <c r="F162" s="77"/>
      <c r="G162" s="76"/>
      <c r="H162" s="77"/>
      <c r="I162" s="14" t="str">
        <f t="shared" si="2"/>
        <v/>
      </c>
    </row>
    <row r="163" spans="1:9" x14ac:dyDescent="0.2">
      <c r="A163" s="73"/>
      <c r="B163" s="36"/>
      <c r="C163" s="75"/>
      <c r="D163" s="31"/>
      <c r="E163" s="174"/>
      <c r="F163" s="77"/>
      <c r="G163" s="76"/>
      <c r="H163" s="77"/>
      <c r="I163" s="14" t="str">
        <f t="shared" si="2"/>
        <v/>
      </c>
    </row>
    <row r="164" spans="1:9" x14ac:dyDescent="0.2">
      <c r="A164" s="73"/>
      <c r="B164" s="36"/>
      <c r="C164" s="75"/>
      <c r="D164" s="31"/>
      <c r="E164" s="174"/>
      <c r="F164" s="77"/>
      <c r="G164" s="76"/>
      <c r="H164" s="77"/>
      <c r="I164" s="14" t="str">
        <f t="shared" si="2"/>
        <v/>
      </c>
    </row>
    <row r="165" spans="1:9" x14ac:dyDescent="0.2">
      <c r="A165" s="73"/>
      <c r="B165" s="36"/>
      <c r="C165" s="75"/>
      <c r="D165" s="31"/>
      <c r="E165" s="174"/>
      <c r="F165" s="77"/>
      <c r="G165" s="76"/>
      <c r="H165" s="77"/>
      <c r="I165" s="14" t="str">
        <f t="shared" si="2"/>
        <v/>
      </c>
    </row>
    <row r="166" spans="1:9" x14ac:dyDescent="0.2">
      <c r="A166" s="73"/>
      <c r="B166" s="36"/>
      <c r="C166" s="75"/>
      <c r="D166" s="31"/>
      <c r="E166" s="174"/>
      <c r="F166" s="77"/>
      <c r="G166" s="76"/>
      <c r="H166" s="77"/>
      <c r="I166" s="14" t="str">
        <f t="shared" si="2"/>
        <v/>
      </c>
    </row>
    <row r="167" spans="1:9" x14ac:dyDescent="0.2">
      <c r="A167" s="73"/>
      <c r="B167" s="36"/>
      <c r="C167" s="75"/>
      <c r="D167" s="31"/>
      <c r="E167" s="174"/>
      <c r="F167" s="77"/>
      <c r="G167" s="76"/>
      <c r="H167" s="77"/>
      <c r="I167" s="14" t="str">
        <f t="shared" si="2"/>
        <v/>
      </c>
    </row>
    <row r="168" spans="1:9" x14ac:dyDescent="0.2">
      <c r="A168" s="73"/>
      <c r="B168" s="36"/>
      <c r="C168" s="75"/>
      <c r="D168" s="31"/>
      <c r="E168" s="174"/>
      <c r="F168" s="77"/>
      <c r="G168" s="76"/>
      <c r="H168" s="77"/>
      <c r="I168" s="14" t="str">
        <f t="shared" si="2"/>
        <v/>
      </c>
    </row>
    <row r="169" spans="1:9" x14ac:dyDescent="0.2">
      <c r="A169" s="73"/>
      <c r="B169" s="36"/>
      <c r="C169" s="75"/>
      <c r="D169" s="31"/>
      <c r="E169" s="174"/>
      <c r="F169" s="77"/>
      <c r="G169" s="76"/>
      <c r="H169" s="77"/>
      <c r="I169" s="14" t="str">
        <f t="shared" si="2"/>
        <v/>
      </c>
    </row>
    <row r="170" spans="1:9" x14ac:dyDescent="0.2">
      <c r="A170" s="73"/>
      <c r="B170" s="36"/>
      <c r="C170" s="75"/>
      <c r="D170" s="31"/>
      <c r="E170" s="174"/>
      <c r="F170" s="77"/>
      <c r="G170" s="76"/>
      <c r="H170" s="77"/>
      <c r="I170" s="14" t="str">
        <f t="shared" si="2"/>
        <v/>
      </c>
    </row>
    <row r="171" spans="1:9" x14ac:dyDescent="0.2">
      <c r="A171" s="73"/>
      <c r="B171" s="36"/>
      <c r="C171" s="75"/>
      <c r="D171" s="31"/>
      <c r="E171" s="174"/>
      <c r="F171" s="77"/>
      <c r="G171" s="76"/>
      <c r="H171" s="77"/>
      <c r="I171" s="14" t="str">
        <f t="shared" si="2"/>
        <v/>
      </c>
    </row>
    <row r="172" spans="1:9" x14ac:dyDescent="0.2">
      <c r="A172" s="73"/>
      <c r="B172" s="36"/>
      <c r="C172" s="75"/>
      <c r="D172" s="31"/>
      <c r="E172" s="174"/>
      <c r="F172" s="77"/>
      <c r="G172" s="76"/>
      <c r="H172" s="77"/>
      <c r="I172" s="14" t="str">
        <f t="shared" si="2"/>
        <v/>
      </c>
    </row>
    <row r="173" spans="1:9" x14ac:dyDescent="0.2">
      <c r="A173" s="73"/>
      <c r="B173" s="36"/>
      <c r="C173" s="75"/>
      <c r="D173" s="31"/>
      <c r="E173" s="174"/>
      <c r="F173" s="77"/>
      <c r="G173" s="76"/>
      <c r="H173" s="77"/>
      <c r="I173" s="14" t="str">
        <f t="shared" si="2"/>
        <v/>
      </c>
    </row>
    <row r="174" spans="1:9" x14ac:dyDescent="0.2">
      <c r="A174" s="73"/>
      <c r="B174" s="36"/>
      <c r="C174" s="75"/>
      <c r="D174" s="31"/>
      <c r="E174" s="174"/>
      <c r="F174" s="77"/>
      <c r="G174" s="76"/>
      <c r="H174" s="77"/>
      <c r="I174" s="14" t="str">
        <f t="shared" si="2"/>
        <v/>
      </c>
    </row>
    <row r="175" spans="1:9" x14ac:dyDescent="0.2">
      <c r="A175" s="73"/>
      <c r="B175" s="36"/>
      <c r="C175" s="75"/>
      <c r="D175" s="31"/>
      <c r="E175" s="174"/>
      <c r="F175" s="77"/>
      <c r="G175" s="76"/>
      <c r="H175" s="77"/>
      <c r="I175" s="14" t="str">
        <f t="shared" si="2"/>
        <v/>
      </c>
    </row>
    <row r="176" spans="1:9" x14ac:dyDescent="0.2">
      <c r="A176" s="73"/>
      <c r="B176" s="36"/>
      <c r="C176" s="75"/>
      <c r="D176" s="31"/>
      <c r="E176" s="174"/>
      <c r="F176" s="77"/>
      <c r="G176" s="76"/>
      <c r="H176" s="77"/>
      <c r="I176" s="14" t="str">
        <f t="shared" si="2"/>
        <v/>
      </c>
    </row>
    <row r="177" spans="1:9" x14ac:dyDescent="0.2">
      <c r="A177" s="73"/>
      <c r="B177" s="36"/>
      <c r="C177" s="75"/>
      <c r="D177" s="31"/>
      <c r="E177" s="174"/>
      <c r="F177" s="77"/>
      <c r="G177" s="76"/>
      <c r="H177" s="77"/>
      <c r="I177" s="14" t="str">
        <f t="shared" si="2"/>
        <v/>
      </c>
    </row>
    <row r="178" spans="1:9" x14ac:dyDescent="0.2">
      <c r="A178" s="73"/>
      <c r="B178" s="36"/>
      <c r="C178" s="75"/>
      <c r="D178" s="31"/>
      <c r="E178" s="174"/>
      <c r="F178" s="77"/>
      <c r="G178" s="76"/>
      <c r="H178" s="77"/>
      <c r="I178" s="14" t="str">
        <f t="shared" si="2"/>
        <v/>
      </c>
    </row>
    <row r="179" spans="1:9" x14ac:dyDescent="0.2">
      <c r="A179" s="73"/>
      <c r="B179" s="36"/>
      <c r="C179" s="75"/>
      <c r="D179" s="31"/>
      <c r="E179" s="174"/>
      <c r="F179" s="77"/>
      <c r="G179" s="76"/>
      <c r="H179" s="77"/>
      <c r="I179" s="14" t="str">
        <f t="shared" si="2"/>
        <v/>
      </c>
    </row>
    <row r="180" spans="1:9" x14ac:dyDescent="0.2">
      <c r="A180" s="73"/>
      <c r="B180" s="36"/>
      <c r="C180" s="75"/>
      <c r="D180" s="31"/>
      <c r="E180" s="174"/>
      <c r="F180" s="77"/>
      <c r="G180" s="76"/>
      <c r="H180" s="77"/>
      <c r="I180" s="14" t="str">
        <f t="shared" si="2"/>
        <v/>
      </c>
    </row>
    <row r="181" spans="1:9" x14ac:dyDescent="0.2">
      <c r="A181" s="73"/>
      <c r="B181" s="36"/>
      <c r="C181" s="75"/>
      <c r="D181" s="31"/>
      <c r="E181" s="174"/>
      <c r="F181" s="77"/>
      <c r="G181" s="76"/>
      <c r="H181" s="77"/>
      <c r="I181" s="14" t="str">
        <f t="shared" si="2"/>
        <v/>
      </c>
    </row>
    <row r="182" spans="1:9" x14ac:dyDescent="0.2">
      <c r="A182" s="73"/>
      <c r="B182" s="36"/>
      <c r="C182" s="75"/>
      <c r="D182" s="31"/>
      <c r="E182" s="174"/>
      <c r="F182" s="77"/>
      <c r="G182" s="76"/>
      <c r="H182" s="77"/>
      <c r="I182" s="14" t="str">
        <f t="shared" si="2"/>
        <v/>
      </c>
    </row>
    <row r="183" spans="1:9" x14ac:dyDescent="0.2">
      <c r="A183" s="73"/>
      <c r="B183" s="36"/>
      <c r="C183" s="75"/>
      <c r="D183" s="31"/>
      <c r="E183" s="174"/>
      <c r="F183" s="77"/>
      <c r="G183" s="76"/>
      <c r="H183" s="77"/>
      <c r="I183" s="14" t="str">
        <f t="shared" si="2"/>
        <v/>
      </c>
    </row>
    <row r="184" spans="1:9" x14ac:dyDescent="0.2">
      <c r="A184" s="73"/>
      <c r="B184" s="36"/>
      <c r="C184" s="75"/>
      <c r="D184" s="31"/>
      <c r="E184" s="174"/>
      <c r="F184" s="77"/>
      <c r="G184" s="76"/>
      <c r="H184" s="77"/>
      <c r="I184" s="14" t="str">
        <f t="shared" si="2"/>
        <v/>
      </c>
    </row>
    <row r="185" spans="1:9" x14ac:dyDescent="0.2">
      <c r="A185" s="73"/>
      <c r="B185" s="36"/>
      <c r="C185" s="75"/>
      <c r="D185" s="31"/>
      <c r="E185" s="174"/>
      <c r="F185" s="77"/>
      <c r="G185" s="76"/>
      <c r="H185" s="77"/>
      <c r="I185" s="14" t="str">
        <f t="shared" si="2"/>
        <v/>
      </c>
    </row>
    <row r="186" spans="1:9" x14ac:dyDescent="0.2">
      <c r="A186" s="73"/>
      <c r="B186" s="36"/>
      <c r="C186" s="75"/>
      <c r="D186" s="31"/>
      <c r="E186" s="174"/>
      <c r="F186" s="77"/>
      <c r="G186" s="76"/>
      <c r="H186" s="77"/>
      <c r="I186" s="14" t="str">
        <f t="shared" si="2"/>
        <v/>
      </c>
    </row>
    <row r="187" spans="1:9" x14ac:dyDescent="0.2">
      <c r="A187" s="73"/>
      <c r="B187" s="36"/>
      <c r="C187" s="75"/>
      <c r="D187" s="31"/>
      <c r="E187" s="174"/>
      <c r="F187" s="77"/>
      <c r="G187" s="76"/>
      <c r="H187" s="77"/>
      <c r="I187" s="14" t="str">
        <f t="shared" si="2"/>
        <v/>
      </c>
    </row>
    <row r="188" spans="1:9" x14ac:dyDescent="0.2">
      <c r="A188" s="73"/>
      <c r="B188" s="36"/>
      <c r="C188" s="75"/>
      <c r="D188" s="31"/>
      <c r="E188" s="174"/>
      <c r="F188" s="77"/>
      <c r="G188" s="76"/>
      <c r="H188" s="77"/>
      <c r="I188" s="14" t="str">
        <f t="shared" si="2"/>
        <v/>
      </c>
    </row>
    <row r="189" spans="1:9" x14ac:dyDescent="0.2">
      <c r="A189" s="73"/>
      <c r="B189" s="36"/>
      <c r="C189" s="75"/>
      <c r="D189" s="31"/>
      <c r="E189" s="174"/>
      <c r="F189" s="77"/>
      <c r="G189" s="76"/>
      <c r="H189" s="77"/>
      <c r="I189" s="14" t="str">
        <f t="shared" si="2"/>
        <v/>
      </c>
    </row>
    <row r="190" spans="1:9" x14ac:dyDescent="0.2">
      <c r="A190" s="73"/>
      <c r="B190" s="36"/>
      <c r="C190" s="75"/>
      <c r="D190" s="31"/>
      <c r="E190" s="174"/>
      <c r="F190" s="77"/>
      <c r="G190" s="76"/>
      <c r="H190" s="77"/>
      <c r="I190" s="14" t="str">
        <f t="shared" si="2"/>
        <v/>
      </c>
    </row>
    <row r="191" spans="1:9" x14ac:dyDescent="0.2">
      <c r="A191" s="73"/>
      <c r="B191" s="36"/>
      <c r="C191" s="75"/>
      <c r="D191" s="31"/>
      <c r="E191" s="174"/>
      <c r="F191" s="77"/>
      <c r="G191" s="76"/>
      <c r="H191" s="77"/>
      <c r="I191" s="14" t="str">
        <f t="shared" si="2"/>
        <v/>
      </c>
    </row>
    <row r="192" spans="1:9" x14ac:dyDescent="0.2">
      <c r="A192" s="73"/>
      <c r="B192" s="36"/>
      <c r="C192" s="75"/>
      <c r="D192" s="31"/>
      <c r="E192" s="174"/>
      <c r="F192" s="77"/>
      <c r="G192" s="76"/>
      <c r="H192" s="77"/>
      <c r="I192" s="14" t="str">
        <f t="shared" si="2"/>
        <v/>
      </c>
    </row>
    <row r="193" spans="1:9" x14ac:dyDescent="0.2">
      <c r="A193" s="73"/>
      <c r="B193" s="36"/>
      <c r="C193" s="75"/>
      <c r="D193" s="31"/>
      <c r="E193" s="174"/>
      <c r="F193" s="77"/>
      <c r="G193" s="76"/>
      <c r="H193" s="77"/>
      <c r="I193" s="14" t="str">
        <f t="shared" si="2"/>
        <v/>
      </c>
    </row>
    <row r="194" spans="1:9" x14ac:dyDescent="0.2">
      <c r="A194" s="73"/>
      <c r="B194" s="36"/>
      <c r="C194" s="75"/>
      <c r="D194" s="31"/>
      <c r="E194" s="174"/>
      <c r="F194" s="77"/>
      <c r="G194" s="76"/>
      <c r="H194" s="77"/>
      <c r="I194" s="14" t="str">
        <f t="shared" si="2"/>
        <v/>
      </c>
    </row>
    <row r="195" spans="1:9" x14ac:dyDescent="0.2">
      <c r="A195" s="73"/>
      <c r="B195" s="36"/>
      <c r="C195" s="75"/>
      <c r="D195" s="31"/>
      <c r="E195" s="174"/>
      <c r="F195" s="77"/>
      <c r="G195" s="76"/>
      <c r="H195" s="77"/>
      <c r="I195" s="14" t="str">
        <f t="shared" si="2"/>
        <v/>
      </c>
    </row>
    <row r="196" spans="1:9" x14ac:dyDescent="0.2">
      <c r="A196" s="73"/>
      <c r="B196" s="36"/>
      <c r="C196" s="75"/>
      <c r="D196" s="31"/>
      <c r="E196" s="174"/>
      <c r="F196" s="77"/>
      <c r="G196" s="76"/>
      <c r="H196" s="77"/>
      <c r="I196" s="14" t="str">
        <f t="shared" si="2"/>
        <v/>
      </c>
    </row>
    <row r="197" spans="1:9" x14ac:dyDescent="0.2">
      <c r="A197" s="73"/>
      <c r="B197" s="36"/>
      <c r="C197" s="75"/>
      <c r="D197" s="31"/>
      <c r="E197" s="174"/>
      <c r="F197" s="77"/>
      <c r="G197" s="76"/>
      <c r="H197" s="77"/>
      <c r="I197" s="14" t="str">
        <f t="shared" si="2"/>
        <v/>
      </c>
    </row>
    <row r="198" spans="1:9" x14ac:dyDescent="0.2">
      <c r="A198" s="73"/>
      <c r="B198" s="36"/>
      <c r="C198" s="75"/>
      <c r="D198" s="31"/>
      <c r="E198" s="174"/>
      <c r="F198" s="77"/>
      <c r="G198" s="76"/>
      <c r="H198" s="77"/>
      <c r="I198" s="14" t="str">
        <f t="shared" si="2"/>
        <v/>
      </c>
    </row>
    <row r="199" spans="1:9" x14ac:dyDescent="0.2">
      <c r="A199" s="73"/>
      <c r="B199" s="36"/>
      <c r="C199" s="75"/>
      <c r="D199" s="31"/>
      <c r="E199" s="174"/>
      <c r="F199" s="77"/>
      <c r="G199" s="76"/>
      <c r="H199" s="77"/>
      <c r="I199" s="14" t="str">
        <f t="shared" si="2"/>
        <v/>
      </c>
    </row>
    <row r="200" spans="1:9" x14ac:dyDescent="0.2">
      <c r="A200" s="73"/>
      <c r="B200" s="36"/>
      <c r="C200" s="75"/>
      <c r="D200" s="31"/>
      <c r="E200" s="174"/>
      <c r="F200" s="77"/>
      <c r="G200" s="76"/>
      <c r="H200" s="77"/>
      <c r="I200" s="14" t="str">
        <f t="shared" si="2"/>
        <v/>
      </c>
    </row>
    <row r="201" spans="1:9" x14ac:dyDescent="0.2">
      <c r="A201" s="73"/>
      <c r="B201" s="36"/>
      <c r="C201" s="75"/>
      <c r="D201" s="31"/>
      <c r="E201" s="174"/>
      <c r="F201" s="77"/>
      <c r="G201" s="76"/>
      <c r="H201" s="77"/>
      <c r="I201" s="14" t="str">
        <f t="shared" si="2"/>
        <v/>
      </c>
    </row>
    <row r="202" spans="1:9" x14ac:dyDescent="0.2">
      <c r="A202" s="73"/>
      <c r="B202" s="36"/>
      <c r="C202" s="75"/>
      <c r="D202" s="31"/>
      <c r="E202" s="174"/>
      <c r="F202" s="77"/>
      <c r="G202" s="76"/>
      <c r="H202" s="77"/>
      <c r="I202" s="14" t="str">
        <f t="shared" si="2"/>
        <v/>
      </c>
    </row>
    <row r="203" spans="1:9" x14ac:dyDescent="0.2">
      <c r="A203" s="73"/>
      <c r="B203" s="36"/>
      <c r="C203" s="75"/>
      <c r="D203" s="31"/>
      <c r="E203" s="174"/>
      <c r="F203" s="77"/>
      <c r="G203" s="76"/>
      <c r="H203" s="77"/>
      <c r="I203" s="14" t="str">
        <f t="shared" si="2"/>
        <v/>
      </c>
    </row>
    <row r="204" spans="1:9" x14ac:dyDescent="0.2">
      <c r="A204" s="73"/>
      <c r="B204" s="36"/>
      <c r="C204" s="75"/>
      <c r="D204" s="31"/>
      <c r="E204" s="174"/>
      <c r="F204" s="77"/>
      <c r="G204" s="76"/>
      <c r="H204" s="77"/>
      <c r="I204" s="14" t="str">
        <f t="shared" si="2"/>
        <v/>
      </c>
    </row>
    <row r="205" spans="1:9" x14ac:dyDescent="0.2">
      <c r="A205" s="73"/>
      <c r="B205" s="36"/>
      <c r="C205" s="75"/>
      <c r="D205" s="31"/>
      <c r="E205" s="174"/>
      <c r="F205" s="77"/>
      <c r="G205" s="76"/>
      <c r="H205" s="77"/>
      <c r="I205" s="14" t="str">
        <f t="shared" si="2"/>
        <v/>
      </c>
    </row>
    <row r="206" spans="1:9" x14ac:dyDescent="0.2">
      <c r="A206" s="73"/>
      <c r="B206" s="36"/>
      <c r="C206" s="75"/>
      <c r="D206" s="31"/>
      <c r="E206" s="174"/>
      <c r="F206" s="77"/>
      <c r="G206" s="76"/>
      <c r="H206" s="77"/>
      <c r="I206" s="14" t="str">
        <f t="shared" si="2"/>
        <v/>
      </c>
    </row>
    <row r="207" spans="1:9" x14ac:dyDescent="0.2">
      <c r="A207" s="73"/>
      <c r="B207" s="36"/>
      <c r="C207" s="75"/>
      <c r="D207" s="31"/>
      <c r="E207" s="174"/>
      <c r="F207" s="77"/>
      <c r="G207" s="76"/>
      <c r="H207" s="77"/>
      <c r="I207" s="14" t="str">
        <f t="shared" si="2"/>
        <v/>
      </c>
    </row>
    <row r="208" spans="1:9" x14ac:dyDescent="0.2">
      <c r="A208" s="73"/>
      <c r="B208" s="36"/>
      <c r="C208" s="75"/>
      <c r="D208" s="31"/>
      <c r="E208" s="174"/>
      <c r="F208" s="77"/>
      <c r="G208" s="76"/>
      <c r="H208" s="77"/>
      <c r="I208" s="14" t="str">
        <f t="shared" si="2"/>
        <v/>
      </c>
    </row>
    <row r="209" spans="1:9" x14ac:dyDescent="0.2">
      <c r="A209" s="73"/>
      <c r="B209" s="36"/>
      <c r="C209" s="75"/>
      <c r="D209" s="31"/>
      <c r="E209" s="174"/>
      <c r="F209" s="77"/>
      <c r="G209" s="76"/>
      <c r="H209" s="77"/>
      <c r="I209" s="14" t="str">
        <f t="shared" si="2"/>
        <v/>
      </c>
    </row>
    <row r="210" spans="1:9" x14ac:dyDescent="0.2">
      <c r="A210" s="73"/>
      <c r="B210" s="36"/>
      <c r="C210" s="75"/>
      <c r="D210" s="31"/>
      <c r="E210" s="174"/>
      <c r="F210" s="77"/>
      <c r="G210" s="76"/>
      <c r="H210" s="77"/>
      <c r="I210" s="14" t="str">
        <f t="shared" ref="I210:I273" si="3">IF(ISBLANK(A210),"",IFERROR(IF(COUNTIF($A$17:$A$300,A210)&gt;1,"Fehler - Anlagenschlüssel doppelt verwendet",""),"Fehler"))</f>
        <v/>
      </c>
    </row>
    <row r="211" spans="1:9" x14ac:dyDescent="0.2">
      <c r="A211" s="73"/>
      <c r="B211" s="36"/>
      <c r="C211" s="75"/>
      <c r="D211" s="31"/>
      <c r="E211" s="174"/>
      <c r="F211" s="77"/>
      <c r="G211" s="76"/>
      <c r="H211" s="77"/>
      <c r="I211" s="14" t="str">
        <f t="shared" si="3"/>
        <v/>
      </c>
    </row>
    <row r="212" spans="1:9" x14ac:dyDescent="0.2">
      <c r="A212" s="73"/>
      <c r="B212" s="36"/>
      <c r="C212" s="75"/>
      <c r="D212" s="31"/>
      <c r="E212" s="174"/>
      <c r="F212" s="77"/>
      <c r="G212" s="76"/>
      <c r="H212" s="77"/>
      <c r="I212" s="14" t="str">
        <f t="shared" si="3"/>
        <v/>
      </c>
    </row>
    <row r="213" spans="1:9" x14ac:dyDescent="0.2">
      <c r="A213" s="73"/>
      <c r="B213" s="36"/>
      <c r="C213" s="75"/>
      <c r="D213" s="31"/>
      <c r="E213" s="174"/>
      <c r="F213" s="77"/>
      <c r="G213" s="76"/>
      <c r="H213" s="77"/>
      <c r="I213" s="14" t="str">
        <f t="shared" si="3"/>
        <v/>
      </c>
    </row>
    <row r="214" spans="1:9" x14ac:dyDescent="0.2">
      <c r="A214" s="73"/>
      <c r="B214" s="36"/>
      <c r="C214" s="75"/>
      <c r="D214" s="31"/>
      <c r="E214" s="174"/>
      <c r="F214" s="77"/>
      <c r="G214" s="76"/>
      <c r="H214" s="77"/>
      <c r="I214" s="14" t="str">
        <f t="shared" si="3"/>
        <v/>
      </c>
    </row>
    <row r="215" spans="1:9" x14ac:dyDescent="0.2">
      <c r="A215" s="73"/>
      <c r="B215" s="36"/>
      <c r="C215" s="75"/>
      <c r="D215" s="31"/>
      <c r="E215" s="174"/>
      <c r="F215" s="77"/>
      <c r="G215" s="76"/>
      <c r="H215" s="77"/>
      <c r="I215" s="14" t="str">
        <f t="shared" si="3"/>
        <v/>
      </c>
    </row>
    <row r="216" spans="1:9" x14ac:dyDescent="0.2">
      <c r="A216" s="73"/>
      <c r="B216" s="36"/>
      <c r="C216" s="75"/>
      <c r="D216" s="31"/>
      <c r="E216" s="174"/>
      <c r="F216" s="77"/>
      <c r="G216" s="76"/>
      <c r="H216" s="77"/>
      <c r="I216" s="14" t="str">
        <f t="shared" si="3"/>
        <v/>
      </c>
    </row>
    <row r="217" spans="1:9" x14ac:dyDescent="0.2">
      <c r="A217" s="73"/>
      <c r="B217" s="36"/>
      <c r="C217" s="75"/>
      <c r="D217" s="31"/>
      <c r="E217" s="174"/>
      <c r="F217" s="77"/>
      <c r="G217" s="76"/>
      <c r="H217" s="77"/>
      <c r="I217" s="14" t="str">
        <f t="shared" si="3"/>
        <v/>
      </c>
    </row>
    <row r="218" spans="1:9" x14ac:dyDescent="0.2">
      <c r="A218" s="73"/>
      <c r="B218" s="36"/>
      <c r="C218" s="75"/>
      <c r="D218" s="31"/>
      <c r="E218" s="174"/>
      <c r="F218" s="77"/>
      <c r="G218" s="76"/>
      <c r="H218" s="77"/>
      <c r="I218" s="14" t="str">
        <f t="shared" si="3"/>
        <v/>
      </c>
    </row>
    <row r="219" spans="1:9" x14ac:dyDescent="0.2">
      <c r="A219" s="73"/>
      <c r="B219" s="36"/>
      <c r="C219" s="75"/>
      <c r="D219" s="31"/>
      <c r="E219" s="174"/>
      <c r="F219" s="77"/>
      <c r="G219" s="76"/>
      <c r="H219" s="77"/>
      <c r="I219" s="14" t="str">
        <f t="shared" si="3"/>
        <v/>
      </c>
    </row>
    <row r="220" spans="1:9" x14ac:dyDescent="0.2">
      <c r="A220" s="73"/>
      <c r="B220" s="36"/>
      <c r="C220" s="75"/>
      <c r="D220" s="31"/>
      <c r="E220" s="174"/>
      <c r="F220" s="77"/>
      <c r="G220" s="76"/>
      <c r="H220" s="77"/>
      <c r="I220" s="14" t="str">
        <f t="shared" si="3"/>
        <v/>
      </c>
    </row>
    <row r="221" spans="1:9" x14ac:dyDescent="0.2">
      <c r="A221" s="73"/>
      <c r="B221" s="36"/>
      <c r="C221" s="75"/>
      <c r="D221" s="31"/>
      <c r="E221" s="174"/>
      <c r="F221" s="77"/>
      <c r="G221" s="76"/>
      <c r="H221" s="77"/>
      <c r="I221" s="14" t="str">
        <f t="shared" si="3"/>
        <v/>
      </c>
    </row>
    <row r="222" spans="1:9" x14ac:dyDescent="0.2">
      <c r="A222" s="73"/>
      <c r="B222" s="36"/>
      <c r="C222" s="75"/>
      <c r="D222" s="31"/>
      <c r="E222" s="174"/>
      <c r="F222" s="77"/>
      <c r="G222" s="76"/>
      <c r="H222" s="77"/>
      <c r="I222" s="14" t="str">
        <f t="shared" si="3"/>
        <v/>
      </c>
    </row>
    <row r="223" spans="1:9" x14ac:dyDescent="0.2">
      <c r="A223" s="73"/>
      <c r="B223" s="36"/>
      <c r="C223" s="75"/>
      <c r="D223" s="31"/>
      <c r="E223" s="174"/>
      <c r="F223" s="77"/>
      <c r="G223" s="76"/>
      <c r="H223" s="77"/>
      <c r="I223" s="14" t="str">
        <f t="shared" si="3"/>
        <v/>
      </c>
    </row>
    <row r="224" spans="1:9" x14ac:dyDescent="0.2">
      <c r="A224" s="73"/>
      <c r="B224" s="36"/>
      <c r="C224" s="75"/>
      <c r="D224" s="31"/>
      <c r="E224" s="174"/>
      <c r="F224" s="77"/>
      <c r="G224" s="76"/>
      <c r="H224" s="77"/>
      <c r="I224" s="14" t="str">
        <f t="shared" si="3"/>
        <v/>
      </c>
    </row>
    <row r="225" spans="1:9" x14ac:dyDescent="0.2">
      <c r="A225" s="73"/>
      <c r="B225" s="36"/>
      <c r="C225" s="75"/>
      <c r="D225" s="31"/>
      <c r="E225" s="174"/>
      <c r="F225" s="77"/>
      <c r="G225" s="76"/>
      <c r="H225" s="77"/>
      <c r="I225" s="14" t="str">
        <f t="shared" si="3"/>
        <v/>
      </c>
    </row>
    <row r="226" spans="1:9" x14ac:dyDescent="0.2">
      <c r="A226" s="73"/>
      <c r="B226" s="36"/>
      <c r="C226" s="75"/>
      <c r="D226" s="31"/>
      <c r="E226" s="174"/>
      <c r="F226" s="77"/>
      <c r="G226" s="76"/>
      <c r="H226" s="77"/>
      <c r="I226" s="14" t="str">
        <f t="shared" si="3"/>
        <v/>
      </c>
    </row>
    <row r="227" spans="1:9" x14ac:dyDescent="0.2">
      <c r="A227" s="73"/>
      <c r="B227" s="36"/>
      <c r="C227" s="75"/>
      <c r="D227" s="31"/>
      <c r="E227" s="174"/>
      <c r="F227" s="77"/>
      <c r="G227" s="76"/>
      <c r="H227" s="77"/>
      <c r="I227" s="14" t="str">
        <f t="shared" si="3"/>
        <v/>
      </c>
    </row>
    <row r="228" spans="1:9" x14ac:dyDescent="0.2">
      <c r="A228" s="73"/>
      <c r="B228" s="36"/>
      <c r="C228" s="75"/>
      <c r="D228" s="31"/>
      <c r="E228" s="174"/>
      <c r="F228" s="77"/>
      <c r="G228" s="76"/>
      <c r="H228" s="77"/>
      <c r="I228" s="14" t="str">
        <f t="shared" si="3"/>
        <v/>
      </c>
    </row>
    <row r="229" spans="1:9" x14ac:dyDescent="0.2">
      <c r="A229" s="73"/>
      <c r="B229" s="36"/>
      <c r="C229" s="75"/>
      <c r="D229" s="31"/>
      <c r="E229" s="174"/>
      <c r="F229" s="77"/>
      <c r="G229" s="76"/>
      <c r="H229" s="77"/>
      <c r="I229" s="14" t="str">
        <f t="shared" si="3"/>
        <v/>
      </c>
    </row>
    <row r="230" spans="1:9" x14ac:dyDescent="0.2">
      <c r="A230" s="73"/>
      <c r="B230" s="36"/>
      <c r="C230" s="75"/>
      <c r="D230" s="31"/>
      <c r="E230" s="174"/>
      <c r="F230" s="77"/>
      <c r="G230" s="76"/>
      <c r="H230" s="77"/>
      <c r="I230" s="14" t="str">
        <f t="shared" si="3"/>
        <v/>
      </c>
    </row>
    <row r="231" spans="1:9" x14ac:dyDescent="0.2">
      <c r="A231" s="73"/>
      <c r="B231" s="36"/>
      <c r="C231" s="75"/>
      <c r="D231" s="31"/>
      <c r="E231" s="174"/>
      <c r="F231" s="77"/>
      <c r="G231" s="76"/>
      <c r="H231" s="77"/>
      <c r="I231" s="14" t="str">
        <f t="shared" si="3"/>
        <v/>
      </c>
    </row>
    <row r="232" spans="1:9" x14ac:dyDescent="0.2">
      <c r="A232" s="73"/>
      <c r="B232" s="36"/>
      <c r="C232" s="75"/>
      <c r="D232" s="31"/>
      <c r="E232" s="174"/>
      <c r="F232" s="77"/>
      <c r="G232" s="76"/>
      <c r="H232" s="77"/>
      <c r="I232" s="14" t="str">
        <f t="shared" si="3"/>
        <v/>
      </c>
    </row>
    <row r="233" spans="1:9" x14ac:dyDescent="0.2">
      <c r="A233" s="73"/>
      <c r="B233" s="36"/>
      <c r="C233" s="75"/>
      <c r="D233" s="31"/>
      <c r="E233" s="174"/>
      <c r="F233" s="77"/>
      <c r="G233" s="76"/>
      <c r="H233" s="77"/>
      <c r="I233" s="14" t="str">
        <f t="shared" si="3"/>
        <v/>
      </c>
    </row>
    <row r="234" spans="1:9" x14ac:dyDescent="0.2">
      <c r="A234" s="73"/>
      <c r="B234" s="36"/>
      <c r="C234" s="75"/>
      <c r="D234" s="31"/>
      <c r="E234" s="174"/>
      <c r="F234" s="77"/>
      <c r="G234" s="76"/>
      <c r="H234" s="77"/>
      <c r="I234" s="14" t="str">
        <f t="shared" si="3"/>
        <v/>
      </c>
    </row>
    <row r="235" spans="1:9" x14ac:dyDescent="0.2">
      <c r="A235" s="73"/>
      <c r="B235" s="36"/>
      <c r="C235" s="75"/>
      <c r="D235" s="31"/>
      <c r="E235" s="174"/>
      <c r="F235" s="77"/>
      <c r="G235" s="76"/>
      <c r="H235" s="77"/>
      <c r="I235" s="14" t="str">
        <f t="shared" si="3"/>
        <v/>
      </c>
    </row>
    <row r="236" spans="1:9" x14ac:dyDescent="0.2">
      <c r="A236" s="73"/>
      <c r="B236" s="36"/>
      <c r="C236" s="75"/>
      <c r="D236" s="31"/>
      <c r="E236" s="174"/>
      <c r="F236" s="77"/>
      <c r="G236" s="76"/>
      <c r="H236" s="77"/>
      <c r="I236" s="14" t="str">
        <f t="shared" si="3"/>
        <v/>
      </c>
    </row>
    <row r="237" spans="1:9" x14ac:dyDescent="0.2">
      <c r="A237" s="73"/>
      <c r="B237" s="36"/>
      <c r="C237" s="75"/>
      <c r="D237" s="31"/>
      <c r="E237" s="174"/>
      <c r="F237" s="77"/>
      <c r="G237" s="76"/>
      <c r="H237" s="77"/>
      <c r="I237" s="14" t="str">
        <f t="shared" si="3"/>
        <v/>
      </c>
    </row>
    <row r="238" spans="1:9" x14ac:dyDescent="0.2">
      <c r="A238" s="73"/>
      <c r="B238" s="36"/>
      <c r="C238" s="75"/>
      <c r="D238" s="31"/>
      <c r="E238" s="174"/>
      <c r="F238" s="77"/>
      <c r="G238" s="76"/>
      <c r="H238" s="77"/>
      <c r="I238" s="14" t="str">
        <f t="shared" si="3"/>
        <v/>
      </c>
    </row>
    <row r="239" spans="1:9" x14ac:dyDescent="0.2">
      <c r="A239" s="73"/>
      <c r="B239" s="36"/>
      <c r="C239" s="75"/>
      <c r="D239" s="31"/>
      <c r="E239" s="174"/>
      <c r="F239" s="77"/>
      <c r="G239" s="76"/>
      <c r="H239" s="77"/>
      <c r="I239" s="14" t="str">
        <f t="shared" si="3"/>
        <v/>
      </c>
    </row>
    <row r="240" spans="1:9" x14ac:dyDescent="0.2">
      <c r="A240" s="73"/>
      <c r="B240" s="36"/>
      <c r="C240" s="75"/>
      <c r="D240" s="31"/>
      <c r="E240" s="174"/>
      <c r="F240" s="77"/>
      <c r="G240" s="76"/>
      <c r="H240" s="77"/>
      <c r="I240" s="14" t="str">
        <f t="shared" si="3"/>
        <v/>
      </c>
    </row>
    <row r="241" spans="1:9" x14ac:dyDescent="0.2">
      <c r="A241" s="73"/>
      <c r="B241" s="36"/>
      <c r="C241" s="75"/>
      <c r="D241" s="31"/>
      <c r="E241" s="174"/>
      <c r="F241" s="77"/>
      <c r="G241" s="76"/>
      <c r="H241" s="77"/>
      <c r="I241" s="14" t="str">
        <f t="shared" si="3"/>
        <v/>
      </c>
    </row>
    <row r="242" spans="1:9" x14ac:dyDescent="0.2">
      <c r="A242" s="73"/>
      <c r="B242" s="36"/>
      <c r="C242" s="75"/>
      <c r="D242" s="31"/>
      <c r="E242" s="174"/>
      <c r="F242" s="77"/>
      <c r="G242" s="76"/>
      <c r="H242" s="77"/>
      <c r="I242" s="14" t="str">
        <f t="shared" si="3"/>
        <v/>
      </c>
    </row>
    <row r="243" spans="1:9" x14ac:dyDescent="0.2">
      <c r="A243" s="73"/>
      <c r="B243" s="36"/>
      <c r="C243" s="75"/>
      <c r="D243" s="31"/>
      <c r="E243" s="174"/>
      <c r="F243" s="77"/>
      <c r="G243" s="76"/>
      <c r="H243" s="77"/>
      <c r="I243" s="14" t="str">
        <f t="shared" si="3"/>
        <v/>
      </c>
    </row>
    <row r="244" spans="1:9" x14ac:dyDescent="0.2">
      <c r="A244" s="73"/>
      <c r="B244" s="36"/>
      <c r="C244" s="75"/>
      <c r="D244" s="31"/>
      <c r="E244" s="174"/>
      <c r="F244" s="77"/>
      <c r="G244" s="76"/>
      <c r="H244" s="77"/>
      <c r="I244" s="14" t="str">
        <f t="shared" si="3"/>
        <v/>
      </c>
    </row>
    <row r="245" spans="1:9" x14ac:dyDescent="0.2">
      <c r="A245" s="73"/>
      <c r="B245" s="36"/>
      <c r="C245" s="75"/>
      <c r="D245" s="31"/>
      <c r="E245" s="174"/>
      <c r="F245" s="77"/>
      <c r="G245" s="76"/>
      <c r="H245" s="77"/>
      <c r="I245" s="14" t="str">
        <f t="shared" si="3"/>
        <v/>
      </c>
    </row>
    <row r="246" spans="1:9" x14ac:dyDescent="0.2">
      <c r="A246" s="73"/>
      <c r="B246" s="36"/>
      <c r="C246" s="75"/>
      <c r="D246" s="31"/>
      <c r="E246" s="174"/>
      <c r="F246" s="77"/>
      <c r="G246" s="76"/>
      <c r="H246" s="77"/>
      <c r="I246" s="14" t="str">
        <f t="shared" si="3"/>
        <v/>
      </c>
    </row>
    <row r="247" spans="1:9" x14ac:dyDescent="0.2">
      <c r="A247" s="73"/>
      <c r="B247" s="36"/>
      <c r="C247" s="75"/>
      <c r="D247" s="31"/>
      <c r="E247" s="174"/>
      <c r="F247" s="77"/>
      <c r="G247" s="76"/>
      <c r="H247" s="77"/>
      <c r="I247" s="14" t="str">
        <f t="shared" si="3"/>
        <v/>
      </c>
    </row>
    <row r="248" spans="1:9" x14ac:dyDescent="0.2">
      <c r="A248" s="73"/>
      <c r="B248" s="36"/>
      <c r="C248" s="75"/>
      <c r="D248" s="31"/>
      <c r="E248" s="174"/>
      <c r="F248" s="77"/>
      <c r="G248" s="76"/>
      <c r="H248" s="77"/>
      <c r="I248" s="14" t="str">
        <f t="shared" si="3"/>
        <v/>
      </c>
    </row>
    <row r="249" spans="1:9" x14ac:dyDescent="0.2">
      <c r="A249" s="73"/>
      <c r="B249" s="36"/>
      <c r="C249" s="75"/>
      <c r="D249" s="31"/>
      <c r="E249" s="174"/>
      <c r="F249" s="77"/>
      <c r="G249" s="76"/>
      <c r="H249" s="77"/>
      <c r="I249" s="14" t="str">
        <f t="shared" si="3"/>
        <v/>
      </c>
    </row>
    <row r="250" spans="1:9" x14ac:dyDescent="0.2">
      <c r="A250" s="73"/>
      <c r="B250" s="36"/>
      <c r="C250" s="75"/>
      <c r="D250" s="31"/>
      <c r="E250" s="174"/>
      <c r="F250" s="77"/>
      <c r="G250" s="76"/>
      <c r="H250" s="77"/>
      <c r="I250" s="14" t="str">
        <f t="shared" si="3"/>
        <v/>
      </c>
    </row>
    <row r="251" spans="1:9" x14ac:dyDescent="0.2">
      <c r="A251" s="73"/>
      <c r="B251" s="36"/>
      <c r="C251" s="75"/>
      <c r="D251" s="31"/>
      <c r="E251" s="174"/>
      <c r="F251" s="77"/>
      <c r="G251" s="76"/>
      <c r="H251" s="77"/>
      <c r="I251" s="14" t="str">
        <f t="shared" si="3"/>
        <v/>
      </c>
    </row>
    <row r="252" spans="1:9" x14ac:dyDescent="0.2">
      <c r="A252" s="73"/>
      <c r="B252" s="36"/>
      <c r="C252" s="75"/>
      <c r="D252" s="31"/>
      <c r="E252" s="174"/>
      <c r="F252" s="77"/>
      <c r="G252" s="76"/>
      <c r="H252" s="77"/>
      <c r="I252" s="14" t="str">
        <f t="shared" si="3"/>
        <v/>
      </c>
    </row>
    <row r="253" spans="1:9" x14ac:dyDescent="0.2">
      <c r="A253" s="73"/>
      <c r="B253" s="36"/>
      <c r="C253" s="75"/>
      <c r="D253" s="31"/>
      <c r="E253" s="174"/>
      <c r="F253" s="77"/>
      <c r="G253" s="76"/>
      <c r="H253" s="77"/>
      <c r="I253" s="14" t="str">
        <f t="shared" si="3"/>
        <v/>
      </c>
    </row>
    <row r="254" spans="1:9" x14ac:dyDescent="0.2">
      <c r="A254" s="73"/>
      <c r="B254" s="36"/>
      <c r="C254" s="75"/>
      <c r="D254" s="31"/>
      <c r="E254" s="174"/>
      <c r="F254" s="77"/>
      <c r="G254" s="76"/>
      <c r="H254" s="77"/>
      <c r="I254" s="14" t="str">
        <f t="shared" si="3"/>
        <v/>
      </c>
    </row>
    <row r="255" spans="1:9" x14ac:dyDescent="0.2">
      <c r="A255" s="73"/>
      <c r="B255" s="36"/>
      <c r="C255" s="75"/>
      <c r="D255" s="31"/>
      <c r="E255" s="174"/>
      <c r="F255" s="77"/>
      <c r="G255" s="76"/>
      <c r="H255" s="77"/>
      <c r="I255" s="14" t="str">
        <f t="shared" si="3"/>
        <v/>
      </c>
    </row>
    <row r="256" spans="1:9" x14ac:dyDescent="0.2">
      <c r="A256" s="73"/>
      <c r="B256" s="36"/>
      <c r="C256" s="75"/>
      <c r="D256" s="31"/>
      <c r="E256" s="174"/>
      <c r="F256" s="77"/>
      <c r="G256" s="76"/>
      <c r="H256" s="77"/>
      <c r="I256" s="14" t="str">
        <f t="shared" si="3"/>
        <v/>
      </c>
    </row>
    <row r="257" spans="1:9" x14ac:dyDescent="0.2">
      <c r="A257" s="73"/>
      <c r="B257" s="36"/>
      <c r="C257" s="75"/>
      <c r="D257" s="31"/>
      <c r="E257" s="174"/>
      <c r="F257" s="77"/>
      <c r="G257" s="76"/>
      <c r="H257" s="77"/>
      <c r="I257" s="14" t="str">
        <f t="shared" si="3"/>
        <v/>
      </c>
    </row>
    <row r="258" spans="1:9" x14ac:dyDescent="0.2">
      <c r="A258" s="73"/>
      <c r="B258" s="36"/>
      <c r="C258" s="75"/>
      <c r="D258" s="31"/>
      <c r="E258" s="174"/>
      <c r="F258" s="77"/>
      <c r="G258" s="76"/>
      <c r="H258" s="77"/>
      <c r="I258" s="14" t="str">
        <f t="shared" si="3"/>
        <v/>
      </c>
    </row>
    <row r="259" spans="1:9" x14ac:dyDescent="0.2">
      <c r="A259" s="73"/>
      <c r="B259" s="36"/>
      <c r="C259" s="75"/>
      <c r="D259" s="31"/>
      <c r="E259" s="174"/>
      <c r="F259" s="77"/>
      <c r="G259" s="76"/>
      <c r="H259" s="77"/>
      <c r="I259" s="14" t="str">
        <f t="shared" si="3"/>
        <v/>
      </c>
    </row>
    <row r="260" spans="1:9" x14ac:dyDescent="0.2">
      <c r="A260" s="73"/>
      <c r="B260" s="36"/>
      <c r="C260" s="75"/>
      <c r="D260" s="31"/>
      <c r="E260" s="174"/>
      <c r="F260" s="77"/>
      <c r="G260" s="76"/>
      <c r="H260" s="77"/>
      <c r="I260" s="14" t="str">
        <f t="shared" si="3"/>
        <v/>
      </c>
    </row>
    <row r="261" spans="1:9" x14ac:dyDescent="0.2">
      <c r="A261" s="73"/>
      <c r="B261" s="36"/>
      <c r="C261" s="75"/>
      <c r="D261" s="31"/>
      <c r="E261" s="174"/>
      <c r="F261" s="77"/>
      <c r="G261" s="76"/>
      <c r="H261" s="77"/>
      <c r="I261" s="14" t="str">
        <f t="shared" si="3"/>
        <v/>
      </c>
    </row>
    <row r="262" spans="1:9" x14ac:dyDescent="0.2">
      <c r="A262" s="73"/>
      <c r="B262" s="36"/>
      <c r="C262" s="75"/>
      <c r="D262" s="31"/>
      <c r="E262" s="174"/>
      <c r="F262" s="77"/>
      <c r="G262" s="76"/>
      <c r="H262" s="77"/>
      <c r="I262" s="14" t="str">
        <f t="shared" si="3"/>
        <v/>
      </c>
    </row>
    <row r="263" spans="1:9" x14ac:dyDescent="0.2">
      <c r="A263" s="73"/>
      <c r="B263" s="36"/>
      <c r="C263" s="75"/>
      <c r="D263" s="31"/>
      <c r="E263" s="174"/>
      <c r="F263" s="77"/>
      <c r="G263" s="76"/>
      <c r="H263" s="77"/>
      <c r="I263" s="14" t="str">
        <f t="shared" si="3"/>
        <v/>
      </c>
    </row>
    <row r="264" spans="1:9" x14ac:dyDescent="0.2">
      <c r="A264" s="73"/>
      <c r="B264" s="36"/>
      <c r="C264" s="75"/>
      <c r="D264" s="31"/>
      <c r="E264" s="174"/>
      <c r="F264" s="77"/>
      <c r="G264" s="76"/>
      <c r="H264" s="77"/>
      <c r="I264" s="14" t="str">
        <f t="shared" si="3"/>
        <v/>
      </c>
    </row>
    <row r="265" spans="1:9" x14ac:dyDescent="0.2">
      <c r="A265" s="73"/>
      <c r="B265" s="36"/>
      <c r="C265" s="75"/>
      <c r="D265" s="31"/>
      <c r="E265" s="174"/>
      <c r="F265" s="77"/>
      <c r="G265" s="76"/>
      <c r="H265" s="77"/>
      <c r="I265" s="14" t="str">
        <f t="shared" si="3"/>
        <v/>
      </c>
    </row>
    <row r="266" spans="1:9" x14ac:dyDescent="0.2">
      <c r="A266" s="73"/>
      <c r="B266" s="36"/>
      <c r="C266" s="75"/>
      <c r="D266" s="31"/>
      <c r="E266" s="174"/>
      <c r="F266" s="77"/>
      <c r="G266" s="76"/>
      <c r="H266" s="77"/>
      <c r="I266" s="14" t="str">
        <f t="shared" si="3"/>
        <v/>
      </c>
    </row>
    <row r="267" spans="1:9" x14ac:dyDescent="0.2">
      <c r="A267" s="73"/>
      <c r="B267" s="36"/>
      <c r="C267" s="75"/>
      <c r="D267" s="31"/>
      <c r="E267" s="174"/>
      <c r="F267" s="77"/>
      <c r="G267" s="76"/>
      <c r="H267" s="77"/>
      <c r="I267" s="14" t="str">
        <f t="shared" si="3"/>
        <v/>
      </c>
    </row>
    <row r="268" spans="1:9" x14ac:dyDescent="0.2">
      <c r="A268" s="73"/>
      <c r="B268" s="36"/>
      <c r="C268" s="75"/>
      <c r="D268" s="31"/>
      <c r="E268" s="174"/>
      <c r="F268" s="77"/>
      <c r="G268" s="76"/>
      <c r="H268" s="77"/>
      <c r="I268" s="14" t="str">
        <f t="shared" si="3"/>
        <v/>
      </c>
    </row>
    <row r="269" spans="1:9" x14ac:dyDescent="0.2">
      <c r="A269" s="73"/>
      <c r="B269" s="36"/>
      <c r="C269" s="75"/>
      <c r="D269" s="31"/>
      <c r="E269" s="174"/>
      <c r="F269" s="77"/>
      <c r="G269" s="76"/>
      <c r="H269" s="77"/>
      <c r="I269" s="14" t="str">
        <f t="shared" si="3"/>
        <v/>
      </c>
    </row>
    <row r="270" spans="1:9" x14ac:dyDescent="0.2">
      <c r="A270" s="73"/>
      <c r="B270" s="36"/>
      <c r="C270" s="75"/>
      <c r="D270" s="31"/>
      <c r="E270" s="174"/>
      <c r="F270" s="77"/>
      <c r="G270" s="76"/>
      <c r="H270" s="77"/>
      <c r="I270" s="14" t="str">
        <f t="shared" si="3"/>
        <v/>
      </c>
    </row>
    <row r="271" spans="1:9" x14ac:dyDescent="0.2">
      <c r="A271" s="73"/>
      <c r="B271" s="36"/>
      <c r="C271" s="75"/>
      <c r="D271" s="31"/>
      <c r="E271" s="175"/>
      <c r="F271" s="77"/>
      <c r="G271" s="76"/>
      <c r="H271" s="77"/>
      <c r="I271" s="14" t="str">
        <f t="shared" si="3"/>
        <v/>
      </c>
    </row>
    <row r="272" spans="1:9" x14ac:dyDescent="0.2">
      <c r="A272" s="77"/>
      <c r="B272" s="36"/>
      <c r="C272" s="75"/>
      <c r="D272" s="31"/>
      <c r="E272" s="175"/>
      <c r="F272" s="77"/>
      <c r="G272" s="76"/>
      <c r="H272" s="77"/>
      <c r="I272" s="14" t="str">
        <f t="shared" si="3"/>
        <v/>
      </c>
    </row>
    <row r="273" spans="1:9" x14ac:dyDescent="0.2">
      <c r="A273" s="77"/>
      <c r="B273" s="36"/>
      <c r="C273" s="75"/>
      <c r="D273" s="31"/>
      <c r="E273" s="175"/>
      <c r="F273" s="77"/>
      <c r="G273" s="76"/>
      <c r="H273" s="77"/>
      <c r="I273" s="14" t="str">
        <f t="shared" si="3"/>
        <v/>
      </c>
    </row>
    <row r="274" spans="1:9" x14ac:dyDescent="0.2">
      <c r="A274" s="77"/>
      <c r="B274" s="36"/>
      <c r="C274" s="75"/>
      <c r="D274" s="31"/>
      <c r="E274" s="175"/>
      <c r="F274" s="77"/>
      <c r="G274" s="76"/>
      <c r="H274" s="77"/>
      <c r="I274" s="14" t="str">
        <f t="shared" ref="I274:I300" si="4">IF(ISBLANK(A274),"",IFERROR(IF(COUNTIF($A$17:$A$300,A274)&gt;1,"Fehler - Anlagenschlüssel doppelt verwendet",""),"Fehler"))</f>
        <v/>
      </c>
    </row>
    <row r="275" spans="1:9" x14ac:dyDescent="0.2">
      <c r="A275" s="73"/>
      <c r="B275" s="36"/>
      <c r="C275" s="75"/>
      <c r="D275" s="31"/>
      <c r="E275" s="175"/>
      <c r="F275" s="77"/>
      <c r="G275" s="76"/>
      <c r="H275" s="77"/>
      <c r="I275" s="14" t="str">
        <f t="shared" si="4"/>
        <v/>
      </c>
    </row>
    <row r="276" spans="1:9" x14ac:dyDescent="0.2">
      <c r="A276" s="77"/>
      <c r="B276" s="36"/>
      <c r="C276" s="75"/>
      <c r="D276" s="31"/>
      <c r="E276" s="175"/>
      <c r="F276" s="77"/>
      <c r="G276" s="76"/>
      <c r="H276" s="77"/>
      <c r="I276" s="14" t="str">
        <f t="shared" si="4"/>
        <v/>
      </c>
    </row>
    <row r="277" spans="1:9" x14ac:dyDescent="0.2">
      <c r="A277" s="77"/>
      <c r="B277" s="36"/>
      <c r="C277" s="75"/>
      <c r="D277" s="31"/>
      <c r="E277" s="175"/>
      <c r="F277" s="77"/>
      <c r="G277" s="76"/>
      <c r="H277" s="77"/>
      <c r="I277" s="14" t="str">
        <f t="shared" si="4"/>
        <v/>
      </c>
    </row>
    <row r="278" spans="1:9" x14ac:dyDescent="0.2">
      <c r="A278" s="77"/>
      <c r="B278" s="36"/>
      <c r="C278" s="75"/>
      <c r="D278" s="31"/>
      <c r="E278" s="175"/>
      <c r="F278" s="77"/>
      <c r="G278" s="76"/>
      <c r="H278" s="77"/>
      <c r="I278" s="14" t="str">
        <f t="shared" si="4"/>
        <v/>
      </c>
    </row>
    <row r="279" spans="1:9" x14ac:dyDescent="0.2">
      <c r="A279" s="77"/>
      <c r="B279" s="36"/>
      <c r="C279" s="75"/>
      <c r="D279" s="31"/>
      <c r="E279" s="175"/>
      <c r="F279" s="77"/>
      <c r="G279" s="76"/>
      <c r="H279" s="77"/>
      <c r="I279" s="14" t="str">
        <f t="shared" si="4"/>
        <v/>
      </c>
    </row>
    <row r="280" spans="1:9" x14ac:dyDescent="0.2">
      <c r="A280" s="77"/>
      <c r="B280" s="36"/>
      <c r="C280" s="75"/>
      <c r="D280" s="31"/>
      <c r="E280" s="175"/>
      <c r="F280" s="77"/>
      <c r="G280" s="76"/>
      <c r="H280" s="77"/>
      <c r="I280" s="14" t="str">
        <f t="shared" si="4"/>
        <v/>
      </c>
    </row>
    <row r="281" spans="1:9" x14ac:dyDescent="0.2">
      <c r="A281" s="77"/>
      <c r="B281" s="36"/>
      <c r="C281" s="75"/>
      <c r="D281" s="31"/>
      <c r="E281" s="175"/>
      <c r="F281" s="77"/>
      <c r="G281" s="76"/>
      <c r="H281" s="77"/>
      <c r="I281" s="14" t="str">
        <f t="shared" si="4"/>
        <v/>
      </c>
    </row>
    <row r="282" spans="1:9" x14ac:dyDescent="0.2">
      <c r="A282" s="77"/>
      <c r="B282" s="36"/>
      <c r="C282" s="75"/>
      <c r="D282" s="31"/>
      <c r="E282" s="175"/>
      <c r="F282" s="77"/>
      <c r="G282" s="76"/>
      <c r="H282" s="77"/>
      <c r="I282" s="14" t="str">
        <f t="shared" si="4"/>
        <v/>
      </c>
    </row>
    <row r="283" spans="1:9" x14ac:dyDescent="0.2">
      <c r="A283" s="77"/>
      <c r="B283" s="36"/>
      <c r="C283" s="75"/>
      <c r="D283" s="31"/>
      <c r="E283" s="175"/>
      <c r="F283" s="77"/>
      <c r="G283" s="76"/>
      <c r="H283" s="77"/>
      <c r="I283" s="14" t="str">
        <f t="shared" si="4"/>
        <v/>
      </c>
    </row>
    <row r="284" spans="1:9" x14ac:dyDescent="0.2">
      <c r="A284" s="77"/>
      <c r="B284" s="36"/>
      <c r="C284" s="75"/>
      <c r="D284" s="31"/>
      <c r="E284" s="175"/>
      <c r="F284" s="77"/>
      <c r="G284" s="76"/>
      <c r="H284" s="77"/>
      <c r="I284" s="14" t="str">
        <f t="shared" si="4"/>
        <v/>
      </c>
    </row>
    <row r="285" spans="1:9" x14ac:dyDescent="0.2">
      <c r="A285" s="77"/>
      <c r="B285" s="36"/>
      <c r="C285" s="75"/>
      <c r="D285" s="31"/>
      <c r="E285" s="175"/>
      <c r="F285" s="77"/>
      <c r="G285" s="76"/>
      <c r="H285" s="77"/>
      <c r="I285" s="14" t="str">
        <f t="shared" si="4"/>
        <v/>
      </c>
    </row>
    <row r="286" spans="1:9" x14ac:dyDescent="0.2">
      <c r="A286" s="77"/>
      <c r="B286" s="36"/>
      <c r="C286" s="75"/>
      <c r="D286" s="31"/>
      <c r="E286" s="175"/>
      <c r="F286" s="77"/>
      <c r="G286" s="76"/>
      <c r="H286" s="77"/>
      <c r="I286" s="14" t="str">
        <f t="shared" si="4"/>
        <v/>
      </c>
    </row>
    <row r="287" spans="1:9" x14ac:dyDescent="0.2">
      <c r="A287" s="77"/>
      <c r="B287" s="36"/>
      <c r="C287" s="75"/>
      <c r="D287" s="31"/>
      <c r="E287" s="175"/>
      <c r="F287" s="77"/>
      <c r="G287" s="76"/>
      <c r="H287" s="77"/>
      <c r="I287" s="14" t="str">
        <f t="shared" si="4"/>
        <v/>
      </c>
    </row>
    <row r="288" spans="1:9" x14ac:dyDescent="0.2">
      <c r="A288" s="77"/>
      <c r="B288" s="36"/>
      <c r="C288" s="75"/>
      <c r="D288" s="31"/>
      <c r="E288" s="175"/>
      <c r="F288" s="77"/>
      <c r="G288" s="76"/>
      <c r="H288" s="77"/>
      <c r="I288" s="14" t="str">
        <f t="shared" si="4"/>
        <v/>
      </c>
    </row>
    <row r="289" spans="1:9" x14ac:dyDescent="0.2">
      <c r="A289" s="77"/>
      <c r="B289" s="36"/>
      <c r="C289" s="75"/>
      <c r="D289" s="31"/>
      <c r="E289" s="175"/>
      <c r="F289" s="77"/>
      <c r="G289" s="76"/>
      <c r="H289" s="77"/>
      <c r="I289" s="14" t="str">
        <f t="shared" si="4"/>
        <v/>
      </c>
    </row>
    <row r="290" spans="1:9" x14ac:dyDescent="0.2">
      <c r="A290" s="77"/>
      <c r="B290" s="36"/>
      <c r="C290" s="75"/>
      <c r="D290" s="31"/>
      <c r="E290" s="175"/>
      <c r="F290" s="77"/>
      <c r="G290" s="76"/>
      <c r="H290" s="77"/>
      <c r="I290" s="14" t="str">
        <f t="shared" si="4"/>
        <v/>
      </c>
    </row>
    <row r="291" spans="1:9" x14ac:dyDescent="0.2">
      <c r="A291" s="77"/>
      <c r="B291" s="36"/>
      <c r="C291" s="75"/>
      <c r="D291" s="31"/>
      <c r="E291" s="175"/>
      <c r="F291" s="77"/>
      <c r="G291" s="76"/>
      <c r="H291" s="77"/>
      <c r="I291" s="14" t="str">
        <f t="shared" si="4"/>
        <v/>
      </c>
    </row>
    <row r="292" spans="1:9" x14ac:dyDescent="0.2">
      <c r="A292" s="77"/>
      <c r="B292" s="36"/>
      <c r="C292" s="75"/>
      <c r="D292" s="31"/>
      <c r="E292" s="175"/>
      <c r="F292" s="77"/>
      <c r="G292" s="76"/>
      <c r="H292" s="77"/>
      <c r="I292" s="14" t="str">
        <f t="shared" si="4"/>
        <v/>
      </c>
    </row>
    <row r="293" spans="1:9" x14ac:dyDescent="0.2">
      <c r="A293" s="77"/>
      <c r="B293" s="36"/>
      <c r="C293" s="75"/>
      <c r="D293" s="31"/>
      <c r="E293" s="175"/>
      <c r="F293" s="77"/>
      <c r="G293" s="76"/>
      <c r="H293" s="77"/>
      <c r="I293" s="14" t="str">
        <f t="shared" si="4"/>
        <v/>
      </c>
    </row>
    <row r="294" spans="1:9" x14ac:dyDescent="0.2">
      <c r="A294" s="77"/>
      <c r="B294" s="36"/>
      <c r="C294" s="75"/>
      <c r="D294" s="31"/>
      <c r="E294" s="175"/>
      <c r="F294" s="77"/>
      <c r="G294" s="76"/>
      <c r="H294" s="77"/>
      <c r="I294" s="14" t="str">
        <f t="shared" si="4"/>
        <v/>
      </c>
    </row>
    <row r="295" spans="1:9" x14ac:dyDescent="0.2">
      <c r="A295" s="77"/>
      <c r="B295" s="36"/>
      <c r="C295" s="75"/>
      <c r="D295" s="31"/>
      <c r="E295" s="175"/>
      <c r="F295" s="77"/>
      <c r="G295" s="76"/>
      <c r="H295" s="77"/>
      <c r="I295" s="14" t="str">
        <f t="shared" si="4"/>
        <v/>
      </c>
    </row>
    <row r="296" spans="1:9" x14ac:dyDescent="0.2">
      <c r="A296" s="77"/>
      <c r="B296" s="36"/>
      <c r="C296" s="75"/>
      <c r="D296" s="31"/>
      <c r="E296" s="175"/>
      <c r="F296" s="77"/>
      <c r="G296" s="76"/>
      <c r="H296" s="77"/>
      <c r="I296" s="14" t="str">
        <f t="shared" si="4"/>
        <v/>
      </c>
    </row>
    <row r="297" spans="1:9" x14ac:dyDescent="0.2">
      <c r="A297" s="77"/>
      <c r="B297" s="36"/>
      <c r="C297" s="75"/>
      <c r="D297" s="31"/>
      <c r="E297" s="175"/>
      <c r="F297" s="77"/>
      <c r="G297" s="76"/>
      <c r="H297" s="77"/>
      <c r="I297" s="14" t="str">
        <f t="shared" si="4"/>
        <v/>
      </c>
    </row>
    <row r="298" spans="1:9" x14ac:dyDescent="0.2">
      <c r="A298" s="77"/>
      <c r="B298" s="36"/>
      <c r="C298" s="75"/>
      <c r="D298" s="31"/>
      <c r="E298" s="175"/>
      <c r="F298" s="77"/>
      <c r="G298" s="76"/>
      <c r="H298" s="77"/>
      <c r="I298" s="14" t="str">
        <f t="shared" si="4"/>
        <v/>
      </c>
    </row>
    <row r="299" spans="1:9" x14ac:dyDescent="0.2">
      <c r="A299" s="77"/>
      <c r="B299" s="36"/>
      <c r="C299" s="75"/>
      <c r="D299" s="31"/>
      <c r="E299" s="175"/>
      <c r="F299" s="77"/>
      <c r="G299" s="76"/>
      <c r="H299" s="77"/>
      <c r="I299" s="14" t="str">
        <f t="shared" si="4"/>
        <v/>
      </c>
    </row>
    <row r="300" spans="1:9" ht="15" thickBot="1" x14ac:dyDescent="0.25">
      <c r="A300" s="22"/>
      <c r="B300" s="37"/>
      <c r="C300" s="32"/>
      <c r="D300" s="39"/>
      <c r="E300" s="176"/>
      <c r="F300" s="22"/>
      <c r="G300" s="21"/>
      <c r="H300" s="22"/>
      <c r="I300" s="15" t="str">
        <f t="shared" si="4"/>
        <v/>
      </c>
    </row>
    <row r="302" spans="1:9" x14ac:dyDescent="0.2">
      <c r="A302" s="88"/>
      <c r="B302" s="88"/>
      <c r="C302" s="88"/>
      <c r="D302" s="88"/>
    </row>
  </sheetData>
  <sheetProtection algorithmName="SHA-512" hashValue="nzwyFotJlgIjTRyINkDgTnr2VsxVs6WUzxKjyZMgkfDFYPmLyj96ho3riveaIUmbUU98rOa4Wa8EpzkWeTXLFg==" saltValue="94gQoi4s2+dTTik1jC+0Sw==" spinCount="100000" sheet="1" selectLockedCells="1"/>
  <mergeCells count="5">
    <mergeCell ref="A3:B3"/>
    <mergeCell ref="A14:G14"/>
    <mergeCell ref="I14:I16"/>
    <mergeCell ref="D3:E3"/>
    <mergeCell ref="C11:G12"/>
  </mergeCells>
  <conditionalFormatting sqref="I17:I300">
    <cfRule type="cellIs" dxfId="8" priority="1" operator="equal">
      <formula>"Anlagenschlüssel doppelt verwendet"</formula>
    </cfRule>
  </conditionalFormatting>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Hilfstabelle!$C$1:$C$4</xm:f>
          </x14:formula1>
          <xm:sqref>F17:F300</xm:sqref>
        </x14:dataValidation>
        <x14:dataValidation type="list" allowBlank="1" showInputMessage="1" showErrorMessage="1" xr:uid="{00000000-0002-0000-0100-000001000000}">
          <x14:formula1>
            <xm:f>Hilfstabelle!$B$1:$B$2</xm:f>
          </x14:formula1>
          <xm:sqref>G17:G300</xm:sqref>
        </x14:dataValidation>
        <x14:dataValidation type="list" allowBlank="1" showInputMessage="1" showErrorMessage="1" xr:uid="{00000000-0002-0000-0100-000002000000}">
          <x14:formula1>
            <xm:f>Hilfstabelle!$F$1:$F$7</xm:f>
          </x14:formula1>
          <xm:sqref>B11</xm:sqref>
        </x14:dataValidation>
        <x14:dataValidation type="list" allowBlank="1" showInputMessage="1" showErrorMessage="1" xr:uid="{00000000-0002-0000-0100-000003000000}">
          <x14:formula1>
            <xm:f>Hilfstabelle!$A$1:$A$3</xm:f>
          </x14:formula1>
          <xm:sqref>H17:H300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E302"/>
  <sheetViews>
    <sheetView showGridLines="0" zoomScaleNormal="100" workbookViewId="0">
      <selection activeCell="A17" sqref="A17"/>
    </sheetView>
  </sheetViews>
  <sheetFormatPr baseColWidth="10" defaultColWidth="11" defaultRowHeight="14.25" x14ac:dyDescent="0.2"/>
  <cols>
    <col min="1" max="1" width="32.625" customWidth="1"/>
    <col min="2" max="2" width="38.75" bestFit="1" customWidth="1"/>
    <col min="3" max="3" width="12.625" customWidth="1"/>
    <col min="4" max="4" width="20.5" customWidth="1"/>
  </cols>
  <sheetData>
    <row r="2" spans="1:5" ht="15" thickBot="1" x14ac:dyDescent="0.25"/>
    <row r="3" spans="1:5" ht="15" thickBot="1" x14ac:dyDescent="0.25">
      <c r="A3" s="124" t="s">
        <v>0</v>
      </c>
      <c r="B3" s="125"/>
    </row>
    <row r="4" spans="1:5" x14ac:dyDescent="0.2">
      <c r="A4" s="42" t="s">
        <v>44</v>
      </c>
      <c r="B4" s="180" t="str">
        <f>IF(Stammdaten!B4="","",Stammdaten!B4)</f>
        <v/>
      </c>
    </row>
    <row r="5" spans="1:5" x14ac:dyDescent="0.2">
      <c r="A5" s="19" t="s">
        <v>1</v>
      </c>
      <c r="B5" s="181" t="str">
        <f>IF(Stammdaten!B5="","",Stammdaten!B5)</f>
        <v/>
      </c>
    </row>
    <row r="6" spans="1:5" x14ac:dyDescent="0.2">
      <c r="A6" s="19" t="s">
        <v>5</v>
      </c>
      <c r="B6" s="181" t="str">
        <f>IF(Stammdaten!B6="","",Stammdaten!B6)</f>
        <v/>
      </c>
    </row>
    <row r="7" spans="1:5" x14ac:dyDescent="0.2">
      <c r="A7" s="19" t="s">
        <v>2</v>
      </c>
      <c r="B7" s="127" t="str">
        <f>IF(Stammdaten!B7="","",Stammdaten!B7)</f>
        <v/>
      </c>
    </row>
    <row r="8" spans="1:5" x14ac:dyDescent="0.2">
      <c r="A8" s="19" t="s">
        <v>3</v>
      </c>
      <c r="B8" s="181" t="str">
        <f>IF(Stammdaten!B8="","",Stammdaten!B8)</f>
        <v/>
      </c>
    </row>
    <row r="9" spans="1:5" ht="15" thickBot="1" x14ac:dyDescent="0.25">
      <c r="A9" s="20" t="s">
        <v>6</v>
      </c>
      <c r="B9" s="128" t="str">
        <f>IF(Stammdaten!B9="","",Stammdaten!B9)</f>
        <v/>
      </c>
    </row>
    <row r="10" spans="1:5" ht="15" thickBot="1" x14ac:dyDescent="0.25">
      <c r="A10" s="41"/>
      <c r="B10" s="86"/>
    </row>
    <row r="11" spans="1:5" x14ac:dyDescent="0.2">
      <c r="A11" s="52" t="s">
        <v>50</v>
      </c>
      <c r="B11" s="91">
        <f>IF(Stammdaten!B11="","",Stammdaten!B11)</f>
        <v>2024</v>
      </c>
    </row>
    <row r="12" spans="1:5" ht="15" thickBot="1" x14ac:dyDescent="0.25">
      <c r="A12" s="53" t="s">
        <v>97</v>
      </c>
      <c r="B12" s="121">
        <f>IF(Stammdaten!B12="","",Stammdaten!B12)</f>
        <v>0.65600000000000003</v>
      </c>
    </row>
    <row r="13" spans="1:5" ht="15" thickBot="1" x14ac:dyDescent="0.25"/>
    <row r="14" spans="1:5" ht="15" thickBot="1" x14ac:dyDescent="0.25">
      <c r="A14" s="79" t="s">
        <v>41</v>
      </c>
      <c r="B14" s="183" t="s">
        <v>40</v>
      </c>
      <c r="C14" s="186"/>
      <c r="D14" s="186"/>
      <c r="E14" s="184"/>
    </row>
    <row r="15" spans="1:5" ht="25.9" customHeight="1" x14ac:dyDescent="0.2">
      <c r="A15" s="169" t="s">
        <v>7</v>
      </c>
      <c r="B15" s="172" t="s">
        <v>79</v>
      </c>
      <c r="C15" s="170" t="s">
        <v>51</v>
      </c>
      <c r="D15" s="168" t="s">
        <v>66</v>
      </c>
      <c r="E15" s="171" t="s">
        <v>98</v>
      </c>
    </row>
    <row r="16" spans="1:5" ht="15" thickBot="1" x14ac:dyDescent="0.25">
      <c r="A16" s="26" t="s">
        <v>15</v>
      </c>
      <c r="B16" s="24" t="s">
        <v>15</v>
      </c>
      <c r="C16" s="50" t="s">
        <v>11</v>
      </c>
      <c r="D16" s="30" t="s">
        <v>14</v>
      </c>
      <c r="E16" s="58" t="s">
        <v>14</v>
      </c>
    </row>
    <row r="17" spans="1:5" x14ac:dyDescent="0.2">
      <c r="A17" s="73"/>
      <c r="B17" s="74"/>
      <c r="C17" s="5"/>
      <c r="D17" s="6"/>
      <c r="E17" s="111" t="str">
        <f>IF(ISBLANK(A17),"",IF(B17=Hilfstabelle!$K$3,0,IF(ISBLANK(D17),C17*$B$12/100,D17)))</f>
        <v/>
      </c>
    </row>
    <row r="18" spans="1:5" x14ac:dyDescent="0.2">
      <c r="A18" s="73"/>
      <c r="B18" s="74"/>
      <c r="C18" s="7"/>
      <c r="D18" s="6"/>
      <c r="E18" s="111" t="str">
        <f>IF(ISBLANK(A18),"",IF(B18=Hilfstabelle!$K$3,0,IF(ISBLANK(D18),C18*$B$12/100,D18)))</f>
        <v/>
      </c>
    </row>
    <row r="19" spans="1:5" x14ac:dyDescent="0.2">
      <c r="A19" s="73"/>
      <c r="B19" s="74"/>
      <c r="C19" s="7"/>
      <c r="D19" s="6"/>
      <c r="E19" s="111" t="str">
        <f>IF(ISBLANK(A19),"",IF(B19=Hilfstabelle!$K$3,0,IF(ISBLANK(D19),C19*$B$12/100,D19)))</f>
        <v/>
      </c>
    </row>
    <row r="20" spans="1:5" x14ac:dyDescent="0.2">
      <c r="A20" s="73"/>
      <c r="B20" s="74"/>
      <c r="C20" s="7"/>
      <c r="D20" s="6"/>
      <c r="E20" s="111" t="str">
        <f>IF(ISBLANK(A20),"",IF(B20=Hilfstabelle!$K$3,0,IF(ISBLANK(D20),C20*$B$12/100,D20)))</f>
        <v/>
      </c>
    </row>
    <row r="21" spans="1:5" x14ac:dyDescent="0.2">
      <c r="A21" s="73"/>
      <c r="B21" s="74"/>
      <c r="C21" s="5"/>
      <c r="D21" s="6"/>
      <c r="E21" s="111" t="str">
        <f>IF(ISBLANK(A21),"",IF(B21=Hilfstabelle!$K$3,0,IF(ISBLANK(D21),C21*$B$12/100,D21)))</f>
        <v/>
      </c>
    </row>
    <row r="22" spans="1:5" x14ac:dyDescent="0.2">
      <c r="A22" s="73"/>
      <c r="B22" s="74"/>
      <c r="C22" s="5"/>
      <c r="D22" s="6"/>
      <c r="E22" s="111" t="str">
        <f>IF(ISBLANK(A22),"",IF(B22=Hilfstabelle!$K$3,0,IF(ISBLANK(D22),C22*$B$12/100,D22)))</f>
        <v/>
      </c>
    </row>
    <row r="23" spans="1:5" x14ac:dyDescent="0.2">
      <c r="A23" s="73"/>
      <c r="B23" s="74"/>
      <c r="C23" s="5"/>
      <c r="D23" s="6"/>
      <c r="E23" s="111" t="str">
        <f>IF(ISBLANK(A23),"",IF(B23=Hilfstabelle!$K$3,0,IF(ISBLANK(D23),C23*$B$12/100,D23)))</f>
        <v/>
      </c>
    </row>
    <row r="24" spans="1:5" x14ac:dyDescent="0.2">
      <c r="A24" s="73"/>
      <c r="B24" s="74"/>
      <c r="C24" s="5"/>
      <c r="D24" s="6"/>
      <c r="E24" s="111" t="str">
        <f>IF(ISBLANK(A24),"",IF(B24=Hilfstabelle!$K$3,0,IF(ISBLANK(D24),C24*$B$12/100,D24)))</f>
        <v/>
      </c>
    </row>
    <row r="25" spans="1:5" x14ac:dyDescent="0.2">
      <c r="A25" s="73"/>
      <c r="B25" s="74"/>
      <c r="C25" s="5"/>
      <c r="D25" s="6"/>
      <c r="E25" s="111" t="str">
        <f>IF(ISBLANK(A25),"",IF(B25=Hilfstabelle!$K$3,0,IF(ISBLANK(D25),C25*$B$12/100,D25)))</f>
        <v/>
      </c>
    </row>
    <row r="26" spans="1:5" x14ac:dyDescent="0.2">
      <c r="A26" s="73"/>
      <c r="B26" s="74"/>
      <c r="C26" s="5"/>
      <c r="D26" s="6"/>
      <c r="E26" s="111" t="str">
        <f>IF(ISBLANK(A26),"",IF(B26=Hilfstabelle!$K$3,0,IF(ISBLANK(D26),C26*$B$12/100,D26)))</f>
        <v/>
      </c>
    </row>
    <row r="27" spans="1:5" x14ac:dyDescent="0.2">
      <c r="A27" s="73"/>
      <c r="B27" s="74"/>
      <c r="C27" s="5"/>
      <c r="D27" s="6"/>
      <c r="E27" s="111" t="str">
        <f>IF(ISBLANK(A27),"",IF(B27=Hilfstabelle!$K$3,0,IF(ISBLANK(D27),C27*$B$12/100,D27)))</f>
        <v/>
      </c>
    </row>
    <row r="28" spans="1:5" x14ac:dyDescent="0.2">
      <c r="A28" s="73"/>
      <c r="B28" s="74"/>
      <c r="C28" s="5"/>
      <c r="D28" s="6"/>
      <c r="E28" s="111" t="str">
        <f>IF(ISBLANK(A28),"",IF(B28=Hilfstabelle!$K$3,0,IF(ISBLANK(D28),C28*$B$12/100,D28)))</f>
        <v/>
      </c>
    </row>
    <row r="29" spans="1:5" x14ac:dyDescent="0.2">
      <c r="A29" s="73"/>
      <c r="B29" s="74"/>
      <c r="C29" s="5"/>
      <c r="D29" s="6"/>
      <c r="E29" s="111" t="str">
        <f>IF(ISBLANK(A29),"",IF(B29=Hilfstabelle!$K$3,0,IF(ISBLANK(D29),C29*$B$12/100,D29)))</f>
        <v/>
      </c>
    </row>
    <row r="30" spans="1:5" x14ac:dyDescent="0.2">
      <c r="A30" s="73"/>
      <c r="B30" s="74"/>
      <c r="C30" s="5"/>
      <c r="D30" s="6"/>
      <c r="E30" s="111" t="str">
        <f>IF(ISBLANK(A30),"",IF(B30=Hilfstabelle!$K$3,0,IF(ISBLANK(D30),C30*$B$12/100,D30)))</f>
        <v/>
      </c>
    </row>
    <row r="31" spans="1:5" x14ac:dyDescent="0.2">
      <c r="A31" s="73"/>
      <c r="B31" s="74"/>
      <c r="C31" s="5"/>
      <c r="D31" s="6"/>
      <c r="E31" s="111" t="str">
        <f>IF(ISBLANK(A31),"",IF(B31=Hilfstabelle!$K$3,0,IF(ISBLANK(D31),C31*$B$12/100,D31)))</f>
        <v/>
      </c>
    </row>
    <row r="32" spans="1:5" x14ac:dyDescent="0.2">
      <c r="A32" s="73"/>
      <c r="B32" s="74"/>
      <c r="C32" s="5"/>
      <c r="D32" s="6"/>
      <c r="E32" s="111" t="str">
        <f>IF(ISBLANK(A32),"",IF(B32=Hilfstabelle!$K$3,0,IF(ISBLANK(D32),C32*$B$12/100,D32)))</f>
        <v/>
      </c>
    </row>
    <row r="33" spans="1:5" x14ac:dyDescent="0.2">
      <c r="A33" s="73"/>
      <c r="B33" s="74"/>
      <c r="C33" s="5"/>
      <c r="D33" s="6"/>
      <c r="E33" s="111" t="str">
        <f>IF(ISBLANK(A33),"",IF(B33=Hilfstabelle!$K$3,0,IF(ISBLANK(D33),C33*$B$12/100,D33)))</f>
        <v/>
      </c>
    </row>
    <row r="34" spans="1:5" x14ac:dyDescent="0.2">
      <c r="A34" s="73"/>
      <c r="B34" s="74"/>
      <c r="C34" s="5"/>
      <c r="D34" s="6"/>
      <c r="E34" s="111" t="str">
        <f>IF(ISBLANK(A34),"",IF(B34=Hilfstabelle!$K$3,0,IF(ISBLANK(D34),C34*$B$12/100,D34)))</f>
        <v/>
      </c>
    </row>
    <row r="35" spans="1:5" x14ac:dyDescent="0.2">
      <c r="A35" s="73"/>
      <c r="B35" s="74"/>
      <c r="C35" s="5"/>
      <c r="D35" s="6"/>
      <c r="E35" s="111" t="str">
        <f>IF(ISBLANK(A35),"",IF(B35=Hilfstabelle!$K$3,0,IF(ISBLANK(D35),C35*$B$12/100,D35)))</f>
        <v/>
      </c>
    </row>
    <row r="36" spans="1:5" x14ac:dyDescent="0.2">
      <c r="A36" s="73"/>
      <c r="B36" s="74"/>
      <c r="C36" s="5"/>
      <c r="D36" s="6"/>
      <c r="E36" s="111" t="str">
        <f>IF(ISBLANK(A36),"",IF(B36=Hilfstabelle!$K$3,0,IF(ISBLANK(D36),C36*$B$12/100,D36)))</f>
        <v/>
      </c>
    </row>
    <row r="37" spans="1:5" x14ac:dyDescent="0.2">
      <c r="A37" s="73"/>
      <c r="B37" s="74"/>
      <c r="C37" s="5"/>
      <c r="D37" s="6"/>
      <c r="E37" s="111" t="str">
        <f>IF(ISBLANK(A37),"",IF(B37=Hilfstabelle!$K$3,0,IF(ISBLANK(D37),C37*$B$12/100,D37)))</f>
        <v/>
      </c>
    </row>
    <row r="38" spans="1:5" x14ac:dyDescent="0.2">
      <c r="A38" s="73"/>
      <c r="B38" s="74"/>
      <c r="C38" s="5"/>
      <c r="D38" s="6"/>
      <c r="E38" s="111" t="str">
        <f>IF(ISBLANK(A38),"",IF(B38=Hilfstabelle!$K$3,0,IF(ISBLANK(D38),C38*$B$12/100,D38)))</f>
        <v/>
      </c>
    </row>
    <row r="39" spans="1:5" x14ac:dyDescent="0.2">
      <c r="A39" s="73"/>
      <c r="B39" s="74"/>
      <c r="C39" s="5"/>
      <c r="D39" s="6"/>
      <c r="E39" s="111" t="str">
        <f>IF(ISBLANK(A39),"",IF(B39=Hilfstabelle!$K$3,0,IF(ISBLANK(D39),C39*$B$12/100,D39)))</f>
        <v/>
      </c>
    </row>
    <row r="40" spans="1:5" x14ac:dyDescent="0.2">
      <c r="A40" s="73"/>
      <c r="B40" s="74"/>
      <c r="C40" s="5"/>
      <c r="D40" s="6"/>
      <c r="E40" s="111" t="str">
        <f>IF(ISBLANK(A40),"",IF(B40=Hilfstabelle!$K$3,0,IF(ISBLANK(D40),C40*$B$12/100,D40)))</f>
        <v/>
      </c>
    </row>
    <row r="41" spans="1:5" x14ac:dyDescent="0.2">
      <c r="A41" s="73"/>
      <c r="B41" s="74"/>
      <c r="C41" s="5"/>
      <c r="D41" s="6"/>
      <c r="E41" s="111" t="str">
        <f>IF(ISBLANK(A41),"",IF(B41=Hilfstabelle!$K$3,0,IF(ISBLANK(D41),C41*$B$12/100,D41)))</f>
        <v/>
      </c>
    </row>
    <row r="42" spans="1:5" x14ac:dyDescent="0.2">
      <c r="A42" s="73"/>
      <c r="B42" s="74"/>
      <c r="C42" s="5"/>
      <c r="D42" s="6"/>
      <c r="E42" s="111" t="str">
        <f>IF(ISBLANK(A42),"",IF(B42=Hilfstabelle!$K$3,0,IF(ISBLANK(D42),C42*$B$12/100,D42)))</f>
        <v/>
      </c>
    </row>
    <row r="43" spans="1:5" x14ac:dyDescent="0.2">
      <c r="A43" s="73"/>
      <c r="B43" s="74"/>
      <c r="C43" s="5"/>
      <c r="D43" s="6"/>
      <c r="E43" s="111" t="str">
        <f>IF(ISBLANK(A43),"",IF(B43=Hilfstabelle!$K$3,0,IF(ISBLANK(D43),C43*$B$12/100,D43)))</f>
        <v/>
      </c>
    </row>
    <row r="44" spans="1:5" x14ac:dyDescent="0.2">
      <c r="A44" s="73"/>
      <c r="B44" s="74"/>
      <c r="C44" s="5"/>
      <c r="D44" s="6"/>
      <c r="E44" s="111" t="str">
        <f>IF(ISBLANK(A44),"",IF(B44=Hilfstabelle!$K$3,0,IF(ISBLANK(D44),C44*$B$12/100,D44)))</f>
        <v/>
      </c>
    </row>
    <row r="45" spans="1:5" x14ac:dyDescent="0.2">
      <c r="A45" s="73"/>
      <c r="B45" s="74"/>
      <c r="C45" s="5"/>
      <c r="D45" s="6"/>
      <c r="E45" s="111" t="str">
        <f>IF(ISBLANK(A45),"",IF(B45=Hilfstabelle!$K$3,0,IF(ISBLANK(D45),C45*$B$12/100,D45)))</f>
        <v/>
      </c>
    </row>
    <row r="46" spans="1:5" x14ac:dyDescent="0.2">
      <c r="A46" s="73"/>
      <c r="B46" s="74"/>
      <c r="C46" s="5"/>
      <c r="D46" s="6"/>
      <c r="E46" s="111" t="str">
        <f>IF(ISBLANK(A46),"",IF(B46=Hilfstabelle!$K$3,0,IF(ISBLANK(D46),C46*$B$12/100,D46)))</f>
        <v/>
      </c>
    </row>
    <row r="47" spans="1:5" x14ac:dyDescent="0.2">
      <c r="A47" s="73"/>
      <c r="B47" s="74"/>
      <c r="C47" s="5"/>
      <c r="D47" s="6"/>
      <c r="E47" s="111" t="str">
        <f>IF(ISBLANK(A47),"",IF(B47=Hilfstabelle!$K$3,0,IF(ISBLANK(D47),C47*$B$12/100,D47)))</f>
        <v/>
      </c>
    </row>
    <row r="48" spans="1:5" x14ac:dyDescent="0.2">
      <c r="A48" s="73"/>
      <c r="B48" s="74"/>
      <c r="C48" s="5"/>
      <c r="D48" s="6"/>
      <c r="E48" s="111" t="str">
        <f>IF(ISBLANK(A48),"",IF(B48=Hilfstabelle!$K$3,0,IF(ISBLANK(D48),C48*$B$12/100,D48)))</f>
        <v/>
      </c>
    </row>
    <row r="49" spans="1:5" x14ac:dyDescent="0.2">
      <c r="A49" s="73"/>
      <c r="B49" s="74"/>
      <c r="C49" s="5"/>
      <c r="D49" s="6"/>
      <c r="E49" s="111" t="str">
        <f>IF(ISBLANK(A49),"",IF(B49=Hilfstabelle!$K$3,0,IF(ISBLANK(D49),C49*$B$12/100,D49)))</f>
        <v/>
      </c>
    </row>
    <row r="50" spans="1:5" x14ac:dyDescent="0.2">
      <c r="A50" s="73"/>
      <c r="B50" s="74"/>
      <c r="C50" s="5"/>
      <c r="D50" s="6"/>
      <c r="E50" s="111" t="str">
        <f>IF(ISBLANK(A50),"",IF(B50=Hilfstabelle!$K$3,0,IF(ISBLANK(D50),C50*$B$12/100,D50)))</f>
        <v/>
      </c>
    </row>
    <row r="51" spans="1:5" x14ac:dyDescent="0.2">
      <c r="A51" s="73"/>
      <c r="B51" s="74"/>
      <c r="C51" s="5"/>
      <c r="D51" s="6"/>
      <c r="E51" s="111" t="str">
        <f>IF(ISBLANK(A51),"",IF(B51=Hilfstabelle!$K$3,0,IF(ISBLANK(D51),C51*$B$12/100,D51)))</f>
        <v/>
      </c>
    </row>
    <row r="52" spans="1:5" x14ac:dyDescent="0.2">
      <c r="A52" s="73"/>
      <c r="B52" s="74"/>
      <c r="C52" s="5"/>
      <c r="D52" s="6"/>
      <c r="E52" s="111" t="str">
        <f>IF(ISBLANK(A52),"",IF(B52=Hilfstabelle!$K$3,0,IF(ISBLANK(D52),C52*$B$12/100,D52)))</f>
        <v/>
      </c>
    </row>
    <row r="53" spans="1:5" x14ac:dyDescent="0.2">
      <c r="A53" s="73"/>
      <c r="B53" s="72"/>
      <c r="C53" s="118"/>
      <c r="D53" s="6"/>
      <c r="E53" s="111" t="str">
        <f>IF(ISBLANK(A53),"",IF(B53=Hilfstabelle!$K$3,0,IF(ISBLANK(D53),C53*$B$12/100,D53)))</f>
        <v/>
      </c>
    </row>
    <row r="54" spans="1:5" x14ac:dyDescent="0.2">
      <c r="A54" s="73"/>
      <c r="B54" s="72"/>
      <c r="C54" s="119"/>
      <c r="D54" s="6"/>
      <c r="E54" s="111" t="str">
        <f>IF(ISBLANK(A54),"",IF(B54=Hilfstabelle!$K$3,0,IF(ISBLANK(D54),C54*$B$12/100,D54)))</f>
        <v/>
      </c>
    </row>
    <row r="55" spans="1:5" x14ac:dyDescent="0.2">
      <c r="A55" s="73"/>
      <c r="B55" s="72"/>
      <c r="C55" s="119"/>
      <c r="D55" s="6"/>
      <c r="E55" s="111" t="str">
        <f>IF(ISBLANK(A55),"",IF(B55=Hilfstabelle!$K$3,0,IF(ISBLANK(D55),C55*$B$12/100,D55)))</f>
        <v/>
      </c>
    </row>
    <row r="56" spans="1:5" x14ac:dyDescent="0.2">
      <c r="A56" s="73"/>
      <c r="B56" s="72"/>
      <c r="C56" s="119"/>
      <c r="D56" s="6"/>
      <c r="E56" s="111" t="str">
        <f>IF(ISBLANK(A56),"",IF(B56=Hilfstabelle!$K$3,0,IF(ISBLANK(D56),C56*$B$12/100,D56)))</f>
        <v/>
      </c>
    </row>
    <row r="57" spans="1:5" x14ac:dyDescent="0.2">
      <c r="A57" s="73"/>
      <c r="B57" s="72"/>
      <c r="C57" s="119"/>
      <c r="D57" s="6"/>
      <c r="E57" s="111" t="str">
        <f>IF(ISBLANK(A57),"",IF(B57=Hilfstabelle!$K$3,0,IF(ISBLANK(D57),C57*$B$12/100,D57)))</f>
        <v/>
      </c>
    </row>
    <row r="58" spans="1:5" x14ac:dyDescent="0.2">
      <c r="A58" s="73"/>
      <c r="B58" s="72"/>
      <c r="C58" s="119"/>
      <c r="D58" s="6"/>
      <c r="E58" s="111" t="str">
        <f>IF(ISBLANK(A58),"",IF(B58=Hilfstabelle!$K$3,0,IF(ISBLANK(D58),C58*$B$12/100,D58)))</f>
        <v/>
      </c>
    </row>
    <row r="59" spans="1:5" x14ac:dyDescent="0.2">
      <c r="A59" s="73"/>
      <c r="B59" s="72"/>
      <c r="C59" s="119"/>
      <c r="D59" s="6"/>
      <c r="E59" s="111" t="str">
        <f>IF(ISBLANK(A59),"",IF(B59=Hilfstabelle!$K$3,0,IF(ISBLANK(D59),C59*$B$12/100,D59)))</f>
        <v/>
      </c>
    </row>
    <row r="60" spans="1:5" x14ac:dyDescent="0.2">
      <c r="A60" s="73"/>
      <c r="B60" s="72"/>
      <c r="C60" s="119"/>
      <c r="D60" s="6"/>
      <c r="E60" s="111" t="str">
        <f>IF(ISBLANK(A60),"",IF(B60=Hilfstabelle!$K$3,0,IF(ISBLANK(D60),C60*$B$12/100,D60)))</f>
        <v/>
      </c>
    </row>
    <row r="61" spans="1:5" x14ac:dyDescent="0.2">
      <c r="A61" s="73"/>
      <c r="B61" s="72"/>
      <c r="C61" s="119"/>
      <c r="D61" s="6"/>
      <c r="E61" s="111" t="str">
        <f>IF(ISBLANK(A61),"",IF(B61=Hilfstabelle!$K$3,0,IF(ISBLANK(D61),C61*$B$12/100,D61)))</f>
        <v/>
      </c>
    </row>
    <row r="62" spans="1:5" x14ac:dyDescent="0.2">
      <c r="A62" s="73"/>
      <c r="B62" s="72"/>
      <c r="C62" s="119"/>
      <c r="D62" s="6"/>
      <c r="E62" s="111" t="str">
        <f>IF(ISBLANK(A62),"",IF(B62=Hilfstabelle!$K$3,0,IF(ISBLANK(D62),C62*$B$12/100,D62)))</f>
        <v/>
      </c>
    </row>
    <row r="63" spans="1:5" x14ac:dyDescent="0.2">
      <c r="A63" s="73"/>
      <c r="B63" s="72"/>
      <c r="C63" s="119"/>
      <c r="D63" s="6"/>
      <c r="E63" s="111" t="str">
        <f>IF(ISBLANK(A63),"",IF(B63=Hilfstabelle!$K$3,0,IF(ISBLANK(D63),C63*$B$12/100,D63)))</f>
        <v/>
      </c>
    </row>
    <row r="64" spans="1:5" x14ac:dyDescent="0.2">
      <c r="A64" s="73"/>
      <c r="B64" s="72"/>
      <c r="C64" s="119"/>
      <c r="D64" s="6"/>
      <c r="E64" s="111" t="str">
        <f>IF(ISBLANK(A64),"",IF(B64=Hilfstabelle!$K$3,0,IF(ISBLANK(D64),C64*$B$12/100,D64)))</f>
        <v/>
      </c>
    </row>
    <row r="65" spans="1:5" x14ac:dyDescent="0.2">
      <c r="A65" s="73"/>
      <c r="B65" s="72"/>
      <c r="C65" s="119"/>
      <c r="D65" s="6"/>
      <c r="E65" s="111" t="str">
        <f>IF(ISBLANK(A65),"",IF(B65=Hilfstabelle!$K$3,0,IF(ISBLANK(D65),C65*$B$12/100,D65)))</f>
        <v/>
      </c>
    </row>
    <row r="66" spans="1:5" x14ac:dyDescent="0.2">
      <c r="A66" s="73"/>
      <c r="B66" s="72"/>
      <c r="C66" s="119"/>
      <c r="D66" s="6"/>
      <c r="E66" s="111" t="str">
        <f>IF(ISBLANK(A66),"",IF(B66=Hilfstabelle!$K$3,0,IF(ISBLANK(D66),C66*$B$12/100,D66)))</f>
        <v/>
      </c>
    </row>
    <row r="67" spans="1:5" x14ac:dyDescent="0.2">
      <c r="A67" s="73"/>
      <c r="B67" s="72"/>
      <c r="C67" s="119"/>
      <c r="D67" s="6"/>
      <c r="E67" s="111" t="str">
        <f>IF(ISBLANK(A67),"",IF(B67=Hilfstabelle!$K$3,0,IF(ISBLANK(D67),C67*$B$12/100,D67)))</f>
        <v/>
      </c>
    </row>
    <row r="68" spans="1:5" x14ac:dyDescent="0.2">
      <c r="A68" s="73"/>
      <c r="B68" s="72"/>
      <c r="C68" s="119"/>
      <c r="D68" s="6"/>
      <c r="E68" s="111" t="str">
        <f>IF(ISBLANK(A68),"",IF(B68=Hilfstabelle!$K$3,0,IF(ISBLANK(D68),C68*$B$12/100,D68)))</f>
        <v/>
      </c>
    </row>
    <row r="69" spans="1:5" x14ac:dyDescent="0.2">
      <c r="A69" s="73"/>
      <c r="B69" s="72"/>
      <c r="C69" s="119"/>
      <c r="D69" s="6"/>
      <c r="E69" s="111" t="str">
        <f>IF(ISBLANK(A69),"",IF(B69=Hilfstabelle!$K$3,0,IF(ISBLANK(D69),C69*$B$12/100,D69)))</f>
        <v/>
      </c>
    </row>
    <row r="70" spans="1:5" x14ac:dyDescent="0.2">
      <c r="A70" s="73"/>
      <c r="B70" s="72"/>
      <c r="C70" s="119"/>
      <c r="D70" s="6"/>
      <c r="E70" s="111" t="str">
        <f>IF(ISBLANK(A70),"",IF(B70=Hilfstabelle!$K$3,0,IF(ISBLANK(D70),C70*$B$12/100,D70)))</f>
        <v/>
      </c>
    </row>
    <row r="71" spans="1:5" x14ac:dyDescent="0.2">
      <c r="A71" s="73"/>
      <c r="B71" s="72"/>
      <c r="C71" s="119"/>
      <c r="D71" s="6"/>
      <c r="E71" s="111" t="str">
        <f>IF(ISBLANK(A71),"",IF(B71=Hilfstabelle!$K$3,0,IF(ISBLANK(D71),C71*$B$12/100,D71)))</f>
        <v/>
      </c>
    </row>
    <row r="72" spans="1:5" x14ac:dyDescent="0.2">
      <c r="A72" s="73"/>
      <c r="B72" s="72"/>
      <c r="C72" s="119"/>
      <c r="D72" s="6"/>
      <c r="E72" s="111" t="str">
        <f>IF(ISBLANK(A72),"",IF(B72=Hilfstabelle!$K$3,0,IF(ISBLANK(D72),C72*$B$12/100,D72)))</f>
        <v/>
      </c>
    </row>
    <row r="73" spans="1:5" x14ac:dyDescent="0.2">
      <c r="A73" s="73"/>
      <c r="B73" s="72"/>
      <c r="C73" s="119"/>
      <c r="D73" s="6"/>
      <c r="E73" s="111" t="str">
        <f>IF(ISBLANK(A73),"",IF(B73=Hilfstabelle!$K$3,0,IF(ISBLANK(D73),C73*$B$12/100,D73)))</f>
        <v/>
      </c>
    </row>
    <row r="74" spans="1:5" x14ac:dyDescent="0.2">
      <c r="A74" s="73"/>
      <c r="B74" s="72"/>
      <c r="C74" s="119"/>
      <c r="D74" s="6"/>
      <c r="E74" s="111" t="str">
        <f>IF(ISBLANK(A74),"",IF(B74=Hilfstabelle!$K$3,0,IF(ISBLANK(D74),C74*$B$12/100,D74)))</f>
        <v/>
      </c>
    </row>
    <row r="75" spans="1:5" x14ac:dyDescent="0.2">
      <c r="A75" s="73"/>
      <c r="B75" s="72"/>
      <c r="C75" s="119"/>
      <c r="D75" s="6"/>
      <c r="E75" s="111" t="str">
        <f>IF(ISBLANK(A75),"",IF(B75=Hilfstabelle!$K$3,0,IF(ISBLANK(D75),C75*$B$12/100,D75)))</f>
        <v/>
      </c>
    </row>
    <row r="76" spans="1:5" x14ac:dyDescent="0.2">
      <c r="A76" s="73"/>
      <c r="B76" s="72"/>
      <c r="C76" s="119"/>
      <c r="D76" s="6"/>
      <c r="E76" s="111" t="str">
        <f>IF(ISBLANK(A76),"",IF(B76=Hilfstabelle!$K$3,0,IF(ISBLANK(D76),C76*$B$12/100,D76)))</f>
        <v/>
      </c>
    </row>
    <row r="77" spans="1:5" x14ac:dyDescent="0.2">
      <c r="A77" s="73"/>
      <c r="B77" s="72"/>
      <c r="C77" s="119"/>
      <c r="D77" s="6"/>
      <c r="E77" s="111" t="str">
        <f>IF(ISBLANK(A77),"",IF(B77=Hilfstabelle!$K$3,0,IF(ISBLANK(D77),C77*$B$12/100,D77)))</f>
        <v/>
      </c>
    </row>
    <row r="78" spans="1:5" x14ac:dyDescent="0.2">
      <c r="A78" s="73"/>
      <c r="B78" s="72"/>
      <c r="C78" s="119"/>
      <c r="D78" s="6"/>
      <c r="E78" s="111" t="str">
        <f>IF(ISBLANK(A78),"",IF(B78=Hilfstabelle!$K$3,0,IF(ISBLANK(D78),C78*$B$12/100,D78)))</f>
        <v/>
      </c>
    </row>
    <row r="79" spans="1:5" x14ac:dyDescent="0.2">
      <c r="A79" s="73"/>
      <c r="B79" s="72"/>
      <c r="C79" s="119"/>
      <c r="D79" s="6"/>
      <c r="E79" s="111" t="str">
        <f>IF(ISBLANK(A79),"",IF(B79=Hilfstabelle!$K$3,0,IF(ISBLANK(D79),C79*$B$12/100,D79)))</f>
        <v/>
      </c>
    </row>
    <row r="80" spans="1:5" x14ac:dyDescent="0.2">
      <c r="A80" s="73"/>
      <c r="B80" s="72"/>
      <c r="C80" s="119"/>
      <c r="D80" s="6"/>
      <c r="E80" s="111" t="str">
        <f>IF(ISBLANK(A80),"",IF(B80=Hilfstabelle!$K$3,0,IF(ISBLANK(D80),C80*$B$12/100,D80)))</f>
        <v/>
      </c>
    </row>
    <row r="81" spans="1:5" x14ac:dyDescent="0.2">
      <c r="A81" s="73"/>
      <c r="B81" s="72"/>
      <c r="C81" s="119"/>
      <c r="D81" s="6"/>
      <c r="E81" s="111" t="str">
        <f>IF(ISBLANK(A81),"",IF(B81=Hilfstabelle!$K$3,0,IF(ISBLANK(D81),C81*$B$12/100,D81)))</f>
        <v/>
      </c>
    </row>
    <row r="82" spans="1:5" x14ac:dyDescent="0.2">
      <c r="A82" s="73"/>
      <c r="B82" s="72"/>
      <c r="C82" s="119"/>
      <c r="D82" s="6"/>
      <c r="E82" s="111" t="str">
        <f>IF(ISBLANK(A82),"",IF(B82=Hilfstabelle!$K$3,0,IF(ISBLANK(D82),C82*$B$12/100,D82)))</f>
        <v/>
      </c>
    </row>
    <row r="83" spans="1:5" x14ac:dyDescent="0.2">
      <c r="A83" s="73"/>
      <c r="B83" s="72"/>
      <c r="C83" s="119"/>
      <c r="D83" s="6"/>
      <c r="E83" s="111" t="str">
        <f>IF(ISBLANK(A83),"",IF(B83=Hilfstabelle!$K$3,0,IF(ISBLANK(D83),C83*$B$12/100,D83)))</f>
        <v/>
      </c>
    </row>
    <row r="84" spans="1:5" x14ac:dyDescent="0.2">
      <c r="A84" s="73"/>
      <c r="B84" s="72"/>
      <c r="C84" s="119"/>
      <c r="D84" s="6"/>
      <c r="E84" s="111" t="str">
        <f>IF(ISBLANK(A84),"",IF(B84=Hilfstabelle!$K$3,0,IF(ISBLANK(D84),C84*$B$12/100,D84)))</f>
        <v/>
      </c>
    </row>
    <row r="85" spans="1:5" x14ac:dyDescent="0.2">
      <c r="A85" s="73"/>
      <c r="B85" s="72"/>
      <c r="C85" s="119"/>
      <c r="D85" s="6"/>
      <c r="E85" s="111" t="str">
        <f>IF(ISBLANK(A85),"",IF(B85=Hilfstabelle!$K$3,0,IF(ISBLANK(D85),C85*$B$12/100,D85)))</f>
        <v/>
      </c>
    </row>
    <row r="86" spans="1:5" x14ac:dyDescent="0.2">
      <c r="A86" s="73"/>
      <c r="B86" s="72"/>
      <c r="C86" s="119"/>
      <c r="D86" s="6"/>
      <c r="E86" s="111" t="str">
        <f>IF(ISBLANK(A86),"",IF(B86=Hilfstabelle!$K$3,0,IF(ISBLANK(D86),C86*$B$12/100,D86)))</f>
        <v/>
      </c>
    </row>
    <row r="87" spans="1:5" x14ac:dyDescent="0.2">
      <c r="A87" s="73"/>
      <c r="B87" s="72"/>
      <c r="C87" s="119"/>
      <c r="D87" s="6"/>
      <c r="E87" s="111" t="str">
        <f>IF(ISBLANK(A87),"",IF(B87=Hilfstabelle!$K$3,0,IF(ISBLANK(D87),C87*$B$12/100,D87)))</f>
        <v/>
      </c>
    </row>
    <row r="88" spans="1:5" x14ac:dyDescent="0.2">
      <c r="A88" s="73"/>
      <c r="B88" s="72"/>
      <c r="C88" s="119"/>
      <c r="D88" s="6"/>
      <c r="E88" s="111" t="str">
        <f>IF(ISBLANK(A88),"",IF(B88=Hilfstabelle!$K$3,0,IF(ISBLANK(D88),C88*$B$12/100,D88)))</f>
        <v/>
      </c>
    </row>
    <row r="89" spans="1:5" x14ac:dyDescent="0.2">
      <c r="A89" s="73"/>
      <c r="B89" s="72"/>
      <c r="C89" s="119"/>
      <c r="D89" s="6"/>
      <c r="E89" s="111" t="str">
        <f>IF(ISBLANK(A89),"",IF(B89=Hilfstabelle!$K$3,0,IF(ISBLANK(D89),C89*$B$12/100,D89)))</f>
        <v/>
      </c>
    </row>
    <row r="90" spans="1:5" x14ac:dyDescent="0.2">
      <c r="A90" s="73"/>
      <c r="B90" s="72"/>
      <c r="C90" s="119"/>
      <c r="D90" s="6"/>
      <c r="E90" s="111" t="str">
        <f>IF(ISBLANK(A90),"",IF(B90=Hilfstabelle!$K$3,0,IF(ISBLANK(D90),C90*$B$12/100,D90)))</f>
        <v/>
      </c>
    </row>
    <row r="91" spans="1:5" x14ac:dyDescent="0.2">
      <c r="A91" s="73"/>
      <c r="B91" s="72"/>
      <c r="C91" s="119"/>
      <c r="D91" s="6"/>
      <c r="E91" s="111" t="str">
        <f>IF(ISBLANK(A91),"",IF(B91=Hilfstabelle!$K$3,0,IF(ISBLANK(D91),C91*$B$12/100,D91)))</f>
        <v/>
      </c>
    </row>
    <row r="92" spans="1:5" x14ac:dyDescent="0.2">
      <c r="A92" s="73"/>
      <c r="B92" s="72"/>
      <c r="C92" s="119"/>
      <c r="D92" s="6"/>
      <c r="E92" s="111" t="str">
        <f>IF(ISBLANK(A92),"",IF(B92=Hilfstabelle!$K$3,0,IF(ISBLANK(D92),C92*$B$12/100,D92)))</f>
        <v/>
      </c>
    </row>
    <row r="93" spans="1:5" x14ac:dyDescent="0.2">
      <c r="A93" s="73"/>
      <c r="B93" s="72"/>
      <c r="C93" s="119"/>
      <c r="D93" s="6"/>
      <c r="E93" s="111" t="str">
        <f>IF(ISBLANK(A93),"",IF(B93=Hilfstabelle!$K$3,0,IF(ISBLANK(D93),C93*$B$12/100,D93)))</f>
        <v/>
      </c>
    </row>
    <row r="94" spans="1:5" x14ac:dyDescent="0.2">
      <c r="A94" s="73"/>
      <c r="B94" s="72"/>
      <c r="C94" s="119"/>
      <c r="D94" s="6"/>
      <c r="E94" s="111" t="str">
        <f>IF(ISBLANK(A94),"",IF(B94=Hilfstabelle!$K$3,0,IF(ISBLANK(D94),C94*$B$12/100,D94)))</f>
        <v/>
      </c>
    </row>
    <row r="95" spans="1:5" x14ac:dyDescent="0.2">
      <c r="A95" s="73"/>
      <c r="B95" s="72"/>
      <c r="C95" s="119"/>
      <c r="D95" s="6"/>
      <c r="E95" s="111" t="str">
        <f>IF(ISBLANK(A95),"",IF(B95=Hilfstabelle!$K$3,0,IF(ISBLANK(D95),C95*$B$12/100,D95)))</f>
        <v/>
      </c>
    </row>
    <row r="96" spans="1:5" x14ac:dyDescent="0.2">
      <c r="A96" s="73"/>
      <c r="B96" s="72"/>
      <c r="C96" s="119"/>
      <c r="D96" s="6"/>
      <c r="E96" s="111" t="str">
        <f>IF(ISBLANK(A96),"",IF(B96=Hilfstabelle!$K$3,0,IF(ISBLANK(D96),C96*$B$12/100,D96)))</f>
        <v/>
      </c>
    </row>
    <row r="97" spans="1:5" x14ac:dyDescent="0.2">
      <c r="A97" s="73"/>
      <c r="B97" s="72"/>
      <c r="C97" s="119"/>
      <c r="D97" s="6"/>
      <c r="E97" s="111" t="str">
        <f>IF(ISBLANK(A97),"",IF(B97=Hilfstabelle!$K$3,0,IF(ISBLANK(D97),C97*$B$12/100,D97)))</f>
        <v/>
      </c>
    </row>
    <row r="98" spans="1:5" x14ac:dyDescent="0.2">
      <c r="A98" s="73"/>
      <c r="B98" s="72"/>
      <c r="C98" s="119"/>
      <c r="D98" s="6"/>
      <c r="E98" s="111" t="str">
        <f>IF(ISBLANK(A98),"",IF(B98=Hilfstabelle!$K$3,0,IF(ISBLANK(D98),C98*$B$12/100,D98)))</f>
        <v/>
      </c>
    </row>
    <row r="99" spans="1:5" x14ac:dyDescent="0.2">
      <c r="A99" s="73"/>
      <c r="B99" s="72"/>
      <c r="C99" s="119"/>
      <c r="D99" s="6"/>
      <c r="E99" s="111" t="str">
        <f>IF(ISBLANK(A99),"",IF(B99=Hilfstabelle!$K$3,0,IF(ISBLANK(D99),C99*$B$12/100,D99)))</f>
        <v/>
      </c>
    </row>
    <row r="100" spans="1:5" x14ac:dyDescent="0.2">
      <c r="A100" s="73"/>
      <c r="B100" s="72"/>
      <c r="C100" s="119"/>
      <c r="D100" s="6"/>
      <c r="E100" s="111" t="str">
        <f>IF(ISBLANK(A100),"",IF(B100=Hilfstabelle!$K$3,0,IF(ISBLANK(D100),C100*$B$12/100,D100)))</f>
        <v/>
      </c>
    </row>
    <row r="101" spans="1:5" x14ac:dyDescent="0.2">
      <c r="A101" s="73"/>
      <c r="B101" s="72"/>
      <c r="C101" s="119"/>
      <c r="D101" s="6"/>
      <c r="E101" s="111" t="str">
        <f>IF(ISBLANK(A101),"",IF(B101=Hilfstabelle!$K$3,0,IF(ISBLANK(D101),C101*$B$12/100,D101)))</f>
        <v/>
      </c>
    </row>
    <row r="102" spans="1:5" x14ac:dyDescent="0.2">
      <c r="A102" s="73"/>
      <c r="B102" s="72"/>
      <c r="C102" s="119"/>
      <c r="D102" s="6"/>
      <c r="E102" s="111" t="str">
        <f>IF(ISBLANK(A102),"",IF(B102=Hilfstabelle!$K$3,0,IF(ISBLANK(D102),C102*$B$12/100,D102)))</f>
        <v/>
      </c>
    </row>
    <row r="103" spans="1:5" x14ac:dyDescent="0.2">
      <c r="A103" s="73"/>
      <c r="B103" s="72"/>
      <c r="C103" s="119"/>
      <c r="D103" s="6"/>
      <c r="E103" s="111" t="str">
        <f>IF(ISBLANK(A103),"",IF(B103=Hilfstabelle!$K$3,0,IF(ISBLANK(D103),C103*$B$12/100,D103)))</f>
        <v/>
      </c>
    </row>
    <row r="104" spans="1:5" x14ac:dyDescent="0.2">
      <c r="A104" s="73"/>
      <c r="B104" s="72"/>
      <c r="C104" s="119"/>
      <c r="D104" s="6"/>
      <c r="E104" s="111" t="str">
        <f>IF(ISBLANK(A104),"",IF(B104=Hilfstabelle!$K$3,0,IF(ISBLANK(D104),C104*$B$12/100,D104)))</f>
        <v/>
      </c>
    </row>
    <row r="105" spans="1:5" x14ac:dyDescent="0.2">
      <c r="A105" s="73"/>
      <c r="B105" s="72"/>
      <c r="C105" s="119"/>
      <c r="D105" s="6"/>
      <c r="E105" s="111" t="str">
        <f>IF(ISBLANK(A105),"",IF(B105=Hilfstabelle!$K$3,0,IF(ISBLANK(D105),C105*$B$12/100,D105)))</f>
        <v/>
      </c>
    </row>
    <row r="106" spans="1:5" x14ac:dyDescent="0.2">
      <c r="A106" s="73"/>
      <c r="B106" s="72"/>
      <c r="C106" s="119"/>
      <c r="D106" s="6"/>
      <c r="E106" s="111" t="str">
        <f>IF(ISBLANK(A106),"",IF(B106=Hilfstabelle!$K$3,0,IF(ISBLANK(D106),C106*$B$12/100,D106)))</f>
        <v/>
      </c>
    </row>
    <row r="107" spans="1:5" x14ac:dyDescent="0.2">
      <c r="A107" s="73"/>
      <c r="B107" s="72"/>
      <c r="C107" s="119"/>
      <c r="D107" s="6"/>
      <c r="E107" s="111" t="str">
        <f>IF(ISBLANK(A107),"",IF(B107=Hilfstabelle!$K$3,0,IF(ISBLANK(D107),C107*$B$12/100,D107)))</f>
        <v/>
      </c>
    </row>
    <row r="108" spans="1:5" x14ac:dyDescent="0.2">
      <c r="A108" s="73"/>
      <c r="B108" s="72"/>
      <c r="C108" s="119"/>
      <c r="D108" s="6"/>
      <c r="E108" s="111" t="str">
        <f>IF(ISBLANK(A108),"",IF(B108=Hilfstabelle!$K$3,0,IF(ISBLANK(D108),C108*$B$12/100,D108)))</f>
        <v/>
      </c>
    </row>
    <row r="109" spans="1:5" x14ac:dyDescent="0.2">
      <c r="A109" s="73"/>
      <c r="B109" s="72"/>
      <c r="C109" s="119"/>
      <c r="D109" s="6"/>
      <c r="E109" s="111" t="str">
        <f>IF(ISBLANK(A109),"",IF(B109=Hilfstabelle!$K$3,0,IF(ISBLANK(D109),C109*$B$12/100,D109)))</f>
        <v/>
      </c>
    </row>
    <row r="110" spans="1:5" x14ac:dyDescent="0.2">
      <c r="A110" s="73"/>
      <c r="B110" s="72"/>
      <c r="C110" s="119"/>
      <c r="D110" s="6"/>
      <c r="E110" s="111" t="str">
        <f>IF(ISBLANK(A110),"",IF(B110=Hilfstabelle!$K$3,0,IF(ISBLANK(D110),C110*$B$12/100,D110)))</f>
        <v/>
      </c>
    </row>
    <row r="111" spans="1:5" x14ac:dyDescent="0.2">
      <c r="A111" s="73"/>
      <c r="B111" s="72"/>
      <c r="C111" s="119"/>
      <c r="D111" s="6"/>
      <c r="E111" s="111" t="str">
        <f>IF(ISBLANK(A111),"",IF(B111=Hilfstabelle!$K$3,0,IF(ISBLANK(D111),C111*$B$12/100,D111)))</f>
        <v/>
      </c>
    </row>
    <row r="112" spans="1:5" x14ac:dyDescent="0.2">
      <c r="A112" s="73"/>
      <c r="B112" s="72"/>
      <c r="C112" s="119"/>
      <c r="D112" s="6"/>
      <c r="E112" s="111" t="str">
        <f>IF(ISBLANK(A112),"",IF(B112=Hilfstabelle!$K$3,0,IF(ISBLANK(D112),C112*$B$12/100,D112)))</f>
        <v/>
      </c>
    </row>
    <row r="113" spans="1:5" x14ac:dyDescent="0.2">
      <c r="A113" s="73"/>
      <c r="B113" s="72"/>
      <c r="C113" s="119"/>
      <c r="D113" s="6"/>
      <c r="E113" s="111" t="str">
        <f>IF(ISBLANK(A113),"",IF(B113=Hilfstabelle!$K$3,0,IF(ISBLANK(D113),C113*$B$12/100,D113)))</f>
        <v/>
      </c>
    </row>
    <row r="114" spans="1:5" x14ac:dyDescent="0.2">
      <c r="A114" s="73"/>
      <c r="B114" s="72"/>
      <c r="C114" s="119"/>
      <c r="D114" s="6"/>
      <c r="E114" s="111" t="str">
        <f>IF(ISBLANK(A114),"",IF(B114=Hilfstabelle!$K$3,0,IF(ISBLANK(D114),C114*$B$12/100,D114)))</f>
        <v/>
      </c>
    </row>
    <row r="115" spans="1:5" x14ac:dyDescent="0.2">
      <c r="A115" s="73"/>
      <c r="B115" s="72"/>
      <c r="C115" s="119"/>
      <c r="D115" s="6"/>
      <c r="E115" s="111" t="str">
        <f>IF(ISBLANK(A115),"",IF(B115=Hilfstabelle!$K$3,0,IF(ISBLANK(D115),C115*$B$12/100,D115)))</f>
        <v/>
      </c>
    </row>
    <row r="116" spans="1:5" x14ac:dyDescent="0.2">
      <c r="A116" s="73"/>
      <c r="B116" s="72"/>
      <c r="C116" s="119"/>
      <c r="D116" s="6"/>
      <c r="E116" s="111" t="str">
        <f>IF(ISBLANK(A116),"",IF(B116=Hilfstabelle!$K$3,0,IF(ISBLANK(D116),C116*$B$12/100,D116)))</f>
        <v/>
      </c>
    </row>
    <row r="117" spans="1:5" x14ac:dyDescent="0.2">
      <c r="A117" s="73"/>
      <c r="B117" s="72"/>
      <c r="C117" s="119"/>
      <c r="D117" s="6"/>
      <c r="E117" s="111" t="str">
        <f>IF(ISBLANK(A117),"",IF(B117=Hilfstabelle!$K$3,0,IF(ISBLANK(D117),C117*$B$12/100,D117)))</f>
        <v/>
      </c>
    </row>
    <row r="118" spans="1:5" x14ac:dyDescent="0.2">
      <c r="A118" s="73"/>
      <c r="B118" s="72"/>
      <c r="C118" s="119"/>
      <c r="D118" s="6"/>
      <c r="E118" s="111" t="str">
        <f>IF(ISBLANK(A118),"",IF(B118=Hilfstabelle!$K$3,0,IF(ISBLANK(D118),C118*$B$12/100,D118)))</f>
        <v/>
      </c>
    </row>
    <row r="119" spans="1:5" x14ac:dyDescent="0.2">
      <c r="A119" s="73"/>
      <c r="B119" s="72"/>
      <c r="C119" s="119"/>
      <c r="D119" s="6"/>
      <c r="E119" s="111" t="str">
        <f>IF(ISBLANK(A119),"",IF(B119=Hilfstabelle!$K$3,0,IF(ISBLANK(D119),C119*$B$12/100,D119)))</f>
        <v/>
      </c>
    </row>
    <row r="120" spans="1:5" x14ac:dyDescent="0.2">
      <c r="A120" s="73"/>
      <c r="B120" s="72"/>
      <c r="C120" s="119"/>
      <c r="D120" s="6"/>
      <c r="E120" s="111" t="str">
        <f>IF(ISBLANK(A120),"",IF(B120=Hilfstabelle!$K$3,0,IF(ISBLANK(D120),C120*$B$12/100,D120)))</f>
        <v/>
      </c>
    </row>
    <row r="121" spans="1:5" x14ac:dyDescent="0.2">
      <c r="A121" s="73"/>
      <c r="B121" s="72"/>
      <c r="C121" s="119"/>
      <c r="D121" s="6"/>
      <c r="E121" s="111" t="str">
        <f>IF(ISBLANK(A121),"",IF(B121=Hilfstabelle!$K$3,0,IF(ISBLANK(D121),C121*$B$12/100,D121)))</f>
        <v/>
      </c>
    </row>
    <row r="122" spans="1:5" x14ac:dyDescent="0.2">
      <c r="A122" s="73"/>
      <c r="B122" s="72"/>
      <c r="C122" s="119"/>
      <c r="D122" s="6"/>
      <c r="E122" s="111" t="str">
        <f>IF(ISBLANK(A122),"",IF(B122=Hilfstabelle!$K$3,0,IF(ISBLANK(D122),C122*$B$12/100,D122)))</f>
        <v/>
      </c>
    </row>
    <row r="123" spans="1:5" x14ac:dyDescent="0.2">
      <c r="A123" s="73"/>
      <c r="B123" s="72"/>
      <c r="C123" s="119"/>
      <c r="D123" s="6"/>
      <c r="E123" s="111" t="str">
        <f>IF(ISBLANK(A123),"",IF(B123=Hilfstabelle!$K$3,0,IF(ISBLANK(D123),C123*$B$12/100,D123)))</f>
        <v/>
      </c>
    </row>
    <row r="124" spans="1:5" x14ac:dyDescent="0.2">
      <c r="A124" s="73"/>
      <c r="B124" s="72"/>
      <c r="C124" s="119"/>
      <c r="D124" s="6"/>
      <c r="E124" s="111" t="str">
        <f>IF(ISBLANK(A124),"",IF(B124=Hilfstabelle!$K$3,0,IF(ISBLANK(D124),C124*$B$12/100,D124)))</f>
        <v/>
      </c>
    </row>
    <row r="125" spans="1:5" x14ac:dyDescent="0.2">
      <c r="A125" s="73"/>
      <c r="B125" s="72"/>
      <c r="C125" s="119"/>
      <c r="D125" s="6"/>
      <c r="E125" s="111" t="str">
        <f>IF(ISBLANK(A125),"",IF(B125=Hilfstabelle!$K$3,0,IF(ISBLANK(D125),C125*$B$12/100,D125)))</f>
        <v/>
      </c>
    </row>
    <row r="126" spans="1:5" x14ac:dyDescent="0.2">
      <c r="A126" s="73"/>
      <c r="B126" s="72"/>
      <c r="C126" s="119"/>
      <c r="D126" s="6"/>
      <c r="E126" s="111" t="str">
        <f>IF(ISBLANK(A126),"",IF(B126=Hilfstabelle!$K$3,0,IF(ISBLANK(D126),C126*$B$12/100,D126)))</f>
        <v/>
      </c>
    </row>
    <row r="127" spans="1:5" x14ac:dyDescent="0.2">
      <c r="A127" s="73"/>
      <c r="B127" s="72"/>
      <c r="C127" s="119"/>
      <c r="D127" s="6"/>
      <c r="E127" s="111" t="str">
        <f>IF(ISBLANK(A127),"",IF(B127=Hilfstabelle!$K$3,0,IF(ISBLANK(D127),C127*$B$12/100,D127)))</f>
        <v/>
      </c>
    </row>
    <row r="128" spans="1:5" x14ac:dyDescent="0.2">
      <c r="A128" s="73"/>
      <c r="B128" s="72"/>
      <c r="C128" s="119"/>
      <c r="D128" s="6"/>
      <c r="E128" s="111" t="str">
        <f>IF(ISBLANK(A128),"",IF(B128=Hilfstabelle!$K$3,0,IF(ISBLANK(D128),C128*$B$12/100,D128)))</f>
        <v/>
      </c>
    </row>
    <row r="129" spans="1:5" x14ac:dyDescent="0.2">
      <c r="A129" s="73"/>
      <c r="B129" s="72"/>
      <c r="C129" s="119"/>
      <c r="D129" s="6"/>
      <c r="E129" s="111" t="str">
        <f>IF(ISBLANK(A129),"",IF(B129=Hilfstabelle!$K$3,0,IF(ISBLANK(D129),C129*$B$12/100,D129)))</f>
        <v/>
      </c>
    </row>
    <row r="130" spans="1:5" x14ac:dyDescent="0.2">
      <c r="A130" s="73"/>
      <c r="B130" s="72"/>
      <c r="C130" s="119"/>
      <c r="D130" s="6"/>
      <c r="E130" s="111" t="str">
        <f>IF(ISBLANK(A130),"",IF(B130=Hilfstabelle!$K$3,0,IF(ISBLANK(D130),C130*$B$12/100,D130)))</f>
        <v/>
      </c>
    </row>
    <row r="131" spans="1:5" x14ac:dyDescent="0.2">
      <c r="A131" s="73"/>
      <c r="B131" s="72"/>
      <c r="C131" s="119"/>
      <c r="D131" s="6"/>
      <c r="E131" s="111" t="str">
        <f>IF(ISBLANK(A131),"",IF(B131=Hilfstabelle!$K$3,0,IF(ISBLANK(D131),C131*$B$12/100,D131)))</f>
        <v/>
      </c>
    </row>
    <row r="132" spans="1:5" x14ac:dyDescent="0.2">
      <c r="A132" s="73"/>
      <c r="B132" s="72"/>
      <c r="C132" s="119"/>
      <c r="D132" s="6"/>
      <c r="E132" s="111" t="str">
        <f>IF(ISBLANK(A132),"",IF(B132=Hilfstabelle!$K$3,0,IF(ISBLANK(D132),C132*$B$12/100,D132)))</f>
        <v/>
      </c>
    </row>
    <row r="133" spans="1:5" x14ac:dyDescent="0.2">
      <c r="A133" s="73"/>
      <c r="B133" s="72"/>
      <c r="C133" s="119"/>
      <c r="D133" s="6"/>
      <c r="E133" s="111" t="str">
        <f>IF(ISBLANK(A133),"",IF(B133=Hilfstabelle!$K$3,0,IF(ISBLANK(D133),C133*$B$12/100,D133)))</f>
        <v/>
      </c>
    </row>
    <row r="134" spans="1:5" x14ac:dyDescent="0.2">
      <c r="A134" s="73"/>
      <c r="B134" s="72"/>
      <c r="C134" s="119"/>
      <c r="D134" s="6"/>
      <c r="E134" s="111" t="str">
        <f>IF(ISBLANK(A134),"",IF(B134=Hilfstabelle!$K$3,0,IF(ISBLANK(D134),C134*$B$12/100,D134)))</f>
        <v/>
      </c>
    </row>
    <row r="135" spans="1:5" x14ac:dyDescent="0.2">
      <c r="A135" s="73"/>
      <c r="B135" s="72"/>
      <c r="C135" s="119"/>
      <c r="D135" s="6"/>
      <c r="E135" s="111" t="str">
        <f>IF(ISBLANK(A135),"",IF(B135=Hilfstabelle!$K$3,0,IF(ISBLANK(D135),C135*$B$12/100,D135)))</f>
        <v/>
      </c>
    </row>
    <row r="136" spans="1:5" x14ac:dyDescent="0.2">
      <c r="A136" s="73"/>
      <c r="B136" s="72"/>
      <c r="C136" s="119"/>
      <c r="D136" s="6"/>
      <c r="E136" s="111" t="str">
        <f>IF(ISBLANK(A136),"",IF(B136=Hilfstabelle!$K$3,0,IF(ISBLANK(D136),C136*$B$12/100,D136)))</f>
        <v/>
      </c>
    </row>
    <row r="137" spans="1:5" x14ac:dyDescent="0.2">
      <c r="A137" s="73"/>
      <c r="B137" s="72"/>
      <c r="C137" s="119"/>
      <c r="D137" s="6"/>
      <c r="E137" s="111" t="str">
        <f>IF(ISBLANK(A137),"",IF(B137=Hilfstabelle!$K$3,0,IF(ISBLANK(D137),C137*$B$12/100,D137)))</f>
        <v/>
      </c>
    </row>
    <row r="138" spans="1:5" x14ac:dyDescent="0.2">
      <c r="A138" s="73"/>
      <c r="B138" s="72"/>
      <c r="C138" s="119"/>
      <c r="D138" s="6"/>
      <c r="E138" s="111" t="str">
        <f>IF(ISBLANK(A138),"",IF(B138=Hilfstabelle!$K$3,0,IF(ISBLANK(D138),C138*$B$12/100,D138)))</f>
        <v/>
      </c>
    </row>
    <row r="139" spans="1:5" x14ac:dyDescent="0.2">
      <c r="A139" s="73"/>
      <c r="B139" s="72"/>
      <c r="C139" s="119"/>
      <c r="D139" s="6"/>
      <c r="E139" s="111" t="str">
        <f>IF(ISBLANK(A139),"",IF(B139=Hilfstabelle!$K$3,0,IF(ISBLANK(D139),C139*$B$12/100,D139)))</f>
        <v/>
      </c>
    </row>
    <row r="140" spans="1:5" x14ac:dyDescent="0.2">
      <c r="A140" s="73"/>
      <c r="B140" s="72"/>
      <c r="C140" s="119"/>
      <c r="D140" s="6"/>
      <c r="E140" s="111" t="str">
        <f>IF(ISBLANK(A140),"",IF(B140=Hilfstabelle!$K$3,0,IF(ISBLANK(D140),C140*$B$12/100,D140)))</f>
        <v/>
      </c>
    </row>
    <row r="141" spans="1:5" x14ac:dyDescent="0.2">
      <c r="A141" s="73"/>
      <c r="B141" s="72"/>
      <c r="C141" s="119"/>
      <c r="D141" s="6"/>
      <c r="E141" s="111" t="str">
        <f>IF(ISBLANK(A141),"",IF(B141=Hilfstabelle!$K$3,0,IF(ISBLANK(D141),C141*$B$12/100,D141)))</f>
        <v/>
      </c>
    </row>
    <row r="142" spans="1:5" x14ac:dyDescent="0.2">
      <c r="A142" s="73"/>
      <c r="B142" s="72"/>
      <c r="C142" s="119"/>
      <c r="D142" s="6"/>
      <c r="E142" s="111" t="str">
        <f>IF(ISBLANK(A142),"",IF(B142=Hilfstabelle!$K$3,0,IF(ISBLANK(D142),C142*$B$12/100,D142)))</f>
        <v/>
      </c>
    </row>
    <row r="143" spans="1:5" x14ac:dyDescent="0.2">
      <c r="A143" s="73"/>
      <c r="B143" s="72"/>
      <c r="C143" s="119"/>
      <c r="D143" s="6"/>
      <c r="E143" s="111" t="str">
        <f>IF(ISBLANK(A143),"",IF(B143=Hilfstabelle!$K$3,0,IF(ISBLANK(D143),C143*$B$12/100,D143)))</f>
        <v/>
      </c>
    </row>
    <row r="144" spans="1:5" x14ac:dyDescent="0.2">
      <c r="A144" s="73"/>
      <c r="B144" s="72"/>
      <c r="C144" s="119"/>
      <c r="D144" s="6"/>
      <c r="E144" s="111" t="str">
        <f>IF(ISBLANK(A144),"",IF(B144=Hilfstabelle!$K$3,0,IF(ISBLANK(D144),C144*$B$12/100,D144)))</f>
        <v/>
      </c>
    </row>
    <row r="145" spans="1:5" x14ac:dyDescent="0.2">
      <c r="A145" s="73"/>
      <c r="B145" s="72"/>
      <c r="C145" s="119"/>
      <c r="D145" s="6"/>
      <c r="E145" s="111" t="str">
        <f>IF(ISBLANK(A145),"",IF(B145=Hilfstabelle!$K$3,0,IF(ISBLANK(D145),C145*$B$12/100,D145)))</f>
        <v/>
      </c>
    </row>
    <row r="146" spans="1:5" x14ac:dyDescent="0.2">
      <c r="A146" s="73"/>
      <c r="B146" s="72"/>
      <c r="C146" s="119"/>
      <c r="D146" s="6"/>
      <c r="E146" s="111" t="str">
        <f>IF(ISBLANK(A146),"",IF(B146=Hilfstabelle!$K$3,0,IF(ISBLANK(D146),C146*$B$12/100,D146)))</f>
        <v/>
      </c>
    </row>
    <row r="147" spans="1:5" x14ac:dyDescent="0.2">
      <c r="A147" s="73"/>
      <c r="B147" s="72"/>
      <c r="C147" s="119"/>
      <c r="D147" s="6"/>
      <c r="E147" s="111" t="str">
        <f>IF(ISBLANK(A147),"",IF(B147=Hilfstabelle!$K$3,0,IF(ISBLANK(D147),C147*$B$12/100,D147)))</f>
        <v/>
      </c>
    </row>
    <row r="148" spans="1:5" x14ac:dyDescent="0.2">
      <c r="A148" s="73"/>
      <c r="B148" s="72"/>
      <c r="C148" s="119"/>
      <c r="D148" s="6"/>
      <c r="E148" s="111" t="str">
        <f>IF(ISBLANK(A148),"",IF(B148=Hilfstabelle!$K$3,0,IF(ISBLANK(D148),C148*$B$12/100,D148)))</f>
        <v/>
      </c>
    </row>
    <row r="149" spans="1:5" x14ac:dyDescent="0.2">
      <c r="A149" s="73"/>
      <c r="B149" s="72"/>
      <c r="C149" s="119"/>
      <c r="D149" s="6"/>
      <c r="E149" s="111" t="str">
        <f>IF(ISBLANK(A149),"",IF(B149=Hilfstabelle!$K$3,0,IF(ISBLANK(D149),C149*$B$12/100,D149)))</f>
        <v/>
      </c>
    </row>
    <row r="150" spans="1:5" x14ac:dyDescent="0.2">
      <c r="A150" s="73"/>
      <c r="B150" s="72"/>
      <c r="C150" s="119"/>
      <c r="D150" s="6"/>
      <c r="E150" s="111" t="str">
        <f>IF(ISBLANK(A150),"",IF(B150=Hilfstabelle!$K$3,0,IF(ISBLANK(D150),C150*$B$12/100,D150)))</f>
        <v/>
      </c>
    </row>
    <row r="151" spans="1:5" x14ac:dyDescent="0.2">
      <c r="A151" s="73"/>
      <c r="B151" s="72"/>
      <c r="C151" s="119"/>
      <c r="D151" s="6"/>
      <c r="E151" s="111" t="str">
        <f>IF(ISBLANK(A151),"",IF(B151=Hilfstabelle!$K$3,0,IF(ISBLANK(D151),C151*$B$12/100,D151)))</f>
        <v/>
      </c>
    </row>
    <row r="152" spans="1:5" x14ac:dyDescent="0.2">
      <c r="A152" s="73"/>
      <c r="B152" s="72"/>
      <c r="C152" s="119"/>
      <c r="D152" s="6"/>
      <c r="E152" s="111" t="str">
        <f>IF(ISBLANK(A152),"",IF(B152=Hilfstabelle!$K$3,0,IF(ISBLANK(D152),C152*$B$12/100,D152)))</f>
        <v/>
      </c>
    </row>
    <row r="153" spans="1:5" x14ac:dyDescent="0.2">
      <c r="A153" s="73"/>
      <c r="B153" s="72"/>
      <c r="C153" s="119"/>
      <c r="D153" s="6"/>
      <c r="E153" s="111" t="str">
        <f>IF(ISBLANK(A153),"",IF(B153=Hilfstabelle!$K$3,0,IF(ISBLANK(D153),C153*$B$12/100,D153)))</f>
        <v/>
      </c>
    </row>
    <row r="154" spans="1:5" x14ac:dyDescent="0.2">
      <c r="A154" s="73"/>
      <c r="B154" s="72"/>
      <c r="C154" s="119"/>
      <c r="D154" s="6"/>
      <c r="E154" s="111" t="str">
        <f>IF(ISBLANK(A154),"",IF(B154=Hilfstabelle!$K$3,0,IF(ISBLANK(D154),C154*$B$12/100,D154)))</f>
        <v/>
      </c>
    </row>
    <row r="155" spans="1:5" x14ac:dyDescent="0.2">
      <c r="A155" s="73"/>
      <c r="B155" s="72"/>
      <c r="C155" s="119"/>
      <c r="D155" s="6"/>
      <c r="E155" s="111" t="str">
        <f>IF(ISBLANK(A155),"",IF(B155=Hilfstabelle!$K$3,0,IF(ISBLANK(D155),C155*$B$12/100,D155)))</f>
        <v/>
      </c>
    </row>
    <row r="156" spans="1:5" x14ac:dyDescent="0.2">
      <c r="A156" s="73"/>
      <c r="B156" s="72"/>
      <c r="C156" s="119"/>
      <c r="D156" s="6"/>
      <c r="E156" s="111" t="str">
        <f>IF(ISBLANK(A156),"",IF(B156=Hilfstabelle!$K$3,0,IF(ISBLANK(D156),C156*$B$12/100,D156)))</f>
        <v/>
      </c>
    </row>
    <row r="157" spans="1:5" x14ac:dyDescent="0.2">
      <c r="A157" s="73"/>
      <c r="B157" s="72"/>
      <c r="C157" s="119"/>
      <c r="D157" s="6"/>
      <c r="E157" s="111" t="str">
        <f>IF(ISBLANK(A157),"",IF(B157=Hilfstabelle!$K$3,0,IF(ISBLANK(D157),C157*$B$12/100,D157)))</f>
        <v/>
      </c>
    </row>
    <row r="158" spans="1:5" x14ac:dyDescent="0.2">
      <c r="A158" s="73"/>
      <c r="B158" s="72"/>
      <c r="C158" s="119"/>
      <c r="D158" s="6"/>
      <c r="E158" s="111" t="str">
        <f>IF(ISBLANK(A158),"",IF(B158=Hilfstabelle!$K$3,0,IF(ISBLANK(D158),C158*$B$12/100,D158)))</f>
        <v/>
      </c>
    </row>
    <row r="159" spans="1:5" x14ac:dyDescent="0.2">
      <c r="A159" s="73"/>
      <c r="B159" s="72"/>
      <c r="C159" s="119"/>
      <c r="D159" s="6"/>
      <c r="E159" s="111" t="str">
        <f>IF(ISBLANK(A159),"",IF(B159=Hilfstabelle!$K$3,0,IF(ISBLANK(D159),C159*$B$12/100,D159)))</f>
        <v/>
      </c>
    </row>
    <row r="160" spans="1:5" x14ac:dyDescent="0.2">
      <c r="A160" s="73"/>
      <c r="B160" s="72"/>
      <c r="C160" s="119"/>
      <c r="D160" s="6"/>
      <c r="E160" s="111" t="str">
        <f>IF(ISBLANK(A160),"",IF(B160=Hilfstabelle!$K$3,0,IF(ISBLANK(D160),C160*$B$12/100,D160)))</f>
        <v/>
      </c>
    </row>
    <row r="161" spans="1:5" x14ac:dyDescent="0.2">
      <c r="A161" s="73"/>
      <c r="B161" s="72"/>
      <c r="C161" s="119"/>
      <c r="D161" s="6"/>
      <c r="E161" s="111" t="str">
        <f>IF(ISBLANK(A161),"",IF(B161=Hilfstabelle!$K$3,0,IF(ISBLANK(D161),C161*$B$12/100,D161)))</f>
        <v/>
      </c>
    </row>
    <row r="162" spans="1:5" x14ac:dyDescent="0.2">
      <c r="A162" s="73"/>
      <c r="B162" s="72"/>
      <c r="C162" s="119"/>
      <c r="D162" s="6"/>
      <c r="E162" s="111" t="str">
        <f>IF(ISBLANK(A162),"",IF(B162=Hilfstabelle!$K$3,0,IF(ISBLANK(D162),C162*$B$12/100,D162)))</f>
        <v/>
      </c>
    </row>
    <row r="163" spans="1:5" x14ac:dyDescent="0.2">
      <c r="A163" s="73"/>
      <c r="B163" s="72"/>
      <c r="C163" s="119"/>
      <c r="D163" s="6"/>
      <c r="E163" s="111" t="str">
        <f>IF(ISBLANK(A163),"",IF(B163=Hilfstabelle!$K$3,0,IF(ISBLANK(D163),C163*$B$12/100,D163)))</f>
        <v/>
      </c>
    </row>
    <row r="164" spans="1:5" x14ac:dyDescent="0.2">
      <c r="A164" s="73"/>
      <c r="B164" s="72"/>
      <c r="C164" s="119"/>
      <c r="D164" s="6"/>
      <c r="E164" s="111" t="str">
        <f>IF(ISBLANK(A164),"",IF(B164=Hilfstabelle!$K$3,0,IF(ISBLANK(D164),C164*$B$12/100,D164)))</f>
        <v/>
      </c>
    </row>
    <row r="165" spans="1:5" x14ac:dyDescent="0.2">
      <c r="A165" s="73"/>
      <c r="B165" s="72"/>
      <c r="C165" s="119"/>
      <c r="D165" s="6"/>
      <c r="E165" s="111" t="str">
        <f>IF(ISBLANK(A165),"",IF(B165=Hilfstabelle!$K$3,0,IF(ISBLANK(D165),C165*$B$12/100,D165)))</f>
        <v/>
      </c>
    </row>
    <row r="166" spans="1:5" x14ac:dyDescent="0.2">
      <c r="A166" s="73"/>
      <c r="B166" s="72"/>
      <c r="C166" s="119"/>
      <c r="D166" s="6"/>
      <c r="E166" s="111" t="str">
        <f>IF(ISBLANK(A166),"",IF(B166=Hilfstabelle!$K$3,0,IF(ISBLANK(D166),C166*$B$12/100,D166)))</f>
        <v/>
      </c>
    </row>
    <row r="167" spans="1:5" x14ac:dyDescent="0.2">
      <c r="A167" s="73"/>
      <c r="B167" s="72"/>
      <c r="C167" s="119"/>
      <c r="D167" s="6"/>
      <c r="E167" s="111" t="str">
        <f>IF(ISBLANK(A167),"",IF(B167=Hilfstabelle!$K$3,0,IF(ISBLANK(D167),C167*$B$12/100,D167)))</f>
        <v/>
      </c>
    </row>
    <row r="168" spans="1:5" x14ac:dyDescent="0.2">
      <c r="A168" s="73"/>
      <c r="B168" s="72"/>
      <c r="C168" s="119"/>
      <c r="D168" s="6"/>
      <c r="E168" s="111" t="str">
        <f>IF(ISBLANK(A168),"",IF(B168=Hilfstabelle!$K$3,0,IF(ISBLANK(D168),C168*$B$12/100,D168)))</f>
        <v/>
      </c>
    </row>
    <row r="169" spans="1:5" x14ac:dyDescent="0.2">
      <c r="A169" s="73"/>
      <c r="B169" s="72"/>
      <c r="C169" s="119"/>
      <c r="D169" s="6"/>
      <c r="E169" s="111" t="str">
        <f>IF(ISBLANK(A169),"",IF(B169=Hilfstabelle!$K$3,0,IF(ISBLANK(D169),C169*$B$12/100,D169)))</f>
        <v/>
      </c>
    </row>
    <row r="170" spans="1:5" x14ac:dyDescent="0.2">
      <c r="A170" s="73"/>
      <c r="B170" s="72"/>
      <c r="C170" s="118"/>
      <c r="D170" s="6"/>
      <c r="E170" s="111" t="str">
        <f>IF(ISBLANK(A170),"",IF(B170=Hilfstabelle!$K$3,0,IF(ISBLANK(D170),C170*$B$12/100,D170)))</f>
        <v/>
      </c>
    </row>
    <row r="171" spans="1:5" x14ac:dyDescent="0.2">
      <c r="A171" s="73"/>
      <c r="B171" s="72"/>
      <c r="C171" s="118"/>
      <c r="D171" s="6"/>
      <c r="E171" s="111" t="str">
        <f>IF(ISBLANK(A171),"",IF(B171=Hilfstabelle!$K$3,0,IF(ISBLANK(D171),C171*$B$12/100,D171)))</f>
        <v/>
      </c>
    </row>
    <row r="172" spans="1:5" x14ac:dyDescent="0.2">
      <c r="A172" s="73"/>
      <c r="B172" s="72"/>
      <c r="C172" s="118"/>
      <c r="D172" s="6"/>
      <c r="E172" s="111" t="str">
        <f>IF(ISBLANK(A172),"",IF(B172=Hilfstabelle!$K$3,0,IF(ISBLANK(D172),C172*$B$12/100,D172)))</f>
        <v/>
      </c>
    </row>
    <row r="173" spans="1:5" x14ac:dyDescent="0.2">
      <c r="A173" s="73"/>
      <c r="B173" s="72"/>
      <c r="C173" s="118"/>
      <c r="D173" s="8"/>
      <c r="E173" s="111" t="str">
        <f>IF(ISBLANK(A173),"",IF(B173=Hilfstabelle!$K$3,0,IF(ISBLANK(D173),C173*$B$12/100,D173)))</f>
        <v/>
      </c>
    </row>
    <row r="174" spans="1:5" x14ac:dyDescent="0.2">
      <c r="A174" s="73"/>
      <c r="B174" s="72"/>
      <c r="C174" s="118"/>
      <c r="D174" s="8"/>
      <c r="E174" s="111" t="str">
        <f>IF(ISBLANK(A174),"",IF(B174=Hilfstabelle!$K$3,0,IF(ISBLANK(D174),C174*$B$12/100,D174)))</f>
        <v/>
      </c>
    </row>
    <row r="175" spans="1:5" x14ac:dyDescent="0.2">
      <c r="A175" s="73"/>
      <c r="B175" s="72"/>
      <c r="C175" s="118"/>
      <c r="D175" s="8"/>
      <c r="E175" s="111" t="str">
        <f>IF(ISBLANK(A175),"",IF(B175=Hilfstabelle!$K$3,0,IF(ISBLANK(D175),C175*$B$12/100,D175)))</f>
        <v/>
      </c>
    </row>
    <row r="176" spans="1:5" x14ac:dyDescent="0.2">
      <c r="A176" s="73"/>
      <c r="B176" s="72"/>
      <c r="C176" s="118"/>
      <c r="D176" s="8"/>
      <c r="E176" s="111" t="str">
        <f>IF(ISBLANK(A176),"",IF(B176=Hilfstabelle!$K$3,0,IF(ISBLANK(D176),C176*$B$12/100,D176)))</f>
        <v/>
      </c>
    </row>
    <row r="177" spans="1:5" x14ac:dyDescent="0.2">
      <c r="A177" s="73"/>
      <c r="B177" s="72"/>
      <c r="C177" s="118"/>
      <c r="D177" s="8"/>
      <c r="E177" s="111" t="str">
        <f>IF(ISBLANK(A177),"",IF(B177=Hilfstabelle!$K$3,0,IF(ISBLANK(D177),C177*$B$12/100,D177)))</f>
        <v/>
      </c>
    </row>
    <row r="178" spans="1:5" x14ac:dyDescent="0.2">
      <c r="A178" s="73"/>
      <c r="B178" s="72"/>
      <c r="C178" s="118"/>
      <c r="D178" s="8"/>
      <c r="E178" s="111" t="str">
        <f>IF(ISBLANK(A178),"",IF(B178=Hilfstabelle!$K$3,0,IF(ISBLANK(D178),C178*$B$12/100,D178)))</f>
        <v/>
      </c>
    </row>
    <row r="179" spans="1:5" x14ac:dyDescent="0.2">
      <c r="A179" s="73"/>
      <c r="B179" s="72"/>
      <c r="C179" s="118"/>
      <c r="D179" s="8"/>
      <c r="E179" s="111" t="str">
        <f>IF(ISBLANK(A179),"",IF(B179=Hilfstabelle!$K$3,0,IF(ISBLANK(D179),C179*$B$12/100,D179)))</f>
        <v/>
      </c>
    </row>
    <row r="180" spans="1:5" x14ac:dyDescent="0.2">
      <c r="A180" s="73"/>
      <c r="B180" s="72"/>
      <c r="C180" s="118"/>
      <c r="D180" s="8"/>
      <c r="E180" s="111" t="str">
        <f>IF(ISBLANK(A180),"",IF(B180=Hilfstabelle!$K$3,0,IF(ISBLANK(D180),C180*$B$12/100,D180)))</f>
        <v/>
      </c>
    </row>
    <row r="181" spans="1:5" x14ac:dyDescent="0.2">
      <c r="A181" s="73"/>
      <c r="B181" s="72"/>
      <c r="C181" s="118"/>
      <c r="D181" s="8"/>
      <c r="E181" s="111" t="str">
        <f>IF(ISBLANK(A181),"",IF(B181=Hilfstabelle!$K$3,0,IF(ISBLANK(D181),C181*$B$12/100,D181)))</f>
        <v/>
      </c>
    </row>
    <row r="182" spans="1:5" x14ac:dyDescent="0.2">
      <c r="A182" s="73"/>
      <c r="B182" s="72"/>
      <c r="C182" s="118"/>
      <c r="D182" s="8"/>
      <c r="E182" s="111" t="str">
        <f>IF(ISBLANK(A182),"",IF(B182=Hilfstabelle!$K$3,0,IF(ISBLANK(D182),C182*$B$12/100,D182)))</f>
        <v/>
      </c>
    </row>
    <row r="183" spans="1:5" x14ac:dyDescent="0.2">
      <c r="A183" s="73"/>
      <c r="B183" s="72"/>
      <c r="C183" s="118"/>
      <c r="D183" s="8"/>
      <c r="E183" s="111" t="str">
        <f>IF(ISBLANK(A183),"",IF(B183=Hilfstabelle!$K$3,0,IF(ISBLANK(D183),C183*$B$12/100,D183)))</f>
        <v/>
      </c>
    </row>
    <row r="184" spans="1:5" x14ac:dyDescent="0.2">
      <c r="A184" s="73"/>
      <c r="B184" s="72"/>
      <c r="C184" s="118"/>
      <c r="D184" s="8"/>
      <c r="E184" s="111" t="str">
        <f>IF(ISBLANK(A184),"",IF(B184=Hilfstabelle!$K$3,0,IF(ISBLANK(D184),C184*$B$12/100,D184)))</f>
        <v/>
      </c>
    </row>
    <row r="185" spans="1:5" x14ac:dyDescent="0.2">
      <c r="A185" s="73"/>
      <c r="B185" s="72"/>
      <c r="C185" s="118"/>
      <c r="D185" s="8"/>
      <c r="E185" s="111" t="str">
        <f>IF(ISBLANK(A185),"",IF(B185=Hilfstabelle!$K$3,0,IF(ISBLANK(D185),C185*$B$12/100,D185)))</f>
        <v/>
      </c>
    </row>
    <row r="186" spans="1:5" x14ac:dyDescent="0.2">
      <c r="A186" s="73"/>
      <c r="B186" s="72"/>
      <c r="C186" s="118"/>
      <c r="D186" s="8"/>
      <c r="E186" s="111" t="str">
        <f>IF(ISBLANK(A186),"",IF(B186=Hilfstabelle!$K$3,0,IF(ISBLANK(D186),C186*$B$12/100,D186)))</f>
        <v/>
      </c>
    </row>
    <row r="187" spans="1:5" x14ac:dyDescent="0.2">
      <c r="A187" s="73"/>
      <c r="B187" s="72"/>
      <c r="C187" s="118"/>
      <c r="D187" s="8"/>
      <c r="E187" s="111" t="str">
        <f>IF(ISBLANK(A187),"",IF(B187=Hilfstabelle!$K$3,0,IF(ISBLANK(D187),C187*$B$12/100,D187)))</f>
        <v/>
      </c>
    </row>
    <row r="188" spans="1:5" x14ac:dyDescent="0.2">
      <c r="A188" s="73"/>
      <c r="B188" s="72"/>
      <c r="C188" s="118"/>
      <c r="D188" s="8"/>
      <c r="E188" s="111" t="str">
        <f>IF(ISBLANK(A188),"",IF(B188=Hilfstabelle!$K$3,0,IF(ISBLANK(D188),C188*$B$12/100,D188)))</f>
        <v/>
      </c>
    </row>
    <row r="189" spans="1:5" x14ac:dyDescent="0.2">
      <c r="A189" s="73"/>
      <c r="B189" s="72"/>
      <c r="C189" s="118"/>
      <c r="D189" s="8"/>
      <c r="E189" s="111" t="str">
        <f>IF(ISBLANK(A189),"",IF(B189=Hilfstabelle!$K$3,0,IF(ISBLANK(D189),C189*$B$12/100,D189)))</f>
        <v/>
      </c>
    </row>
    <row r="190" spans="1:5" x14ac:dyDescent="0.2">
      <c r="A190" s="73"/>
      <c r="B190" s="72"/>
      <c r="C190" s="118"/>
      <c r="D190" s="8"/>
      <c r="E190" s="111" t="str">
        <f>IF(ISBLANK(A190),"",IF(B190=Hilfstabelle!$K$3,0,IF(ISBLANK(D190),C190*$B$12/100,D190)))</f>
        <v/>
      </c>
    </row>
    <row r="191" spans="1:5" x14ac:dyDescent="0.2">
      <c r="A191" s="73"/>
      <c r="B191" s="72"/>
      <c r="C191" s="118"/>
      <c r="D191" s="8"/>
      <c r="E191" s="111" t="str">
        <f>IF(ISBLANK(A191),"",IF(B191=Hilfstabelle!$K$3,0,IF(ISBLANK(D191),C191*$B$12/100,D191)))</f>
        <v/>
      </c>
    </row>
    <row r="192" spans="1:5" x14ac:dyDescent="0.2">
      <c r="A192" s="73"/>
      <c r="B192" s="72"/>
      <c r="C192" s="118"/>
      <c r="D192" s="8"/>
      <c r="E192" s="111" t="str">
        <f>IF(ISBLANK(A192),"",IF(B192=Hilfstabelle!$K$3,0,IF(ISBLANK(D192),C192*$B$12/100,D192)))</f>
        <v/>
      </c>
    </row>
    <row r="193" spans="1:5" x14ac:dyDescent="0.2">
      <c r="A193" s="73"/>
      <c r="B193" s="72"/>
      <c r="C193" s="118"/>
      <c r="D193" s="8"/>
      <c r="E193" s="111" t="str">
        <f>IF(ISBLANK(A193),"",IF(B193=Hilfstabelle!$K$3,0,IF(ISBLANK(D193),C193*$B$12/100,D193)))</f>
        <v/>
      </c>
    </row>
    <row r="194" spans="1:5" x14ac:dyDescent="0.2">
      <c r="A194" s="73"/>
      <c r="B194" s="72"/>
      <c r="C194" s="118"/>
      <c r="D194" s="8"/>
      <c r="E194" s="111" t="str">
        <f>IF(ISBLANK(A194),"",IF(B194=Hilfstabelle!$K$3,0,IF(ISBLANK(D194),C194*$B$12/100,D194)))</f>
        <v/>
      </c>
    </row>
    <row r="195" spans="1:5" x14ac:dyDescent="0.2">
      <c r="A195" s="73"/>
      <c r="B195" s="72"/>
      <c r="C195" s="118"/>
      <c r="D195" s="8"/>
      <c r="E195" s="111" t="str">
        <f>IF(ISBLANK(A195),"",IF(B195=Hilfstabelle!$K$3,0,IF(ISBLANK(D195),C195*$B$12/100,D195)))</f>
        <v/>
      </c>
    </row>
    <row r="196" spans="1:5" x14ac:dyDescent="0.2">
      <c r="A196" s="73"/>
      <c r="B196" s="72"/>
      <c r="C196" s="118"/>
      <c r="D196" s="8"/>
      <c r="E196" s="111" t="str">
        <f>IF(ISBLANK(A196),"",IF(B196=Hilfstabelle!$K$3,0,IF(ISBLANK(D196),C196*$B$12/100,D196)))</f>
        <v/>
      </c>
    </row>
    <row r="197" spans="1:5" x14ac:dyDescent="0.2">
      <c r="A197" s="73"/>
      <c r="B197" s="72"/>
      <c r="C197" s="118"/>
      <c r="D197" s="8"/>
      <c r="E197" s="111" t="str">
        <f>IF(ISBLANK(A197),"",IF(B197=Hilfstabelle!$K$3,0,IF(ISBLANK(D197),C197*$B$12/100,D197)))</f>
        <v/>
      </c>
    </row>
    <row r="198" spans="1:5" x14ac:dyDescent="0.2">
      <c r="A198" s="73"/>
      <c r="B198" s="72"/>
      <c r="C198" s="118"/>
      <c r="D198" s="8"/>
      <c r="E198" s="111" t="str">
        <f>IF(ISBLANK(A198),"",IF(B198=Hilfstabelle!$K$3,0,IF(ISBLANK(D198),C198*$B$12/100,D198)))</f>
        <v/>
      </c>
    </row>
    <row r="199" spans="1:5" x14ac:dyDescent="0.2">
      <c r="A199" s="73"/>
      <c r="B199" s="72"/>
      <c r="C199" s="118"/>
      <c r="D199" s="8"/>
      <c r="E199" s="111" t="str">
        <f>IF(ISBLANK(A199),"",IF(B199=Hilfstabelle!$K$3,0,IF(ISBLANK(D199),C199*$B$12/100,D199)))</f>
        <v/>
      </c>
    </row>
    <row r="200" spans="1:5" x14ac:dyDescent="0.2">
      <c r="A200" s="73"/>
      <c r="B200" s="72"/>
      <c r="C200" s="118"/>
      <c r="D200" s="8"/>
      <c r="E200" s="111" t="str">
        <f>IF(ISBLANK(A200),"",IF(B200=Hilfstabelle!$K$3,0,IF(ISBLANK(D200),C200*$B$12/100,D200)))</f>
        <v/>
      </c>
    </row>
    <row r="201" spans="1:5" x14ac:dyDescent="0.2">
      <c r="A201" s="73"/>
      <c r="B201" s="72"/>
      <c r="C201" s="118"/>
      <c r="D201" s="8"/>
      <c r="E201" s="111" t="str">
        <f>IF(ISBLANK(A201),"",IF(B201=Hilfstabelle!$K$3,0,IF(ISBLANK(D201),C201*$B$12/100,D201)))</f>
        <v/>
      </c>
    </row>
    <row r="202" spans="1:5" x14ac:dyDescent="0.2">
      <c r="A202" s="73"/>
      <c r="B202" s="72"/>
      <c r="C202" s="118"/>
      <c r="D202" s="8"/>
      <c r="E202" s="111" t="str">
        <f>IF(ISBLANK(A202),"",IF(B202=Hilfstabelle!$K$3,0,IF(ISBLANK(D202),C202*$B$12/100,D202)))</f>
        <v/>
      </c>
    </row>
    <row r="203" spans="1:5" x14ac:dyDescent="0.2">
      <c r="A203" s="73"/>
      <c r="B203" s="72"/>
      <c r="C203" s="118"/>
      <c r="D203" s="8"/>
      <c r="E203" s="111" t="str">
        <f>IF(ISBLANK(A203),"",IF(B203=Hilfstabelle!$K$3,0,IF(ISBLANK(D203),C203*$B$12/100,D203)))</f>
        <v/>
      </c>
    </row>
    <row r="204" spans="1:5" x14ac:dyDescent="0.2">
      <c r="A204" s="73"/>
      <c r="B204" s="72"/>
      <c r="C204" s="118"/>
      <c r="D204" s="8"/>
      <c r="E204" s="111" t="str">
        <f>IF(ISBLANK(A204),"",IF(B204=Hilfstabelle!$K$3,0,IF(ISBLANK(D204),C204*$B$12/100,D204)))</f>
        <v/>
      </c>
    </row>
    <row r="205" spans="1:5" x14ac:dyDescent="0.2">
      <c r="A205" s="73"/>
      <c r="B205" s="72"/>
      <c r="C205" s="118"/>
      <c r="D205" s="8"/>
      <c r="E205" s="111" t="str">
        <f>IF(ISBLANK(A205),"",IF(B205=Hilfstabelle!$K$3,0,IF(ISBLANK(D205),C205*$B$12/100,D205)))</f>
        <v/>
      </c>
    </row>
    <row r="206" spans="1:5" x14ac:dyDescent="0.2">
      <c r="A206" s="73"/>
      <c r="B206" s="72"/>
      <c r="C206" s="118"/>
      <c r="D206" s="8"/>
      <c r="E206" s="111" t="str">
        <f>IF(ISBLANK(A206),"",IF(B206=Hilfstabelle!$K$3,0,IF(ISBLANK(D206),C206*$B$12/100,D206)))</f>
        <v/>
      </c>
    </row>
    <row r="207" spans="1:5" x14ac:dyDescent="0.2">
      <c r="A207" s="73"/>
      <c r="B207" s="72"/>
      <c r="C207" s="118"/>
      <c r="D207" s="8"/>
      <c r="E207" s="111" t="str">
        <f>IF(ISBLANK(A207),"",IF(B207=Hilfstabelle!$K$3,0,IF(ISBLANK(D207),C207*$B$12/100,D207)))</f>
        <v/>
      </c>
    </row>
    <row r="208" spans="1:5" x14ac:dyDescent="0.2">
      <c r="A208" s="73"/>
      <c r="B208" s="72"/>
      <c r="C208" s="118"/>
      <c r="D208" s="8"/>
      <c r="E208" s="111" t="str">
        <f>IF(ISBLANK(A208),"",IF(B208=Hilfstabelle!$K$3,0,IF(ISBLANK(D208),C208*$B$12/100,D208)))</f>
        <v/>
      </c>
    </row>
    <row r="209" spans="1:5" x14ac:dyDescent="0.2">
      <c r="A209" s="73"/>
      <c r="B209" s="72"/>
      <c r="C209" s="118"/>
      <c r="D209" s="8"/>
      <c r="E209" s="111" t="str">
        <f>IF(ISBLANK(A209),"",IF(B209=Hilfstabelle!$K$3,0,IF(ISBLANK(D209),C209*$B$12/100,D209)))</f>
        <v/>
      </c>
    </row>
    <row r="210" spans="1:5" x14ac:dyDescent="0.2">
      <c r="A210" s="73"/>
      <c r="B210" s="72"/>
      <c r="C210" s="118"/>
      <c r="D210" s="8"/>
      <c r="E210" s="111" t="str">
        <f>IF(ISBLANK(A210),"",IF(B210=Hilfstabelle!$K$3,0,IF(ISBLANK(D210),C210*$B$12/100,D210)))</f>
        <v/>
      </c>
    </row>
    <row r="211" spans="1:5" x14ac:dyDescent="0.2">
      <c r="A211" s="73"/>
      <c r="B211" s="72"/>
      <c r="C211" s="118"/>
      <c r="D211" s="8"/>
      <c r="E211" s="111" t="str">
        <f>IF(ISBLANK(A211),"",IF(B211=Hilfstabelle!$K$3,0,IF(ISBLANK(D211),C211*$B$12/100,D211)))</f>
        <v/>
      </c>
    </row>
    <row r="212" spans="1:5" x14ac:dyDescent="0.2">
      <c r="A212" s="73"/>
      <c r="B212" s="72"/>
      <c r="C212" s="118"/>
      <c r="D212" s="8"/>
      <c r="E212" s="111" t="str">
        <f>IF(ISBLANK(A212),"",IF(B212=Hilfstabelle!$K$3,0,IF(ISBLANK(D212),C212*$B$12/100,D212)))</f>
        <v/>
      </c>
    </row>
    <row r="213" spans="1:5" x14ac:dyDescent="0.2">
      <c r="A213" s="73"/>
      <c r="B213" s="72"/>
      <c r="C213" s="118"/>
      <c r="D213" s="8"/>
      <c r="E213" s="111" t="str">
        <f>IF(ISBLANK(A213),"",IF(B213=Hilfstabelle!$K$3,0,IF(ISBLANK(D213),C213*$B$12/100,D213)))</f>
        <v/>
      </c>
    </row>
    <row r="214" spans="1:5" x14ac:dyDescent="0.2">
      <c r="A214" s="73"/>
      <c r="B214" s="72"/>
      <c r="C214" s="118"/>
      <c r="D214" s="8"/>
      <c r="E214" s="111" t="str">
        <f>IF(ISBLANK(A214),"",IF(B214=Hilfstabelle!$K$3,0,IF(ISBLANK(D214),C214*$B$12/100,D214)))</f>
        <v/>
      </c>
    </row>
    <row r="215" spans="1:5" x14ac:dyDescent="0.2">
      <c r="A215" s="73"/>
      <c r="B215" s="72"/>
      <c r="C215" s="118"/>
      <c r="D215" s="8"/>
      <c r="E215" s="111" t="str">
        <f>IF(ISBLANK(A215),"",IF(B215=Hilfstabelle!$K$3,0,IF(ISBLANK(D215),C215*$B$12/100,D215)))</f>
        <v/>
      </c>
    </row>
    <row r="216" spans="1:5" x14ac:dyDescent="0.2">
      <c r="A216" s="73"/>
      <c r="B216" s="72"/>
      <c r="C216" s="118"/>
      <c r="D216" s="8"/>
      <c r="E216" s="111" t="str">
        <f>IF(ISBLANK(A216),"",IF(B216=Hilfstabelle!$K$3,0,IF(ISBLANK(D216),C216*$B$12/100,D216)))</f>
        <v/>
      </c>
    </row>
    <row r="217" spans="1:5" x14ac:dyDescent="0.2">
      <c r="A217" s="73"/>
      <c r="B217" s="72"/>
      <c r="C217" s="118"/>
      <c r="D217" s="8"/>
      <c r="E217" s="111" t="str">
        <f>IF(ISBLANK(A217),"",IF(B217=Hilfstabelle!$K$3,0,IF(ISBLANK(D217),C217*$B$12/100,D217)))</f>
        <v/>
      </c>
    </row>
    <row r="218" spans="1:5" x14ac:dyDescent="0.2">
      <c r="A218" s="73"/>
      <c r="B218" s="72"/>
      <c r="C218" s="118"/>
      <c r="D218" s="8"/>
      <c r="E218" s="111" t="str">
        <f>IF(ISBLANK(A218),"",IF(B218=Hilfstabelle!$K$3,0,IF(ISBLANK(D218),C218*$B$12/100,D218)))</f>
        <v/>
      </c>
    </row>
    <row r="219" spans="1:5" x14ac:dyDescent="0.2">
      <c r="A219" s="73"/>
      <c r="B219" s="72"/>
      <c r="C219" s="118"/>
      <c r="D219" s="8"/>
      <c r="E219" s="111" t="str">
        <f>IF(ISBLANK(A219),"",IF(B219=Hilfstabelle!$K$3,0,IF(ISBLANK(D219),C219*$B$12/100,D219)))</f>
        <v/>
      </c>
    </row>
    <row r="220" spans="1:5" x14ac:dyDescent="0.2">
      <c r="A220" s="73"/>
      <c r="B220" s="72"/>
      <c r="C220" s="118"/>
      <c r="D220" s="8"/>
      <c r="E220" s="111" t="str">
        <f>IF(ISBLANK(A220),"",IF(B220=Hilfstabelle!$K$3,0,IF(ISBLANK(D220),C220*$B$12/100,D220)))</f>
        <v/>
      </c>
    </row>
    <row r="221" spans="1:5" x14ac:dyDescent="0.2">
      <c r="A221" s="73"/>
      <c r="B221" s="72"/>
      <c r="C221" s="118"/>
      <c r="D221" s="8"/>
      <c r="E221" s="111" t="str">
        <f>IF(ISBLANK(A221),"",IF(B221=Hilfstabelle!$K$3,0,IF(ISBLANK(D221),C221*$B$12/100,D221)))</f>
        <v/>
      </c>
    </row>
    <row r="222" spans="1:5" x14ac:dyDescent="0.2">
      <c r="A222" s="73"/>
      <c r="B222" s="72"/>
      <c r="C222" s="118"/>
      <c r="D222" s="8"/>
      <c r="E222" s="111" t="str">
        <f>IF(ISBLANK(A222),"",IF(B222=Hilfstabelle!$K$3,0,IF(ISBLANK(D222),C222*$B$12/100,D222)))</f>
        <v/>
      </c>
    </row>
    <row r="223" spans="1:5" x14ac:dyDescent="0.2">
      <c r="A223" s="73"/>
      <c r="B223" s="72"/>
      <c r="C223" s="118"/>
      <c r="D223" s="8"/>
      <c r="E223" s="111" t="str">
        <f>IF(ISBLANK(A223),"",IF(B223=Hilfstabelle!$K$3,0,IF(ISBLANK(D223),C223*$B$12/100,D223)))</f>
        <v/>
      </c>
    </row>
    <row r="224" spans="1:5" x14ac:dyDescent="0.2">
      <c r="A224" s="73"/>
      <c r="B224" s="72"/>
      <c r="C224" s="118"/>
      <c r="D224" s="8"/>
      <c r="E224" s="111" t="str">
        <f>IF(ISBLANK(A224),"",IF(B224=Hilfstabelle!$K$3,0,IF(ISBLANK(D224),C224*$B$12/100,D224)))</f>
        <v/>
      </c>
    </row>
    <row r="225" spans="1:5" x14ac:dyDescent="0.2">
      <c r="A225" s="73"/>
      <c r="B225" s="72"/>
      <c r="C225" s="118"/>
      <c r="D225" s="8"/>
      <c r="E225" s="111" t="str">
        <f>IF(ISBLANK(A225),"",IF(B225=Hilfstabelle!$K$3,0,IF(ISBLANK(D225),C225*$B$12/100,D225)))</f>
        <v/>
      </c>
    </row>
    <row r="226" spans="1:5" x14ac:dyDescent="0.2">
      <c r="A226" s="73"/>
      <c r="B226" s="72"/>
      <c r="C226" s="118"/>
      <c r="D226" s="8"/>
      <c r="E226" s="111" t="str">
        <f>IF(ISBLANK(A226),"",IF(B226=Hilfstabelle!$K$3,0,IF(ISBLANK(D226),C226*$B$12/100,D226)))</f>
        <v/>
      </c>
    </row>
    <row r="227" spans="1:5" x14ac:dyDescent="0.2">
      <c r="A227" s="73"/>
      <c r="B227" s="72"/>
      <c r="C227" s="118"/>
      <c r="D227" s="8"/>
      <c r="E227" s="111" t="str">
        <f>IF(ISBLANK(A227),"",IF(B227=Hilfstabelle!$K$3,0,IF(ISBLANK(D227),C227*$B$12/100,D227)))</f>
        <v/>
      </c>
    </row>
    <row r="228" spans="1:5" x14ac:dyDescent="0.2">
      <c r="A228" s="73"/>
      <c r="B228" s="72"/>
      <c r="C228" s="118"/>
      <c r="D228" s="8"/>
      <c r="E228" s="111" t="str">
        <f>IF(ISBLANK(A228),"",IF(B228=Hilfstabelle!$K$3,0,IF(ISBLANK(D228),C228*$B$12/100,D228)))</f>
        <v/>
      </c>
    </row>
    <row r="229" spans="1:5" x14ac:dyDescent="0.2">
      <c r="A229" s="73"/>
      <c r="B229" s="72"/>
      <c r="C229" s="118"/>
      <c r="D229" s="8"/>
      <c r="E229" s="111" t="str">
        <f>IF(ISBLANK(A229),"",IF(B229=Hilfstabelle!$K$3,0,IF(ISBLANK(D229),C229*$B$12/100,D229)))</f>
        <v/>
      </c>
    </row>
    <row r="230" spans="1:5" x14ac:dyDescent="0.2">
      <c r="A230" s="73"/>
      <c r="B230" s="72"/>
      <c r="C230" s="118"/>
      <c r="D230" s="8"/>
      <c r="E230" s="111" t="str">
        <f>IF(ISBLANK(A230),"",IF(B230=Hilfstabelle!$K$3,0,IF(ISBLANK(D230),C230*$B$12/100,D230)))</f>
        <v/>
      </c>
    </row>
    <row r="231" spans="1:5" x14ac:dyDescent="0.2">
      <c r="A231" s="73"/>
      <c r="B231" s="72"/>
      <c r="C231" s="118"/>
      <c r="D231" s="8"/>
      <c r="E231" s="111" t="str">
        <f>IF(ISBLANK(A231),"",IF(B231=Hilfstabelle!$K$3,0,IF(ISBLANK(D231),C231*$B$12/100,D231)))</f>
        <v/>
      </c>
    </row>
    <row r="232" spans="1:5" x14ac:dyDescent="0.2">
      <c r="A232" s="73"/>
      <c r="B232" s="72"/>
      <c r="C232" s="118"/>
      <c r="D232" s="8"/>
      <c r="E232" s="111" t="str">
        <f>IF(ISBLANK(A232),"",IF(B232=Hilfstabelle!$K$3,0,IF(ISBLANK(D232),C232*$B$12/100,D232)))</f>
        <v/>
      </c>
    </row>
    <row r="233" spans="1:5" x14ac:dyDescent="0.2">
      <c r="A233" s="73"/>
      <c r="B233" s="72"/>
      <c r="C233" s="118"/>
      <c r="D233" s="8"/>
      <c r="E233" s="111" t="str">
        <f>IF(ISBLANK(A233),"",IF(B233=Hilfstabelle!$K$3,0,IF(ISBLANK(D233),C233*$B$12/100,D233)))</f>
        <v/>
      </c>
    </row>
    <row r="234" spans="1:5" x14ac:dyDescent="0.2">
      <c r="A234" s="73"/>
      <c r="B234" s="72"/>
      <c r="C234" s="118"/>
      <c r="D234" s="8"/>
      <c r="E234" s="111" t="str">
        <f>IF(ISBLANK(A234),"",IF(B234=Hilfstabelle!$K$3,0,IF(ISBLANK(D234),C234*$B$12/100,D234)))</f>
        <v/>
      </c>
    </row>
    <row r="235" spans="1:5" x14ac:dyDescent="0.2">
      <c r="A235" s="73"/>
      <c r="B235" s="72"/>
      <c r="C235" s="118"/>
      <c r="D235" s="8"/>
      <c r="E235" s="111" t="str">
        <f>IF(ISBLANK(A235),"",IF(B235=Hilfstabelle!$K$3,0,IF(ISBLANK(D235),C235*$B$12/100,D235)))</f>
        <v/>
      </c>
    </row>
    <row r="236" spans="1:5" x14ac:dyDescent="0.2">
      <c r="A236" s="73"/>
      <c r="B236" s="72"/>
      <c r="C236" s="118"/>
      <c r="D236" s="8"/>
      <c r="E236" s="111" t="str">
        <f>IF(ISBLANK(A236),"",IF(B236=Hilfstabelle!$K$3,0,IF(ISBLANK(D236),C236*$B$12/100,D236)))</f>
        <v/>
      </c>
    </row>
    <row r="237" spans="1:5" x14ac:dyDescent="0.2">
      <c r="A237" s="73"/>
      <c r="B237" s="72"/>
      <c r="C237" s="118"/>
      <c r="D237" s="8"/>
      <c r="E237" s="111" t="str">
        <f>IF(ISBLANK(A237),"",IF(B237=Hilfstabelle!$K$3,0,IF(ISBLANK(D237),C237*$B$12/100,D237)))</f>
        <v/>
      </c>
    </row>
    <row r="238" spans="1:5" x14ac:dyDescent="0.2">
      <c r="A238" s="73"/>
      <c r="B238" s="72"/>
      <c r="C238" s="118"/>
      <c r="D238" s="8"/>
      <c r="E238" s="111" t="str">
        <f>IF(ISBLANK(A238),"",IF(B238=Hilfstabelle!$K$3,0,IF(ISBLANK(D238),C238*$B$12/100,D238)))</f>
        <v/>
      </c>
    </row>
    <row r="239" spans="1:5" x14ac:dyDescent="0.2">
      <c r="A239" s="73"/>
      <c r="B239" s="72"/>
      <c r="C239" s="118"/>
      <c r="D239" s="8"/>
      <c r="E239" s="111" t="str">
        <f>IF(ISBLANK(A239),"",IF(B239=Hilfstabelle!$K$3,0,IF(ISBLANK(D239),C239*$B$12/100,D239)))</f>
        <v/>
      </c>
    </row>
    <row r="240" spans="1:5" x14ac:dyDescent="0.2">
      <c r="A240" s="73"/>
      <c r="B240" s="72"/>
      <c r="C240" s="118"/>
      <c r="D240" s="8"/>
      <c r="E240" s="111" t="str">
        <f>IF(ISBLANK(A240),"",IF(B240=Hilfstabelle!$K$3,0,IF(ISBLANK(D240),C240*$B$12/100,D240)))</f>
        <v/>
      </c>
    </row>
    <row r="241" spans="1:5" x14ac:dyDescent="0.2">
      <c r="A241" s="73"/>
      <c r="B241" s="72"/>
      <c r="C241" s="118"/>
      <c r="D241" s="8"/>
      <c r="E241" s="111" t="str">
        <f>IF(ISBLANK(A241),"",IF(B241=Hilfstabelle!$K$3,0,IF(ISBLANK(D241),C241*$B$12/100,D241)))</f>
        <v/>
      </c>
    </row>
    <row r="242" spans="1:5" x14ac:dyDescent="0.2">
      <c r="A242" s="73"/>
      <c r="B242" s="72"/>
      <c r="C242" s="118"/>
      <c r="D242" s="8"/>
      <c r="E242" s="111" t="str">
        <f>IF(ISBLANK(A242),"",IF(B242=Hilfstabelle!$K$3,0,IF(ISBLANK(D242),C242*$B$12/100,D242)))</f>
        <v/>
      </c>
    </row>
    <row r="243" spans="1:5" x14ac:dyDescent="0.2">
      <c r="A243" s="73"/>
      <c r="B243" s="72"/>
      <c r="C243" s="118"/>
      <c r="D243" s="8"/>
      <c r="E243" s="111" t="str">
        <f>IF(ISBLANK(A243),"",IF(B243=Hilfstabelle!$K$3,0,IF(ISBLANK(D243),C243*$B$12/100,D243)))</f>
        <v/>
      </c>
    </row>
    <row r="244" spans="1:5" x14ac:dyDescent="0.2">
      <c r="A244" s="73"/>
      <c r="B244" s="72"/>
      <c r="C244" s="118"/>
      <c r="D244" s="8"/>
      <c r="E244" s="111" t="str">
        <f>IF(ISBLANK(A244),"",IF(B244=Hilfstabelle!$K$3,0,IF(ISBLANK(D244),C244*$B$12/100,D244)))</f>
        <v/>
      </c>
    </row>
    <row r="245" spans="1:5" x14ac:dyDescent="0.2">
      <c r="A245" s="73"/>
      <c r="B245" s="72"/>
      <c r="C245" s="118"/>
      <c r="D245" s="8"/>
      <c r="E245" s="111" t="str">
        <f>IF(ISBLANK(A245),"",IF(B245=Hilfstabelle!$K$3,0,IF(ISBLANK(D245),C245*$B$12/100,D245)))</f>
        <v/>
      </c>
    </row>
    <row r="246" spans="1:5" x14ac:dyDescent="0.2">
      <c r="A246" s="73"/>
      <c r="B246" s="72"/>
      <c r="C246" s="118"/>
      <c r="D246" s="8"/>
      <c r="E246" s="111" t="str">
        <f>IF(ISBLANK(A246),"",IF(B246=Hilfstabelle!$K$3,0,IF(ISBLANK(D246),C246*$B$12/100,D246)))</f>
        <v/>
      </c>
    </row>
    <row r="247" spans="1:5" x14ac:dyDescent="0.2">
      <c r="A247" s="73"/>
      <c r="B247" s="72"/>
      <c r="C247" s="118"/>
      <c r="D247" s="8"/>
      <c r="E247" s="111" t="str">
        <f>IF(ISBLANK(A247),"",IF(B247=Hilfstabelle!$K$3,0,IF(ISBLANK(D247),C247*$B$12/100,D247)))</f>
        <v/>
      </c>
    </row>
    <row r="248" spans="1:5" x14ac:dyDescent="0.2">
      <c r="A248" s="73"/>
      <c r="B248" s="72"/>
      <c r="C248" s="118"/>
      <c r="D248" s="8"/>
      <c r="E248" s="111" t="str">
        <f>IF(ISBLANK(A248),"",IF(B248=Hilfstabelle!$K$3,0,IF(ISBLANK(D248),C248*$B$12/100,D248)))</f>
        <v/>
      </c>
    </row>
    <row r="249" spans="1:5" x14ac:dyDescent="0.2">
      <c r="A249" s="73"/>
      <c r="B249" s="72"/>
      <c r="C249" s="118"/>
      <c r="D249" s="8"/>
      <c r="E249" s="111" t="str">
        <f>IF(ISBLANK(A249),"",IF(B249=Hilfstabelle!$K$3,0,IF(ISBLANK(D249),C249*$B$12/100,D249)))</f>
        <v/>
      </c>
    </row>
    <row r="250" spans="1:5" x14ac:dyDescent="0.2">
      <c r="A250" s="73"/>
      <c r="B250" s="72"/>
      <c r="C250" s="118"/>
      <c r="D250" s="8"/>
      <c r="E250" s="111" t="str">
        <f>IF(ISBLANK(A250),"",IF(B250=Hilfstabelle!$K$3,0,IF(ISBLANK(D250),C250*$B$12/100,D250)))</f>
        <v/>
      </c>
    </row>
    <row r="251" spans="1:5" x14ac:dyDescent="0.2">
      <c r="A251" s="73"/>
      <c r="B251" s="72"/>
      <c r="C251" s="118"/>
      <c r="D251" s="8"/>
      <c r="E251" s="111" t="str">
        <f>IF(ISBLANK(A251),"",IF(B251=Hilfstabelle!$K$3,0,IF(ISBLANK(D251),C251*$B$12/100,D251)))</f>
        <v/>
      </c>
    </row>
    <row r="252" spans="1:5" x14ac:dyDescent="0.2">
      <c r="A252" s="73"/>
      <c r="B252" s="72"/>
      <c r="C252" s="118"/>
      <c r="D252" s="8"/>
      <c r="E252" s="111" t="str">
        <f>IF(ISBLANK(A252),"",IF(B252=Hilfstabelle!$K$3,0,IF(ISBLANK(D252),C252*$B$12/100,D252)))</f>
        <v/>
      </c>
    </row>
    <row r="253" spans="1:5" x14ac:dyDescent="0.2">
      <c r="A253" s="73"/>
      <c r="B253" s="72"/>
      <c r="C253" s="118"/>
      <c r="D253" s="8"/>
      <c r="E253" s="111" t="str">
        <f>IF(ISBLANK(A253),"",IF(B253=Hilfstabelle!$K$3,0,IF(ISBLANK(D253),C253*$B$12/100,D253)))</f>
        <v/>
      </c>
    </row>
    <row r="254" spans="1:5" x14ac:dyDescent="0.2">
      <c r="A254" s="73"/>
      <c r="B254" s="72"/>
      <c r="C254" s="118"/>
      <c r="D254" s="8"/>
      <c r="E254" s="111" t="str">
        <f>IF(ISBLANK(A254),"",IF(B254=Hilfstabelle!$K$3,0,IF(ISBLANK(D254),C254*$B$12/100,D254)))</f>
        <v/>
      </c>
    </row>
    <row r="255" spans="1:5" x14ac:dyDescent="0.2">
      <c r="A255" s="73"/>
      <c r="B255" s="72"/>
      <c r="C255" s="118"/>
      <c r="D255" s="8"/>
      <c r="E255" s="111" t="str">
        <f>IF(ISBLANK(A255),"",IF(B255=Hilfstabelle!$K$3,0,IF(ISBLANK(D255),C255*$B$12/100,D255)))</f>
        <v/>
      </c>
    </row>
    <row r="256" spans="1:5" x14ac:dyDescent="0.2">
      <c r="A256" s="73"/>
      <c r="B256" s="72"/>
      <c r="C256" s="118"/>
      <c r="D256" s="8"/>
      <c r="E256" s="111" t="str">
        <f>IF(ISBLANK(A256),"",IF(B256=Hilfstabelle!$K$3,0,IF(ISBLANK(D256),C256*$B$12/100,D256)))</f>
        <v/>
      </c>
    </row>
    <row r="257" spans="1:5" x14ac:dyDescent="0.2">
      <c r="A257" s="73"/>
      <c r="B257" s="72"/>
      <c r="C257" s="118"/>
      <c r="D257" s="8"/>
      <c r="E257" s="111" t="str">
        <f>IF(ISBLANK(A257),"",IF(B257=Hilfstabelle!$K$3,0,IF(ISBLANK(D257),C257*$B$12/100,D257)))</f>
        <v/>
      </c>
    </row>
    <row r="258" spans="1:5" x14ac:dyDescent="0.2">
      <c r="A258" s="73"/>
      <c r="B258" s="72"/>
      <c r="C258" s="118"/>
      <c r="D258" s="8"/>
      <c r="E258" s="111" t="str">
        <f>IF(ISBLANK(A258),"",IF(B258=Hilfstabelle!$K$3,0,IF(ISBLANK(D258),C258*$B$12/100,D258)))</f>
        <v/>
      </c>
    </row>
    <row r="259" spans="1:5" x14ac:dyDescent="0.2">
      <c r="A259" s="73"/>
      <c r="B259" s="72"/>
      <c r="C259" s="118"/>
      <c r="D259" s="8"/>
      <c r="E259" s="111" t="str">
        <f>IF(ISBLANK(A259),"",IF(B259=Hilfstabelle!$K$3,0,IF(ISBLANK(D259),C259*$B$12/100,D259)))</f>
        <v/>
      </c>
    </row>
    <row r="260" spans="1:5" x14ac:dyDescent="0.2">
      <c r="A260" s="73"/>
      <c r="B260" s="72"/>
      <c r="C260" s="118"/>
      <c r="D260" s="8"/>
      <c r="E260" s="111" t="str">
        <f>IF(ISBLANK(A260),"",IF(B260=Hilfstabelle!$K$3,0,IF(ISBLANK(D260),C260*$B$12/100,D260)))</f>
        <v/>
      </c>
    </row>
    <row r="261" spans="1:5" x14ac:dyDescent="0.2">
      <c r="A261" s="73"/>
      <c r="B261" s="72"/>
      <c r="C261" s="118"/>
      <c r="D261" s="8"/>
      <c r="E261" s="111" t="str">
        <f>IF(ISBLANK(A261),"",IF(B261=Hilfstabelle!$K$3,0,IF(ISBLANK(D261),C261*$B$12/100,D261)))</f>
        <v/>
      </c>
    </row>
    <row r="262" spans="1:5" x14ac:dyDescent="0.2">
      <c r="A262" s="73"/>
      <c r="B262" s="72"/>
      <c r="C262" s="118"/>
      <c r="D262" s="8"/>
      <c r="E262" s="111" t="str">
        <f>IF(ISBLANK(A262),"",IF(B262=Hilfstabelle!$K$3,0,IF(ISBLANK(D262),C262*$B$12/100,D262)))</f>
        <v/>
      </c>
    </row>
    <row r="263" spans="1:5" x14ac:dyDescent="0.2">
      <c r="A263" s="73"/>
      <c r="B263" s="72"/>
      <c r="C263" s="118"/>
      <c r="D263" s="8"/>
      <c r="E263" s="111" t="str">
        <f>IF(ISBLANK(A263),"",IF(B263=Hilfstabelle!$K$3,0,IF(ISBLANK(D263),C263*$B$12/100,D263)))</f>
        <v/>
      </c>
    </row>
    <row r="264" spans="1:5" x14ac:dyDescent="0.2">
      <c r="A264" s="73"/>
      <c r="B264" s="72"/>
      <c r="C264" s="118"/>
      <c r="D264" s="8"/>
      <c r="E264" s="111" t="str">
        <f>IF(ISBLANK(A264),"",IF(B264=Hilfstabelle!$K$3,0,IF(ISBLANK(D264),C264*$B$12/100,D264)))</f>
        <v/>
      </c>
    </row>
    <row r="265" spans="1:5" x14ac:dyDescent="0.2">
      <c r="A265" s="73"/>
      <c r="B265" s="72"/>
      <c r="C265" s="118"/>
      <c r="D265" s="8"/>
      <c r="E265" s="111" t="str">
        <f>IF(ISBLANK(A265),"",IF(B265=Hilfstabelle!$K$3,0,IF(ISBLANK(D265),C265*$B$12/100,D265)))</f>
        <v/>
      </c>
    </row>
    <row r="266" spans="1:5" x14ac:dyDescent="0.2">
      <c r="A266" s="73"/>
      <c r="B266" s="72"/>
      <c r="C266" s="118"/>
      <c r="D266" s="8"/>
      <c r="E266" s="111" t="str">
        <f>IF(ISBLANK(A266),"",IF(B266=Hilfstabelle!$K$3,0,IF(ISBLANK(D266),C266*$B$12/100,D266)))</f>
        <v/>
      </c>
    </row>
    <row r="267" spans="1:5" x14ac:dyDescent="0.2">
      <c r="A267" s="73"/>
      <c r="B267" s="72"/>
      <c r="C267" s="118"/>
      <c r="D267" s="8"/>
      <c r="E267" s="111" t="str">
        <f>IF(ISBLANK(A267),"",IF(B267=Hilfstabelle!$K$3,0,IF(ISBLANK(D267),C267*$B$12/100,D267)))</f>
        <v/>
      </c>
    </row>
    <row r="268" spans="1:5" x14ac:dyDescent="0.2">
      <c r="A268" s="73"/>
      <c r="B268" s="72"/>
      <c r="C268" s="118"/>
      <c r="D268" s="8"/>
      <c r="E268" s="111" t="str">
        <f>IF(ISBLANK(A268),"",IF(B268=Hilfstabelle!$K$3,0,IF(ISBLANK(D268),C268*$B$12/100,D268)))</f>
        <v/>
      </c>
    </row>
    <row r="269" spans="1:5" x14ac:dyDescent="0.2">
      <c r="A269" s="73"/>
      <c r="B269" s="72"/>
      <c r="C269" s="118"/>
      <c r="D269" s="8"/>
      <c r="E269" s="111" t="str">
        <f>IF(ISBLANK(A269),"",IF(B269=Hilfstabelle!$K$3,0,IF(ISBLANK(D269),C269*$B$12/100,D269)))</f>
        <v/>
      </c>
    </row>
    <row r="270" spans="1:5" x14ac:dyDescent="0.2">
      <c r="A270" s="73"/>
      <c r="B270" s="72"/>
      <c r="C270" s="118"/>
      <c r="D270" s="8"/>
      <c r="E270" s="111" t="str">
        <f>IF(ISBLANK(A270),"",IF(B270=Hilfstabelle!$K$3,0,IF(ISBLANK(D270),C270*$B$12/100,D270)))</f>
        <v/>
      </c>
    </row>
    <row r="271" spans="1:5" x14ac:dyDescent="0.2">
      <c r="A271" s="73"/>
      <c r="B271" s="72"/>
      <c r="C271" s="118"/>
      <c r="D271" s="8"/>
      <c r="E271" s="111" t="str">
        <f>IF(ISBLANK(A271),"",IF(B271=Hilfstabelle!$K$3,0,IF(ISBLANK(D271),C271*$B$12/100,D271)))</f>
        <v/>
      </c>
    </row>
    <row r="272" spans="1:5" x14ac:dyDescent="0.2">
      <c r="A272" s="73"/>
      <c r="B272" s="72"/>
      <c r="C272" s="118"/>
      <c r="D272" s="8"/>
      <c r="E272" s="111" t="str">
        <f>IF(ISBLANK(A272),"",IF(B272=Hilfstabelle!$K$3,0,IF(ISBLANK(D272),C272*$B$12/100,D272)))</f>
        <v/>
      </c>
    </row>
    <row r="273" spans="1:5" x14ac:dyDescent="0.2">
      <c r="A273" s="73"/>
      <c r="B273" s="72"/>
      <c r="C273" s="118"/>
      <c r="D273" s="8"/>
      <c r="E273" s="111" t="str">
        <f>IF(ISBLANK(A273),"",IF(B273=Hilfstabelle!$K$3,0,IF(ISBLANK(D273),C273*$B$12/100,D273)))</f>
        <v/>
      </c>
    </row>
    <row r="274" spans="1:5" x14ac:dyDescent="0.2">
      <c r="A274" s="73"/>
      <c r="B274" s="72"/>
      <c r="C274" s="118"/>
      <c r="D274" s="8"/>
      <c r="E274" s="111" t="str">
        <f>IF(ISBLANK(A274),"",IF(B274=Hilfstabelle!$K$3,0,IF(ISBLANK(D274),C274*$B$12/100,D274)))</f>
        <v/>
      </c>
    </row>
    <row r="275" spans="1:5" x14ac:dyDescent="0.2">
      <c r="A275" s="73"/>
      <c r="B275" s="72"/>
      <c r="C275" s="118"/>
      <c r="D275" s="8"/>
      <c r="E275" s="111" t="str">
        <f>IF(ISBLANK(A275),"",IF(B275=Hilfstabelle!$K$3,0,IF(ISBLANK(D275),C275*$B$12/100,D275)))</f>
        <v/>
      </c>
    </row>
    <row r="276" spans="1:5" x14ac:dyDescent="0.2">
      <c r="A276" s="73"/>
      <c r="B276" s="72"/>
      <c r="C276" s="118"/>
      <c r="D276" s="8"/>
      <c r="E276" s="111" t="str">
        <f>IF(ISBLANK(A276),"",IF(B276=Hilfstabelle!$K$3,0,IF(ISBLANK(D276),C276*$B$12/100,D276)))</f>
        <v/>
      </c>
    </row>
    <row r="277" spans="1:5" x14ac:dyDescent="0.2">
      <c r="A277" s="73"/>
      <c r="B277" s="72"/>
      <c r="C277" s="118"/>
      <c r="D277" s="8"/>
      <c r="E277" s="111" t="str">
        <f>IF(ISBLANK(A277),"",IF(B277=Hilfstabelle!$K$3,0,IF(ISBLANK(D277),C277*$B$12/100,D277)))</f>
        <v/>
      </c>
    </row>
    <row r="278" spans="1:5" x14ac:dyDescent="0.2">
      <c r="A278" s="73"/>
      <c r="B278" s="72"/>
      <c r="C278" s="118"/>
      <c r="D278" s="8"/>
      <c r="E278" s="111" t="str">
        <f>IF(ISBLANK(A278),"",IF(B278=Hilfstabelle!$K$3,0,IF(ISBLANK(D278),C278*$B$12/100,D278)))</f>
        <v/>
      </c>
    </row>
    <row r="279" spans="1:5" x14ac:dyDescent="0.2">
      <c r="A279" s="73"/>
      <c r="B279" s="72"/>
      <c r="C279" s="118"/>
      <c r="D279" s="8"/>
      <c r="E279" s="111" t="str">
        <f>IF(ISBLANK(A279),"",IF(B279=Hilfstabelle!$K$3,0,IF(ISBLANK(D279),C279*$B$12/100,D279)))</f>
        <v/>
      </c>
    </row>
    <row r="280" spans="1:5" x14ac:dyDescent="0.2">
      <c r="A280" s="73"/>
      <c r="B280" s="72"/>
      <c r="C280" s="118"/>
      <c r="D280" s="8"/>
      <c r="E280" s="111" t="str">
        <f>IF(ISBLANK(A280),"",IF(B280=Hilfstabelle!$K$3,0,IF(ISBLANK(D280),C280*$B$12/100,D280)))</f>
        <v/>
      </c>
    </row>
    <row r="281" spans="1:5" x14ac:dyDescent="0.2">
      <c r="A281" s="73"/>
      <c r="B281" s="72"/>
      <c r="C281" s="118"/>
      <c r="D281" s="8"/>
      <c r="E281" s="111" t="str">
        <f>IF(ISBLANK(A281),"",IF(B281=Hilfstabelle!$K$3,0,IF(ISBLANK(D281),C281*$B$12/100,D281)))</f>
        <v/>
      </c>
    </row>
    <row r="282" spans="1:5" x14ac:dyDescent="0.2">
      <c r="A282" s="73"/>
      <c r="B282" s="72"/>
      <c r="C282" s="118"/>
      <c r="D282" s="8"/>
      <c r="E282" s="111" t="str">
        <f>IF(ISBLANK(A282),"",IF(B282=Hilfstabelle!$K$3,0,IF(ISBLANK(D282),C282*$B$12/100,D282)))</f>
        <v/>
      </c>
    </row>
    <row r="283" spans="1:5" x14ac:dyDescent="0.2">
      <c r="A283" s="73"/>
      <c r="B283" s="72"/>
      <c r="C283" s="118"/>
      <c r="D283" s="8"/>
      <c r="E283" s="111" t="str">
        <f>IF(ISBLANK(A283),"",IF(B283=Hilfstabelle!$K$3,0,IF(ISBLANK(D283),C283*$B$12/100,D283)))</f>
        <v/>
      </c>
    </row>
    <row r="284" spans="1:5" x14ac:dyDescent="0.2">
      <c r="A284" s="73"/>
      <c r="B284" s="72"/>
      <c r="C284" s="118"/>
      <c r="D284" s="8"/>
      <c r="E284" s="111" t="str">
        <f>IF(ISBLANK(A284),"",IF(B284=Hilfstabelle!$K$3,0,IF(ISBLANK(D284),C284*$B$12/100,D284)))</f>
        <v/>
      </c>
    </row>
    <row r="285" spans="1:5" x14ac:dyDescent="0.2">
      <c r="A285" s="73"/>
      <c r="B285" s="72"/>
      <c r="C285" s="118"/>
      <c r="D285" s="8"/>
      <c r="E285" s="111" t="str">
        <f>IF(ISBLANK(A285),"",IF(B285=Hilfstabelle!$K$3,0,IF(ISBLANK(D285),C285*$B$12/100,D285)))</f>
        <v/>
      </c>
    </row>
    <row r="286" spans="1:5" x14ac:dyDescent="0.2">
      <c r="A286" s="73"/>
      <c r="B286" s="72"/>
      <c r="C286" s="118"/>
      <c r="D286" s="8"/>
      <c r="E286" s="111" t="str">
        <f>IF(ISBLANK(A286),"",IF(B286=Hilfstabelle!$K$3,0,IF(ISBLANK(D286),C286*$B$12/100,D286)))</f>
        <v/>
      </c>
    </row>
    <row r="287" spans="1:5" x14ac:dyDescent="0.2">
      <c r="A287" s="73"/>
      <c r="B287" s="72"/>
      <c r="C287" s="118"/>
      <c r="D287" s="8"/>
      <c r="E287" s="111" t="str">
        <f>IF(ISBLANK(A287),"",IF(B287=Hilfstabelle!$K$3,0,IF(ISBLANK(D287),C287*$B$12/100,D287)))</f>
        <v/>
      </c>
    </row>
    <row r="288" spans="1:5" x14ac:dyDescent="0.2">
      <c r="A288" s="73"/>
      <c r="B288" s="72"/>
      <c r="C288" s="118"/>
      <c r="D288" s="8"/>
      <c r="E288" s="111" t="str">
        <f>IF(ISBLANK(A288),"",IF(B288=Hilfstabelle!$K$3,0,IF(ISBLANK(D288),C288*$B$12/100,D288)))</f>
        <v/>
      </c>
    </row>
    <row r="289" spans="1:5" x14ac:dyDescent="0.2">
      <c r="A289" s="73"/>
      <c r="B289" s="72"/>
      <c r="C289" s="118"/>
      <c r="D289" s="8"/>
      <c r="E289" s="111" t="str">
        <f>IF(ISBLANK(A289),"",IF(B289=Hilfstabelle!$K$3,0,IF(ISBLANK(D289),C289*$B$12/100,D289)))</f>
        <v/>
      </c>
    </row>
    <row r="290" spans="1:5" x14ac:dyDescent="0.2">
      <c r="A290" s="73"/>
      <c r="B290" s="72"/>
      <c r="C290" s="118"/>
      <c r="D290" s="8"/>
      <c r="E290" s="111" t="str">
        <f>IF(ISBLANK(A290),"",IF(B290=Hilfstabelle!$K$3,0,IF(ISBLANK(D290),C290*$B$12/100,D290)))</f>
        <v/>
      </c>
    </row>
    <row r="291" spans="1:5" x14ac:dyDescent="0.2">
      <c r="A291" s="73"/>
      <c r="B291" s="72"/>
      <c r="C291" s="118"/>
      <c r="D291" s="8"/>
      <c r="E291" s="111" t="str">
        <f>IF(ISBLANK(A291),"",IF(B291=Hilfstabelle!$K$3,0,IF(ISBLANK(D291),C291*$B$12/100,D291)))</f>
        <v/>
      </c>
    </row>
    <row r="292" spans="1:5" x14ac:dyDescent="0.2">
      <c r="A292" s="73"/>
      <c r="B292" s="72"/>
      <c r="C292" s="118"/>
      <c r="D292" s="8"/>
      <c r="E292" s="111" t="str">
        <f>IF(ISBLANK(A292),"",IF(B292=Hilfstabelle!$K$3,0,IF(ISBLANK(D292),C292*$B$12/100,D292)))</f>
        <v/>
      </c>
    </row>
    <row r="293" spans="1:5" x14ac:dyDescent="0.2">
      <c r="A293" s="73"/>
      <c r="B293" s="72"/>
      <c r="C293" s="118"/>
      <c r="D293" s="8"/>
      <c r="E293" s="111" t="str">
        <f>IF(ISBLANK(A293),"",IF(B293=Hilfstabelle!$K$3,0,IF(ISBLANK(D293),C293*$B$12/100,D293)))</f>
        <v/>
      </c>
    </row>
    <row r="294" spans="1:5" x14ac:dyDescent="0.2">
      <c r="A294" s="73"/>
      <c r="B294" s="72"/>
      <c r="C294" s="118"/>
      <c r="D294" s="8"/>
      <c r="E294" s="111" t="str">
        <f>IF(ISBLANK(A294),"",IF(B294=Hilfstabelle!$K$3,0,IF(ISBLANK(D294),C294*$B$12/100,D294)))</f>
        <v/>
      </c>
    </row>
    <row r="295" spans="1:5" x14ac:dyDescent="0.2">
      <c r="A295" s="73"/>
      <c r="B295" s="72"/>
      <c r="C295" s="118"/>
      <c r="D295" s="8"/>
      <c r="E295" s="111" t="str">
        <f>IF(ISBLANK(A295),"",IF(B295=Hilfstabelle!$K$3,0,IF(ISBLANK(D295),C295*$B$12/100,D295)))</f>
        <v/>
      </c>
    </row>
    <row r="296" spans="1:5" x14ac:dyDescent="0.2">
      <c r="A296" s="73"/>
      <c r="B296" s="72"/>
      <c r="C296" s="118"/>
      <c r="D296" s="8"/>
      <c r="E296" s="111" t="str">
        <f>IF(ISBLANK(A296),"",IF(B296=Hilfstabelle!$K$3,0,IF(ISBLANK(D296),C296*$B$12/100,D296)))</f>
        <v/>
      </c>
    </row>
    <row r="297" spans="1:5" x14ac:dyDescent="0.2">
      <c r="A297" s="73"/>
      <c r="B297" s="72"/>
      <c r="C297" s="118"/>
      <c r="D297" s="8"/>
      <c r="E297" s="111" t="str">
        <f>IF(ISBLANK(A297),"",IF(B297=Hilfstabelle!$K$3,0,IF(ISBLANK(D297),C297*$B$12/100,D297)))</f>
        <v/>
      </c>
    </row>
    <row r="298" spans="1:5" x14ac:dyDescent="0.2">
      <c r="A298" s="73"/>
      <c r="B298" s="72"/>
      <c r="C298" s="118"/>
      <c r="D298" s="8"/>
      <c r="E298" s="111" t="str">
        <f>IF(ISBLANK(A298),"",IF(B298=Hilfstabelle!$K$3,0,IF(ISBLANK(D298),C298*$B$12/100,D298)))</f>
        <v/>
      </c>
    </row>
    <row r="299" spans="1:5" x14ac:dyDescent="0.2">
      <c r="A299" s="73"/>
      <c r="B299" s="72"/>
      <c r="C299" s="118"/>
      <c r="D299" s="8"/>
      <c r="E299" s="111" t="str">
        <f>IF(ISBLANK(A299),"",IF(B299=Hilfstabelle!$K$3,0,IF(ISBLANK(D299),C299*$B$12/100,D299)))</f>
        <v/>
      </c>
    </row>
    <row r="300" spans="1:5" ht="15" thickBot="1" x14ac:dyDescent="0.25">
      <c r="A300" s="16"/>
      <c r="B300" s="158"/>
      <c r="C300" s="99"/>
      <c r="D300" s="18"/>
      <c r="E300" s="159" t="str">
        <f>IF(ISBLANK(A300),"",IF(B300=Hilfstabelle!$K$3,0,IF(ISBLANK(D300),C300*$B$12/100,D300)))</f>
        <v/>
      </c>
    </row>
    <row r="301" spans="1:5" x14ac:dyDescent="0.2">
      <c r="D301" s="116"/>
    </row>
    <row r="302" spans="1:5" x14ac:dyDescent="0.2">
      <c r="D302" s="116"/>
    </row>
  </sheetData>
  <sheetProtection algorithmName="SHA-512" hashValue="ksYlAfzIE5Y6b/pHz6sOGzejB458HHW768k1o3uqQUxYzh1woI7EGlhfy0VC/AIEQa7yBGjPNujYpB+60FfbEQ==" saltValue="ePDBx7Bt7olpi2nAWoSDcA==" spinCount="100000" sheet="1" selectLockedCells="1"/>
  <mergeCells count="1">
    <mergeCell ref="B14:E14"/>
  </mergeCells>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Stammdaten!$A$17:$A$5252</xm:f>
          </x14:formula1>
          <xm:sqref>A17:A300</xm:sqref>
        </x14:dataValidation>
        <x14:dataValidation type="list" allowBlank="1" showInputMessage="1" showErrorMessage="1" xr:uid="{00000000-0002-0000-0200-000001000000}">
          <x14:formula1>
            <xm:f>Hilfstabelle!$K$1:$K$3</xm:f>
          </x14:formula1>
          <xm:sqref>B17:B300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F300"/>
  <sheetViews>
    <sheetView showGridLines="0" workbookViewId="0">
      <selection activeCell="A17" sqref="A17"/>
    </sheetView>
  </sheetViews>
  <sheetFormatPr baseColWidth="10" defaultColWidth="11" defaultRowHeight="14.25" x14ac:dyDescent="0.2"/>
  <cols>
    <col min="1" max="1" width="32.625" customWidth="1"/>
    <col min="2" max="2" width="35.75" customWidth="1"/>
    <col min="3" max="3" width="12.625" customWidth="1"/>
    <col min="4" max="4" width="19.125" customWidth="1"/>
    <col min="6" max="6" width="47.5" customWidth="1"/>
  </cols>
  <sheetData>
    <row r="2" spans="1:6" ht="15" thickBot="1" x14ac:dyDescent="0.25"/>
    <row r="3" spans="1:6" ht="15" thickBot="1" x14ac:dyDescent="0.25">
      <c r="A3" s="124" t="s">
        <v>0</v>
      </c>
      <c r="B3" s="125"/>
    </row>
    <row r="4" spans="1:6" x14ac:dyDescent="0.2">
      <c r="A4" s="42" t="s">
        <v>44</v>
      </c>
      <c r="B4" s="180" t="str">
        <f>IF(Stammdaten!B4="","",Stammdaten!B4)</f>
        <v/>
      </c>
    </row>
    <row r="5" spans="1:6" x14ac:dyDescent="0.2">
      <c r="A5" s="19" t="s">
        <v>1</v>
      </c>
      <c r="B5" s="181" t="str">
        <f>IF(Stammdaten!B5="","",Stammdaten!B5)</f>
        <v/>
      </c>
    </row>
    <row r="6" spans="1:6" x14ac:dyDescent="0.2">
      <c r="A6" s="19" t="s">
        <v>5</v>
      </c>
      <c r="B6" s="181" t="str">
        <f>IF(Stammdaten!B6="","",Stammdaten!B6)</f>
        <v/>
      </c>
    </row>
    <row r="7" spans="1:6" x14ac:dyDescent="0.2">
      <c r="A7" s="19" t="s">
        <v>2</v>
      </c>
      <c r="B7" s="127" t="str">
        <f>IF(Stammdaten!B7="","",Stammdaten!B7)</f>
        <v/>
      </c>
    </row>
    <row r="8" spans="1:6" x14ac:dyDescent="0.2">
      <c r="A8" s="19" t="s">
        <v>3</v>
      </c>
      <c r="B8" s="181" t="str">
        <f>IF(Stammdaten!B8="","",Stammdaten!B8)</f>
        <v/>
      </c>
    </row>
    <row r="9" spans="1:6" ht="15" thickBot="1" x14ac:dyDescent="0.25">
      <c r="A9" s="20" t="s">
        <v>6</v>
      </c>
      <c r="B9" s="128" t="str">
        <f>IF(Stammdaten!B9="","",Stammdaten!B9)</f>
        <v/>
      </c>
    </row>
    <row r="10" spans="1:6" ht="15" thickBot="1" x14ac:dyDescent="0.25">
      <c r="A10" s="41"/>
      <c r="B10" s="86"/>
    </row>
    <row r="11" spans="1:6" x14ac:dyDescent="0.2">
      <c r="A11" s="52" t="s">
        <v>50</v>
      </c>
      <c r="B11" s="91">
        <f>IF(Stammdaten!B11="","",Stammdaten!B11)</f>
        <v>2024</v>
      </c>
    </row>
    <row r="12" spans="1:6" ht="15" thickBot="1" x14ac:dyDescent="0.25">
      <c r="A12" s="53" t="s">
        <v>97</v>
      </c>
      <c r="B12" s="121">
        <f>IF(Stammdaten!B12="","",Stammdaten!B12)</f>
        <v>0.65600000000000003</v>
      </c>
    </row>
    <row r="13" spans="1:6" ht="15" thickBot="1" x14ac:dyDescent="0.25"/>
    <row r="14" spans="1:6" ht="15" thickBot="1" x14ac:dyDescent="0.25">
      <c r="A14" s="79" t="s">
        <v>41</v>
      </c>
      <c r="B14" s="183" t="s">
        <v>46</v>
      </c>
      <c r="C14" s="186"/>
      <c r="D14" s="186"/>
      <c r="E14" s="184"/>
      <c r="F14" s="187" t="s">
        <v>52</v>
      </c>
    </row>
    <row r="15" spans="1:6" ht="25.5" customHeight="1" x14ac:dyDescent="0.2">
      <c r="A15" s="166" t="s">
        <v>7</v>
      </c>
      <c r="B15" s="173" t="s">
        <v>89</v>
      </c>
      <c r="C15" s="167" t="s">
        <v>58</v>
      </c>
      <c r="D15" s="168" t="s">
        <v>67</v>
      </c>
      <c r="E15" s="66" t="s">
        <v>98</v>
      </c>
      <c r="F15" s="188"/>
    </row>
    <row r="16" spans="1:6" ht="15" thickBot="1" x14ac:dyDescent="0.25">
      <c r="A16" s="34" t="s">
        <v>15</v>
      </c>
      <c r="B16" s="34" t="s">
        <v>15</v>
      </c>
      <c r="C16" s="30" t="s">
        <v>11</v>
      </c>
      <c r="D16" s="30" t="s">
        <v>14</v>
      </c>
      <c r="E16" s="78" t="s">
        <v>14</v>
      </c>
      <c r="F16" s="189"/>
    </row>
    <row r="17" spans="1:6" x14ac:dyDescent="0.2">
      <c r="A17" s="72"/>
      <c r="B17" s="48"/>
      <c r="C17" s="5"/>
      <c r="D17" s="13"/>
      <c r="E17" s="100" t="str">
        <f>IF(ISBLANK(A17),"",IF(B17=Hilfstabelle!$H$1,'Entladung des Speichers'!C17*'Entladung des Speichers'!$B$12/100,IF(B17=Hilfstabelle!$H$2,'Entladung des Speichers'!$B$12*0,IF(B17=Hilfstabelle!$H$3,'Entladung des Speichers'!D17,0))))</f>
        <v/>
      </c>
      <c r="F17" s="87" t="str">
        <f>IF(ISBLANK(A17),"",IF(AND(ISBLANK(D17),B17=Hilfstabelle!$H$3),"Fehler: Bitte Sondersachverhalt (individuelle Umlage) eintragen.",""))</f>
        <v/>
      </c>
    </row>
    <row r="18" spans="1:6" x14ac:dyDescent="0.2">
      <c r="A18" s="72"/>
      <c r="B18" s="75"/>
      <c r="C18" s="5"/>
      <c r="D18" s="11"/>
      <c r="E18" s="101" t="str">
        <f>IF(ISBLANK(A18),"",IF(B18=Hilfstabelle!$H$1,'Entladung des Speichers'!C18*'Entladung des Speichers'!$B$12/100,IF(B18=Hilfstabelle!$H$2,'Entladung des Speichers'!$B$12*0,IF(B18=Hilfstabelle!$H$3,'Entladung des Speichers'!D18,0))))</f>
        <v/>
      </c>
      <c r="F18" s="87" t="str">
        <f>IF(ISBLANK(A18),"",IF(AND(ISBLANK(D18),B18=Hilfstabelle!$H$3),"Fehler: Bitte Sondersachverhalt (individuelle Umlage) eintragen.",""))</f>
        <v/>
      </c>
    </row>
    <row r="19" spans="1:6" x14ac:dyDescent="0.2">
      <c r="A19" s="72"/>
      <c r="B19" s="75"/>
      <c r="C19" s="5"/>
      <c r="D19" s="11"/>
      <c r="E19" s="101" t="str">
        <f>IF(ISBLANK(A19),"",IF(B19=Hilfstabelle!$H$1,'Entladung des Speichers'!C19*'Entladung des Speichers'!$B$12/100,IF(B19=Hilfstabelle!$H$2,'Entladung des Speichers'!$B$12*0,IF(B19=Hilfstabelle!$H$3,'Entladung des Speichers'!D19,0))))</f>
        <v/>
      </c>
      <c r="F19" s="87" t="str">
        <f>IF(ISBLANK(A19),"",IF(AND(ISBLANK(D19),B19=Hilfstabelle!$H$3),"Fehler: Bitte Sondersachverhalt (individuelle Umlage) eintragen.",""))</f>
        <v/>
      </c>
    </row>
    <row r="20" spans="1:6" x14ac:dyDescent="0.2">
      <c r="A20" s="72"/>
      <c r="B20" s="75"/>
      <c r="C20" s="5"/>
      <c r="D20" s="11"/>
      <c r="E20" s="101" t="str">
        <f>IF(ISBLANK(A20),"",IF(B20=Hilfstabelle!$H$1,'Entladung des Speichers'!C20*'Entladung des Speichers'!$B$12/100,IF(B20=Hilfstabelle!$H$2,'Entladung des Speichers'!$B$12*0,IF(B20=Hilfstabelle!$H$3,'Entladung des Speichers'!D20,0))))</f>
        <v/>
      </c>
      <c r="F20" s="87" t="str">
        <f>IF(ISBLANK(A20),"",IF(AND(ISBLANK(D20),B20=Hilfstabelle!$H$3),"Fehler: Bitte Sondersachverhalt (individuelle Umlage) eintragen.",""))</f>
        <v/>
      </c>
    </row>
    <row r="21" spans="1:6" x14ac:dyDescent="0.2">
      <c r="A21" s="72"/>
      <c r="B21" s="75"/>
      <c r="C21" s="5"/>
      <c r="D21" s="11"/>
      <c r="E21" s="101" t="str">
        <f>IF(ISBLANK(A21),"",IF(B21=Hilfstabelle!$H$1,'Entladung des Speichers'!C21*'Entladung des Speichers'!$B$12/100,IF(B21=Hilfstabelle!$H$2,'Entladung des Speichers'!$B$12*0,IF(B21=Hilfstabelle!$H$3,'Entladung des Speichers'!D21,0))))</f>
        <v/>
      </c>
      <c r="F21" s="87" t="str">
        <f>IF(ISBLANK(A21),"",IF(AND(ISBLANK(D21),B21=Hilfstabelle!$H$3),"Fehler: Bitte Sondersachverhalt (individuelle Umlage) eintragen.",""))</f>
        <v/>
      </c>
    </row>
    <row r="22" spans="1:6" x14ac:dyDescent="0.2">
      <c r="A22" s="72"/>
      <c r="B22" s="75"/>
      <c r="C22" s="5"/>
      <c r="D22" s="11"/>
      <c r="E22" s="101" t="str">
        <f>IF(ISBLANK(A22),"",IF(B22=Hilfstabelle!$H$1,'Entladung des Speichers'!C22*'Entladung des Speichers'!$B$12/100,IF(B22=Hilfstabelle!$H$2,'Entladung des Speichers'!$B$12*0,IF(B22=Hilfstabelle!$H$3,'Entladung des Speichers'!D22,0))))</f>
        <v/>
      </c>
      <c r="F22" s="87" t="str">
        <f>IF(ISBLANK(A22),"",IF(AND(ISBLANK(D22),B22=Hilfstabelle!$H$3),"Fehler: Bitte Sondersachverhalt (individuelle Umlage) eintragen.",""))</f>
        <v/>
      </c>
    </row>
    <row r="23" spans="1:6" x14ac:dyDescent="0.2">
      <c r="A23" s="72"/>
      <c r="B23" s="75"/>
      <c r="C23" s="5"/>
      <c r="D23" s="11"/>
      <c r="E23" s="101" t="str">
        <f>IF(ISBLANK(A23),"",IF(B23=Hilfstabelle!$H$1,'Entladung des Speichers'!C23*'Entladung des Speichers'!$B$12/100,IF(B23=Hilfstabelle!$H$2,'Entladung des Speichers'!$B$12*0,IF(B23=Hilfstabelle!$H$3,'Entladung des Speichers'!D23,0))))</f>
        <v/>
      </c>
      <c r="F23" s="87" t="str">
        <f>IF(ISBLANK(A23),"",IF(AND(ISBLANK(D23),B23=Hilfstabelle!$H$3),"Fehler: Bitte Sondersachverhalt (individuelle Umlage) eintragen.",""))</f>
        <v/>
      </c>
    </row>
    <row r="24" spans="1:6" x14ac:dyDescent="0.2">
      <c r="A24" s="72"/>
      <c r="B24" s="75"/>
      <c r="C24" s="5"/>
      <c r="D24" s="11"/>
      <c r="E24" s="101" t="str">
        <f>IF(ISBLANK(A24),"",IF(B24=Hilfstabelle!$H$1,'Entladung des Speichers'!C24*'Entladung des Speichers'!$B$12/100,IF(B24=Hilfstabelle!$H$2,'Entladung des Speichers'!$B$12*0,IF(B24=Hilfstabelle!$H$3,'Entladung des Speichers'!D24,0))))</f>
        <v/>
      </c>
      <c r="F24" s="87" t="str">
        <f>IF(ISBLANK(A24),"",IF(AND(ISBLANK(D24),B24=Hilfstabelle!$H$3),"Fehler: Bitte Sondersachverhalt (individuelle Umlage) eintragen.",""))</f>
        <v/>
      </c>
    </row>
    <row r="25" spans="1:6" x14ac:dyDescent="0.2">
      <c r="A25" s="72"/>
      <c r="B25" s="75"/>
      <c r="C25" s="5"/>
      <c r="D25" s="11"/>
      <c r="E25" s="101" t="str">
        <f>IF(ISBLANK(A25),"",IF(B25=Hilfstabelle!$H$1,'Entladung des Speichers'!C25*'Entladung des Speichers'!$B$12/100,IF(B25=Hilfstabelle!$H$2,'Entladung des Speichers'!$B$12*0,IF(B25=Hilfstabelle!$H$3,'Entladung des Speichers'!D25,0))))</f>
        <v/>
      </c>
      <c r="F25" s="87" t="str">
        <f>IF(ISBLANK(A25),"",IF(AND(ISBLANK(D25),B25=Hilfstabelle!$H$3),"Fehler: Bitte Sondersachverhalt (individuelle Umlage) eintragen.",""))</f>
        <v/>
      </c>
    </row>
    <row r="26" spans="1:6" x14ac:dyDescent="0.2">
      <c r="A26" s="72"/>
      <c r="B26" s="75"/>
      <c r="C26" s="5"/>
      <c r="D26" s="11"/>
      <c r="E26" s="101" t="str">
        <f>IF(ISBLANK(A26),"",IF(B26=Hilfstabelle!$H$1,'Entladung des Speichers'!C26*'Entladung des Speichers'!$B$12/100,IF(B26=Hilfstabelle!$H$2,'Entladung des Speichers'!$B$12*0,IF(B26=Hilfstabelle!$H$3,'Entladung des Speichers'!D26,0))))</f>
        <v/>
      </c>
      <c r="F26" s="87" t="str">
        <f>IF(ISBLANK(A26),"",IF(AND(ISBLANK(D26),B26=Hilfstabelle!$H$3),"Fehler: Bitte Sondersachverhalt (individuelle Umlage) eintragen.",""))</f>
        <v/>
      </c>
    </row>
    <row r="27" spans="1:6" x14ac:dyDescent="0.2">
      <c r="A27" s="72"/>
      <c r="B27" s="75"/>
      <c r="C27" s="5"/>
      <c r="D27" s="11"/>
      <c r="E27" s="101" t="str">
        <f>IF(ISBLANK(A27),"",IF(B27=Hilfstabelle!$H$1,'Entladung des Speichers'!C27*'Entladung des Speichers'!$B$12/100,IF(B27=Hilfstabelle!$H$2,'Entladung des Speichers'!$B$12*0,IF(B27=Hilfstabelle!$H$3,'Entladung des Speichers'!D27,0))))</f>
        <v/>
      </c>
      <c r="F27" s="87" t="str">
        <f>IF(ISBLANK(A27),"",IF(AND(ISBLANK(D27),B27=Hilfstabelle!$H$3),"Fehler: Bitte Sondersachverhalt (individuelle Umlage) eintragen.",""))</f>
        <v/>
      </c>
    </row>
    <row r="28" spans="1:6" x14ac:dyDescent="0.2">
      <c r="A28" s="72"/>
      <c r="B28" s="75"/>
      <c r="C28" s="5"/>
      <c r="D28" s="11"/>
      <c r="E28" s="101" t="str">
        <f>IF(ISBLANK(A28),"",IF(B28=Hilfstabelle!$H$1,'Entladung des Speichers'!C28*'Entladung des Speichers'!$B$12/100,IF(B28=Hilfstabelle!$H$2,'Entladung des Speichers'!$B$12*0,IF(B28=Hilfstabelle!$H$3,'Entladung des Speichers'!D28,0))))</f>
        <v/>
      </c>
      <c r="F28" s="87" t="str">
        <f>IF(ISBLANK(A28),"",IF(AND(ISBLANK(D28),B28=Hilfstabelle!$H$3),"Fehler: Bitte Sondersachverhalt (individuelle Umlage) eintragen.",""))</f>
        <v/>
      </c>
    </row>
    <row r="29" spans="1:6" x14ac:dyDescent="0.2">
      <c r="A29" s="76"/>
      <c r="B29" s="75"/>
      <c r="C29" s="5"/>
      <c r="D29" s="11"/>
      <c r="E29" s="101" t="str">
        <f>IF(ISBLANK(A29),"",IF(B29=Hilfstabelle!$H$1,'Entladung des Speichers'!C29*'Entladung des Speichers'!$B$12/100,IF(B29=Hilfstabelle!$H$2,'Entladung des Speichers'!$B$12*0,IF(B29=Hilfstabelle!$H$3,'Entladung des Speichers'!D29,0))))</f>
        <v/>
      </c>
      <c r="F29" s="87" t="str">
        <f>IF(ISBLANK(A29),"",IF(AND(ISBLANK(D29),B29=Hilfstabelle!$H$3),"Fehler: Bitte Sondersachverhalt (individuelle Umlage) eintragen.",""))</f>
        <v/>
      </c>
    </row>
    <row r="30" spans="1:6" x14ac:dyDescent="0.2">
      <c r="A30" s="76"/>
      <c r="B30" s="75"/>
      <c r="C30" s="5"/>
      <c r="D30" s="11"/>
      <c r="E30" s="101" t="str">
        <f>IF(ISBLANK(A30),"",IF(B30=Hilfstabelle!$H$1,'Entladung des Speichers'!C30*'Entladung des Speichers'!$B$12/100,IF(B30=Hilfstabelle!$H$2,'Entladung des Speichers'!$B$12*0,IF(B30=Hilfstabelle!$H$3,'Entladung des Speichers'!D30,0))))</f>
        <v/>
      </c>
      <c r="F30" s="87" t="str">
        <f>IF(ISBLANK(A30),"",IF(AND(ISBLANK(D30),B30=Hilfstabelle!$H$3),"Fehler: Bitte Sondersachverhalt (individuelle Umlage) eintragen.",""))</f>
        <v/>
      </c>
    </row>
    <row r="31" spans="1:6" x14ac:dyDescent="0.2">
      <c r="A31" s="76"/>
      <c r="B31" s="75"/>
      <c r="C31" s="5"/>
      <c r="D31" s="11"/>
      <c r="E31" s="101" t="str">
        <f>IF(ISBLANK(A31),"",IF(B31=Hilfstabelle!$H$1,'Entladung des Speichers'!C31*'Entladung des Speichers'!$B$12/100,IF(B31=Hilfstabelle!$H$2,'Entladung des Speichers'!$B$12*0,IF(B31=Hilfstabelle!$H$3,'Entladung des Speichers'!D31,0))))</f>
        <v/>
      </c>
      <c r="F31" s="87" t="str">
        <f>IF(ISBLANK(A31),"",IF(AND(ISBLANK(D31),B31=Hilfstabelle!$H$3),"Fehler: Bitte Sondersachverhalt (individuelle Umlage) eintragen.",""))</f>
        <v/>
      </c>
    </row>
    <row r="32" spans="1:6" x14ac:dyDescent="0.2">
      <c r="A32" s="76"/>
      <c r="B32" s="75"/>
      <c r="C32" s="5"/>
      <c r="D32" s="11"/>
      <c r="E32" s="101" t="str">
        <f>IF(ISBLANK(A32),"",IF(B32=Hilfstabelle!$H$1,'Entladung des Speichers'!C32*'Entladung des Speichers'!$B$12/100,IF(B32=Hilfstabelle!$H$2,'Entladung des Speichers'!$B$12*0,IF(B32=Hilfstabelle!$H$3,'Entladung des Speichers'!D32,0))))</f>
        <v/>
      </c>
      <c r="F32" s="87" t="str">
        <f>IF(ISBLANK(A32),"",IF(AND(ISBLANK(D32),B32=Hilfstabelle!$H$3),"Fehler: Bitte Sondersachverhalt (individuelle Umlage) eintragen.",""))</f>
        <v/>
      </c>
    </row>
    <row r="33" spans="1:6" x14ac:dyDescent="0.2">
      <c r="A33" s="76"/>
      <c r="B33" s="75"/>
      <c r="C33" s="5"/>
      <c r="D33" s="11"/>
      <c r="E33" s="101" t="str">
        <f>IF(ISBLANK(A33),"",IF(B33=Hilfstabelle!$H$1,'Entladung des Speichers'!C33*'Entladung des Speichers'!$B$12/100,IF(B33=Hilfstabelle!$H$2,'Entladung des Speichers'!$B$12*0,IF(B33=Hilfstabelle!$H$3,'Entladung des Speichers'!D33,0))))</f>
        <v/>
      </c>
      <c r="F33" s="87" t="str">
        <f>IF(ISBLANK(A33),"",IF(AND(ISBLANK(D33),B33=Hilfstabelle!$H$3),"Fehler: Bitte Sondersachverhalt (individuelle Umlage) eintragen.",""))</f>
        <v/>
      </c>
    </row>
    <row r="34" spans="1:6" x14ac:dyDescent="0.2">
      <c r="A34" s="76"/>
      <c r="B34" s="75"/>
      <c r="C34" s="5"/>
      <c r="D34" s="11"/>
      <c r="E34" s="101" t="str">
        <f>IF(ISBLANK(A34),"",IF(B34=Hilfstabelle!$H$1,'Entladung des Speichers'!C34*'Entladung des Speichers'!$B$12/100,IF(B34=Hilfstabelle!$H$2,'Entladung des Speichers'!$B$12*0,IF(B34=Hilfstabelle!$H$3,'Entladung des Speichers'!D34,0))))</f>
        <v/>
      </c>
      <c r="F34" s="87" t="str">
        <f>IF(ISBLANK(A34),"",IF(AND(ISBLANK(D34),B34=Hilfstabelle!$H$3),"Fehler: Bitte Sondersachverhalt (individuelle Umlage) eintragen.",""))</f>
        <v/>
      </c>
    </row>
    <row r="35" spans="1:6" x14ac:dyDescent="0.2">
      <c r="A35" s="76"/>
      <c r="B35" s="75"/>
      <c r="C35" s="5"/>
      <c r="D35" s="11"/>
      <c r="E35" s="101" t="str">
        <f>IF(ISBLANK(A35),"",IF(B35=Hilfstabelle!$H$1,'Entladung des Speichers'!C35*'Entladung des Speichers'!$B$12/100,IF(B35=Hilfstabelle!$H$2,'Entladung des Speichers'!$B$12*0,IF(B35=Hilfstabelle!$H$3,'Entladung des Speichers'!D35,0))))</f>
        <v/>
      </c>
      <c r="F35" s="87" t="str">
        <f>IF(ISBLANK(A35),"",IF(AND(ISBLANK(D35),B35=Hilfstabelle!$H$3),"Fehler: Bitte Sondersachverhalt (individuelle Umlage) eintragen.",""))</f>
        <v/>
      </c>
    </row>
    <row r="36" spans="1:6" x14ac:dyDescent="0.2">
      <c r="A36" s="76"/>
      <c r="B36" s="75"/>
      <c r="C36" s="5"/>
      <c r="D36" s="11"/>
      <c r="E36" s="101" t="str">
        <f>IF(ISBLANK(A36),"",IF(B36=Hilfstabelle!$H$1,'Entladung des Speichers'!C36*'Entladung des Speichers'!$B$12/100,IF(B36=Hilfstabelle!$H$2,'Entladung des Speichers'!$B$12*0,IF(B36=Hilfstabelle!$H$3,'Entladung des Speichers'!D36,0))))</f>
        <v/>
      </c>
      <c r="F36" s="87" t="str">
        <f>IF(ISBLANK(A36),"",IF(AND(ISBLANK(D36),B36=Hilfstabelle!$H$3),"Fehler: Bitte Sondersachverhalt (individuelle Umlage) eintragen.",""))</f>
        <v/>
      </c>
    </row>
    <row r="37" spans="1:6" x14ac:dyDescent="0.2">
      <c r="A37" s="76"/>
      <c r="B37" s="75"/>
      <c r="C37" s="5"/>
      <c r="D37" s="11"/>
      <c r="E37" s="101" t="str">
        <f>IF(ISBLANK(A37),"",IF(B37=Hilfstabelle!$H$1,'Entladung des Speichers'!C37*'Entladung des Speichers'!$B$12/100,IF(B37=Hilfstabelle!$H$2,'Entladung des Speichers'!$B$12*0,IF(B37=Hilfstabelle!$H$3,'Entladung des Speichers'!D37,0))))</f>
        <v/>
      </c>
      <c r="F37" s="87" t="str">
        <f>IF(ISBLANK(A37),"",IF(AND(ISBLANK(D37),B37=Hilfstabelle!$H$3),"Fehler: Bitte Sondersachverhalt (individuelle Umlage) eintragen.",""))</f>
        <v/>
      </c>
    </row>
    <row r="38" spans="1:6" x14ac:dyDescent="0.2">
      <c r="A38" s="76"/>
      <c r="B38" s="75"/>
      <c r="C38" s="5"/>
      <c r="D38" s="11"/>
      <c r="E38" s="101" t="str">
        <f>IF(ISBLANK(A38),"",IF(B38=Hilfstabelle!$H$1,'Entladung des Speichers'!C38*'Entladung des Speichers'!$B$12/100,IF(B38=Hilfstabelle!$H$2,'Entladung des Speichers'!$B$12*0,IF(B38=Hilfstabelle!$H$3,'Entladung des Speichers'!D38,0))))</f>
        <v/>
      </c>
      <c r="F38" s="87" t="str">
        <f>IF(ISBLANK(A38),"",IF(AND(ISBLANK(D38),B38=Hilfstabelle!$H$3),"Fehler: Bitte Sondersachverhalt (individuelle Umlage) eintragen.",""))</f>
        <v/>
      </c>
    </row>
    <row r="39" spans="1:6" x14ac:dyDescent="0.2">
      <c r="A39" s="76"/>
      <c r="B39" s="75"/>
      <c r="C39" s="5"/>
      <c r="D39" s="11"/>
      <c r="E39" s="101" t="str">
        <f>IF(ISBLANK(A39),"",IF(B39=Hilfstabelle!$H$1,'Entladung des Speichers'!C39*'Entladung des Speichers'!$B$12/100,IF(B39=Hilfstabelle!$H$2,'Entladung des Speichers'!$B$12*0,IF(B39=Hilfstabelle!$H$3,'Entladung des Speichers'!D39,0))))</f>
        <v/>
      </c>
      <c r="F39" s="87" t="str">
        <f>IF(ISBLANK(A39),"",IF(AND(ISBLANK(D39),B39=Hilfstabelle!$H$3),"Fehler: Bitte Sondersachverhalt (individuelle Umlage) eintragen.",""))</f>
        <v/>
      </c>
    </row>
    <row r="40" spans="1:6" x14ac:dyDescent="0.2">
      <c r="A40" s="76"/>
      <c r="B40" s="75"/>
      <c r="C40" s="5"/>
      <c r="D40" s="11"/>
      <c r="E40" s="101" t="str">
        <f>IF(ISBLANK(A40),"",IF(B40=Hilfstabelle!$H$1,'Entladung des Speichers'!C40*'Entladung des Speichers'!$B$12/100,IF(B40=Hilfstabelle!$H$2,'Entladung des Speichers'!$B$12*0,IF(B40=Hilfstabelle!$H$3,'Entladung des Speichers'!D40,0))))</f>
        <v/>
      </c>
      <c r="F40" s="87" t="str">
        <f>IF(ISBLANK(A40),"",IF(AND(ISBLANK(D40),B40=Hilfstabelle!$H$3),"Fehler: Bitte Sondersachverhalt (individuelle Umlage) eintragen.",""))</f>
        <v/>
      </c>
    </row>
    <row r="41" spans="1:6" x14ac:dyDescent="0.2">
      <c r="A41" s="76"/>
      <c r="B41" s="75"/>
      <c r="C41" s="5"/>
      <c r="D41" s="11"/>
      <c r="E41" s="101" t="str">
        <f>IF(ISBLANK(A41),"",IF(B41=Hilfstabelle!$H$1,'Entladung des Speichers'!C41*'Entladung des Speichers'!$B$12/100,IF(B41=Hilfstabelle!$H$2,'Entladung des Speichers'!$B$12*0,IF(B41=Hilfstabelle!$H$3,'Entladung des Speichers'!D41,0))))</f>
        <v/>
      </c>
      <c r="F41" s="87" t="str">
        <f>IF(ISBLANK(A41),"",IF(AND(ISBLANK(D41),B41=Hilfstabelle!$H$3),"Fehler: Bitte Sondersachverhalt (individuelle Umlage) eintragen.",""))</f>
        <v/>
      </c>
    </row>
    <row r="42" spans="1:6" x14ac:dyDescent="0.2">
      <c r="A42" s="76"/>
      <c r="B42" s="75"/>
      <c r="C42" s="5"/>
      <c r="D42" s="11"/>
      <c r="E42" s="101" t="str">
        <f>IF(ISBLANK(A42),"",IF(B42=Hilfstabelle!$H$1,'Entladung des Speichers'!C42*'Entladung des Speichers'!$B$12/100,IF(B42=Hilfstabelle!$H$2,'Entladung des Speichers'!$B$12*0,IF(B42=Hilfstabelle!$H$3,'Entladung des Speichers'!D42,0))))</f>
        <v/>
      </c>
      <c r="F42" s="87" t="str">
        <f>IF(ISBLANK(A42),"",IF(AND(ISBLANK(D42),B42=Hilfstabelle!$H$3),"Fehler: Bitte Sondersachverhalt (individuelle Umlage) eintragen.",""))</f>
        <v/>
      </c>
    </row>
    <row r="43" spans="1:6" x14ac:dyDescent="0.2">
      <c r="A43" s="76"/>
      <c r="B43" s="75"/>
      <c r="C43" s="5"/>
      <c r="D43" s="11"/>
      <c r="E43" s="101" t="str">
        <f>IF(ISBLANK(A43),"",IF(B43=Hilfstabelle!$H$1,'Entladung des Speichers'!C43*'Entladung des Speichers'!$B$12/100,IF(B43=Hilfstabelle!$H$2,'Entladung des Speichers'!$B$12*0,IF(B43=Hilfstabelle!$H$3,'Entladung des Speichers'!D43,0))))</f>
        <v/>
      </c>
      <c r="F43" s="87" t="str">
        <f>IF(ISBLANK(A43),"",IF(AND(ISBLANK(D43),B43=Hilfstabelle!$H$3),"Fehler: Bitte Sondersachverhalt (individuelle Umlage) eintragen.",""))</f>
        <v/>
      </c>
    </row>
    <row r="44" spans="1:6" x14ac:dyDescent="0.2">
      <c r="A44" s="76"/>
      <c r="B44" s="75"/>
      <c r="C44" s="5"/>
      <c r="D44" s="11"/>
      <c r="E44" s="101" t="str">
        <f>IF(ISBLANK(A44),"",IF(B44=Hilfstabelle!$H$1,'Entladung des Speichers'!C44*'Entladung des Speichers'!$B$12/100,IF(B44=Hilfstabelle!$H$2,'Entladung des Speichers'!$B$12*0,IF(B44=Hilfstabelle!$H$3,'Entladung des Speichers'!D44,0))))</f>
        <v/>
      </c>
      <c r="F44" s="87" t="str">
        <f>IF(ISBLANK(A44),"",IF(AND(ISBLANK(D44),B44=Hilfstabelle!$H$3),"Fehler: Bitte Sondersachverhalt (individuelle Umlage) eintragen.",""))</f>
        <v/>
      </c>
    </row>
    <row r="45" spans="1:6" x14ac:dyDescent="0.2">
      <c r="A45" s="76"/>
      <c r="B45" s="75"/>
      <c r="C45" s="5"/>
      <c r="D45" s="11"/>
      <c r="E45" s="101" t="str">
        <f>IF(ISBLANK(A45),"",IF(B45=Hilfstabelle!$H$1,'Entladung des Speichers'!C45*'Entladung des Speichers'!$B$12/100,IF(B45=Hilfstabelle!$H$2,'Entladung des Speichers'!$B$12*0,IF(B45=Hilfstabelle!$H$3,'Entladung des Speichers'!D45,0))))</f>
        <v/>
      </c>
      <c r="F45" s="87" t="str">
        <f>IF(ISBLANK(A45),"",IF(AND(ISBLANK(D45),B45=Hilfstabelle!$H$3),"Fehler: Bitte Sondersachverhalt (individuelle Umlage) eintragen.",""))</f>
        <v/>
      </c>
    </row>
    <row r="46" spans="1:6" x14ac:dyDescent="0.2">
      <c r="A46" s="76"/>
      <c r="B46" s="75"/>
      <c r="C46" s="5"/>
      <c r="D46" s="11"/>
      <c r="E46" s="101" t="str">
        <f>IF(ISBLANK(A46),"",IF(B46=Hilfstabelle!$H$1,'Entladung des Speichers'!C46*'Entladung des Speichers'!$B$12/100,IF(B46=Hilfstabelle!$H$2,'Entladung des Speichers'!$B$12*0,IF(B46=Hilfstabelle!$H$3,'Entladung des Speichers'!D46,0))))</f>
        <v/>
      </c>
      <c r="F46" s="87" t="str">
        <f>IF(ISBLANK(A46),"",IF(AND(ISBLANK(D46),B46=Hilfstabelle!$H$3),"Fehler: Bitte Sondersachverhalt (individuelle Umlage) eintragen.",""))</f>
        <v/>
      </c>
    </row>
    <row r="47" spans="1:6" x14ac:dyDescent="0.2">
      <c r="A47" s="76"/>
      <c r="B47" s="75"/>
      <c r="C47" s="5"/>
      <c r="D47" s="11"/>
      <c r="E47" s="101" t="str">
        <f>IF(ISBLANK(A47),"",IF(B47=Hilfstabelle!$H$1,'Entladung des Speichers'!C47*'Entladung des Speichers'!$B$12/100,IF(B47=Hilfstabelle!$H$2,'Entladung des Speichers'!$B$12*0,IF(B47=Hilfstabelle!$H$3,'Entladung des Speichers'!D47,0))))</f>
        <v/>
      </c>
      <c r="F47" s="87" t="str">
        <f>IF(ISBLANK(A47),"",IF(AND(ISBLANK(D47),B47=Hilfstabelle!$H$3),"Fehler: Bitte Sondersachverhalt (individuelle Umlage) eintragen.",""))</f>
        <v/>
      </c>
    </row>
    <row r="48" spans="1:6" x14ac:dyDescent="0.2">
      <c r="A48" s="76"/>
      <c r="B48" s="75"/>
      <c r="C48" s="5"/>
      <c r="D48" s="11"/>
      <c r="E48" s="101" t="str">
        <f>IF(ISBLANK(A48),"",IF(B48=Hilfstabelle!$H$1,'Entladung des Speichers'!C48*'Entladung des Speichers'!$B$12/100,IF(B48=Hilfstabelle!$H$2,'Entladung des Speichers'!$B$12*0,IF(B48=Hilfstabelle!$H$3,'Entladung des Speichers'!D48,0))))</f>
        <v/>
      </c>
      <c r="F48" s="87" t="str">
        <f>IF(ISBLANK(A48),"",IF(AND(ISBLANK(D48),B48=Hilfstabelle!$H$3),"Fehler: Bitte Sondersachverhalt (individuelle Umlage) eintragen.",""))</f>
        <v/>
      </c>
    </row>
    <row r="49" spans="1:6" x14ac:dyDescent="0.2">
      <c r="A49" s="76"/>
      <c r="B49" s="75"/>
      <c r="C49" s="5"/>
      <c r="D49" s="11"/>
      <c r="E49" s="101" t="str">
        <f>IF(ISBLANK(A49),"",IF(B49=Hilfstabelle!$H$1,'Entladung des Speichers'!C49*'Entladung des Speichers'!$B$12/100,IF(B49=Hilfstabelle!$H$2,'Entladung des Speichers'!$B$12*0,IF(B49=Hilfstabelle!$H$3,'Entladung des Speichers'!D49,0))))</f>
        <v/>
      </c>
      <c r="F49" s="87" t="str">
        <f>IF(ISBLANK(A49),"",IF(AND(ISBLANK(D49),B49=Hilfstabelle!$H$3),"Fehler: Bitte Sondersachverhalt (individuelle Umlage) eintragen.",""))</f>
        <v/>
      </c>
    </row>
    <row r="50" spans="1:6" x14ac:dyDescent="0.2">
      <c r="A50" s="76"/>
      <c r="B50" s="75"/>
      <c r="C50" s="5"/>
      <c r="D50" s="11"/>
      <c r="E50" s="101" t="str">
        <f>IF(ISBLANK(A50),"",IF(B50=Hilfstabelle!$H$1,'Entladung des Speichers'!C50*'Entladung des Speichers'!$B$12/100,IF(B50=Hilfstabelle!$H$2,'Entladung des Speichers'!$B$12*0,IF(B50=Hilfstabelle!$H$3,'Entladung des Speichers'!D50,0))))</f>
        <v/>
      </c>
      <c r="F50" s="87" t="str">
        <f>IF(ISBLANK(A50),"",IF(AND(ISBLANK(D50),B50=Hilfstabelle!$H$3),"Fehler: Bitte Sondersachverhalt (individuelle Umlage) eintragen.",""))</f>
        <v/>
      </c>
    </row>
    <row r="51" spans="1:6" x14ac:dyDescent="0.2">
      <c r="A51" s="76"/>
      <c r="B51" s="75"/>
      <c r="C51" s="5"/>
      <c r="D51" s="11"/>
      <c r="E51" s="101" t="str">
        <f>IF(ISBLANK(A51),"",IF(B51=Hilfstabelle!$H$1,'Entladung des Speichers'!C51*'Entladung des Speichers'!$B$12/100,IF(B51=Hilfstabelle!$H$2,'Entladung des Speichers'!$B$12*0,IF(B51=Hilfstabelle!$H$3,'Entladung des Speichers'!D51,0))))</f>
        <v/>
      </c>
      <c r="F51" s="87" t="str">
        <f>IF(ISBLANK(A51),"",IF(AND(ISBLANK(D51),B51=Hilfstabelle!$H$3),"Fehler: Bitte Sondersachverhalt (individuelle Umlage) eintragen.",""))</f>
        <v/>
      </c>
    </row>
    <row r="52" spans="1:6" x14ac:dyDescent="0.2">
      <c r="A52" s="76"/>
      <c r="B52" s="75"/>
      <c r="C52" s="5"/>
      <c r="D52" s="11"/>
      <c r="E52" s="101" t="str">
        <f>IF(ISBLANK(A52),"",IF(B52=Hilfstabelle!$H$1,'Entladung des Speichers'!C52*'Entladung des Speichers'!$B$12/100,IF(B52=Hilfstabelle!$H$2,'Entladung des Speichers'!$B$12*0,IF(B52=Hilfstabelle!$H$3,'Entladung des Speichers'!D52,0))))</f>
        <v/>
      </c>
      <c r="F52" s="87" t="str">
        <f>IF(ISBLANK(A52),"",IF(AND(ISBLANK(D52),B52=Hilfstabelle!$H$3),"Fehler: Bitte Sondersachverhalt (individuelle Umlage) eintragen.",""))</f>
        <v/>
      </c>
    </row>
    <row r="53" spans="1:6" x14ac:dyDescent="0.2">
      <c r="A53" s="76"/>
      <c r="B53" s="75"/>
      <c r="C53" s="5"/>
      <c r="D53" s="11"/>
      <c r="E53" s="101" t="str">
        <f>IF(ISBLANK(A53),"",IF(B53=Hilfstabelle!$H$1,'Entladung des Speichers'!C53*'Entladung des Speichers'!$B$12/100,IF(B53=Hilfstabelle!$H$2,'Entladung des Speichers'!$B$12*0,IF(B53=Hilfstabelle!$H$3,'Entladung des Speichers'!D53,0))))</f>
        <v/>
      </c>
      <c r="F53" s="87" t="str">
        <f>IF(ISBLANK(A53),"",IF(AND(ISBLANK(D53),B53=Hilfstabelle!$H$3),"Fehler: Bitte Sondersachverhalt (individuelle Umlage) eintragen.",""))</f>
        <v/>
      </c>
    </row>
    <row r="54" spans="1:6" x14ac:dyDescent="0.2">
      <c r="A54" s="76"/>
      <c r="B54" s="75"/>
      <c r="C54" s="5"/>
      <c r="D54" s="11"/>
      <c r="E54" s="101" t="str">
        <f>IF(ISBLANK(A54),"",IF(B54=Hilfstabelle!$H$1,'Entladung des Speichers'!C54*'Entladung des Speichers'!$B$12/100,IF(B54=Hilfstabelle!$H$2,'Entladung des Speichers'!$B$12*0,IF(B54=Hilfstabelle!$H$3,'Entladung des Speichers'!D54,0))))</f>
        <v/>
      </c>
      <c r="F54" s="87" t="str">
        <f>IF(ISBLANK(A54),"",IF(AND(ISBLANK(D54),B54=Hilfstabelle!$H$3),"Fehler: Bitte Sondersachverhalt (individuelle Umlage) eintragen.",""))</f>
        <v/>
      </c>
    </row>
    <row r="55" spans="1:6" x14ac:dyDescent="0.2">
      <c r="A55" s="76"/>
      <c r="B55" s="75"/>
      <c r="C55" s="5"/>
      <c r="D55" s="11"/>
      <c r="E55" s="101" t="str">
        <f>IF(ISBLANK(A55),"",IF(B55=Hilfstabelle!$H$1,'Entladung des Speichers'!C55*'Entladung des Speichers'!$B$12/100,IF(B55=Hilfstabelle!$H$2,'Entladung des Speichers'!$B$12*0,IF(B55=Hilfstabelle!$H$3,'Entladung des Speichers'!D55,0))))</f>
        <v/>
      </c>
      <c r="F55" s="87" t="str">
        <f>IF(ISBLANK(A55),"",IF(AND(ISBLANK(D55),B55=Hilfstabelle!$H$3),"Fehler: Bitte Sondersachverhalt (individuelle Umlage) eintragen.",""))</f>
        <v/>
      </c>
    </row>
    <row r="56" spans="1:6" x14ac:dyDescent="0.2">
      <c r="A56" s="76"/>
      <c r="B56" s="75"/>
      <c r="C56" s="5"/>
      <c r="D56" s="11"/>
      <c r="E56" s="101" t="str">
        <f>IF(ISBLANK(A56),"",IF(B56=Hilfstabelle!$H$1,'Entladung des Speichers'!C56*'Entladung des Speichers'!$B$12/100,IF(B56=Hilfstabelle!$H$2,'Entladung des Speichers'!$B$12*0,IF(B56=Hilfstabelle!$H$3,'Entladung des Speichers'!D56,0))))</f>
        <v/>
      </c>
      <c r="F56" s="87" t="str">
        <f>IF(ISBLANK(A56),"",IF(AND(ISBLANK(D56),B56=Hilfstabelle!$H$3),"Fehler: Bitte Sondersachverhalt (individuelle Umlage) eintragen.",""))</f>
        <v/>
      </c>
    </row>
    <row r="57" spans="1:6" x14ac:dyDescent="0.2">
      <c r="A57" s="76"/>
      <c r="B57" s="75"/>
      <c r="C57" s="5"/>
      <c r="D57" s="11"/>
      <c r="E57" s="101" t="str">
        <f>IF(ISBLANK(A57),"",IF(B57=Hilfstabelle!$H$1,'Entladung des Speichers'!C57*'Entladung des Speichers'!$B$12/100,IF(B57=Hilfstabelle!$H$2,'Entladung des Speichers'!$B$12*0,IF(B57=Hilfstabelle!$H$3,'Entladung des Speichers'!D57,0))))</f>
        <v/>
      </c>
      <c r="F57" s="87" t="str">
        <f>IF(ISBLANK(A57),"",IF(AND(ISBLANK(D57),B57=Hilfstabelle!$H$3),"Fehler: Bitte Sondersachverhalt (individuelle Umlage) eintragen.",""))</f>
        <v/>
      </c>
    </row>
    <row r="58" spans="1:6" x14ac:dyDescent="0.2">
      <c r="A58" s="76"/>
      <c r="B58" s="75"/>
      <c r="C58" s="5"/>
      <c r="D58" s="11"/>
      <c r="E58" s="101" t="str">
        <f>IF(ISBLANK(A58),"",IF(B58=Hilfstabelle!$H$1,'Entladung des Speichers'!C58*'Entladung des Speichers'!$B$12/100,IF(B58=Hilfstabelle!$H$2,'Entladung des Speichers'!$B$12*0,IF(B58=Hilfstabelle!$H$3,'Entladung des Speichers'!D58,0))))</f>
        <v/>
      </c>
      <c r="F58" s="87" t="str">
        <f>IF(ISBLANK(A58),"",IF(AND(ISBLANK(D58),B58=Hilfstabelle!$H$3),"Fehler: Bitte Sondersachverhalt (individuelle Umlage) eintragen.",""))</f>
        <v/>
      </c>
    </row>
    <row r="59" spans="1:6" x14ac:dyDescent="0.2">
      <c r="A59" s="76"/>
      <c r="B59" s="75"/>
      <c r="C59" s="5"/>
      <c r="D59" s="11"/>
      <c r="E59" s="101" t="str">
        <f>IF(ISBLANK(A59),"",IF(B59=Hilfstabelle!$H$1,'Entladung des Speichers'!C59*'Entladung des Speichers'!$B$12/100,IF(B59=Hilfstabelle!$H$2,'Entladung des Speichers'!$B$12*0,IF(B59=Hilfstabelle!$H$3,'Entladung des Speichers'!D59,0))))</f>
        <v/>
      </c>
      <c r="F59" s="87" t="str">
        <f>IF(ISBLANK(A59),"",IF(AND(ISBLANK(D59),B59=Hilfstabelle!$H$3),"Fehler: Bitte Sondersachverhalt (individuelle Umlage) eintragen.",""))</f>
        <v/>
      </c>
    </row>
    <row r="60" spans="1:6" x14ac:dyDescent="0.2">
      <c r="A60" s="76"/>
      <c r="B60" s="75"/>
      <c r="C60" s="5"/>
      <c r="D60" s="11"/>
      <c r="E60" s="101" t="str">
        <f>IF(ISBLANK(A60),"",IF(B60=Hilfstabelle!$H$1,'Entladung des Speichers'!C60*'Entladung des Speichers'!$B$12/100,IF(B60=Hilfstabelle!$H$2,'Entladung des Speichers'!$B$12*0,IF(B60=Hilfstabelle!$H$3,'Entladung des Speichers'!D60,0))))</f>
        <v/>
      </c>
      <c r="F60" s="87" t="str">
        <f>IF(ISBLANK(A60),"",IF(AND(ISBLANK(D60),B60=Hilfstabelle!$H$3),"Fehler: Bitte Sondersachverhalt (individuelle Umlage) eintragen.",""))</f>
        <v/>
      </c>
    </row>
    <row r="61" spans="1:6" x14ac:dyDescent="0.2">
      <c r="A61" s="76"/>
      <c r="B61" s="75"/>
      <c r="C61" s="5"/>
      <c r="D61" s="11"/>
      <c r="E61" s="101" t="str">
        <f>IF(ISBLANK(A61),"",IF(B61=Hilfstabelle!$H$1,'Entladung des Speichers'!C61*'Entladung des Speichers'!$B$12/100,IF(B61=Hilfstabelle!$H$2,'Entladung des Speichers'!$B$12*0,IF(B61=Hilfstabelle!$H$3,'Entladung des Speichers'!D61,0))))</f>
        <v/>
      </c>
      <c r="F61" s="87" t="str">
        <f>IF(ISBLANK(A61),"",IF(AND(ISBLANK(D61),B61=Hilfstabelle!$H$3),"Fehler: Bitte Sondersachverhalt (individuelle Umlage) eintragen.",""))</f>
        <v/>
      </c>
    </row>
    <row r="62" spans="1:6" x14ac:dyDescent="0.2">
      <c r="A62" s="76"/>
      <c r="B62" s="75"/>
      <c r="C62" s="5"/>
      <c r="D62" s="11"/>
      <c r="E62" s="101" t="str">
        <f>IF(ISBLANK(A62),"",IF(B62=Hilfstabelle!$H$1,'Entladung des Speichers'!C62*'Entladung des Speichers'!$B$12/100,IF(B62=Hilfstabelle!$H$2,'Entladung des Speichers'!$B$12*0,IF(B62=Hilfstabelle!$H$3,'Entladung des Speichers'!D62,0))))</f>
        <v/>
      </c>
      <c r="F62" s="87" t="str">
        <f>IF(ISBLANK(A62),"",IF(AND(ISBLANK(D62),B62=Hilfstabelle!$H$3),"Fehler: Bitte Sondersachverhalt (individuelle Umlage) eintragen.",""))</f>
        <v/>
      </c>
    </row>
    <row r="63" spans="1:6" x14ac:dyDescent="0.2">
      <c r="A63" s="76"/>
      <c r="B63" s="75"/>
      <c r="C63" s="5"/>
      <c r="D63" s="11"/>
      <c r="E63" s="101" t="str">
        <f>IF(ISBLANK(A63),"",IF(B63=Hilfstabelle!$H$1,'Entladung des Speichers'!C63*'Entladung des Speichers'!$B$12/100,IF(B63=Hilfstabelle!$H$2,'Entladung des Speichers'!$B$12*0,IF(B63=Hilfstabelle!$H$3,'Entladung des Speichers'!D63,0))))</f>
        <v/>
      </c>
      <c r="F63" s="87" t="str">
        <f>IF(ISBLANK(A63),"",IF(AND(ISBLANK(D63),B63=Hilfstabelle!$H$3),"Fehler: Bitte Sondersachverhalt (individuelle Umlage) eintragen.",""))</f>
        <v/>
      </c>
    </row>
    <row r="64" spans="1:6" x14ac:dyDescent="0.2">
      <c r="A64" s="76"/>
      <c r="B64" s="75"/>
      <c r="C64" s="5"/>
      <c r="D64" s="11"/>
      <c r="E64" s="101" t="str">
        <f>IF(ISBLANK(A64),"",IF(B64=Hilfstabelle!$H$1,'Entladung des Speichers'!C64*'Entladung des Speichers'!$B$12/100,IF(B64=Hilfstabelle!$H$2,'Entladung des Speichers'!$B$12*0,IF(B64=Hilfstabelle!$H$3,'Entladung des Speichers'!D64,0))))</f>
        <v/>
      </c>
      <c r="F64" s="87" t="str">
        <f>IF(ISBLANK(A64),"",IF(AND(ISBLANK(D64),B64=Hilfstabelle!$H$3),"Fehler: Bitte Sondersachverhalt (individuelle Umlage) eintragen.",""))</f>
        <v/>
      </c>
    </row>
    <row r="65" spans="1:6" x14ac:dyDescent="0.2">
      <c r="A65" s="76"/>
      <c r="B65" s="75"/>
      <c r="C65" s="5"/>
      <c r="D65" s="11"/>
      <c r="E65" s="101" t="str">
        <f>IF(ISBLANK(A65),"",IF(B65=Hilfstabelle!$H$1,'Entladung des Speichers'!C65*'Entladung des Speichers'!$B$12/100,IF(B65=Hilfstabelle!$H$2,'Entladung des Speichers'!$B$12*0,IF(B65=Hilfstabelle!$H$3,'Entladung des Speichers'!D65,0))))</f>
        <v/>
      </c>
      <c r="F65" s="87" t="str">
        <f>IF(ISBLANK(A65),"",IF(AND(ISBLANK(D65),B65=Hilfstabelle!$H$3),"Fehler: Bitte Sondersachverhalt (individuelle Umlage) eintragen.",""))</f>
        <v/>
      </c>
    </row>
    <row r="66" spans="1:6" x14ac:dyDescent="0.2">
      <c r="A66" s="76"/>
      <c r="B66" s="75"/>
      <c r="C66" s="5"/>
      <c r="D66" s="11"/>
      <c r="E66" s="101" t="str">
        <f>IF(ISBLANK(A66),"",IF(B66=Hilfstabelle!$H$1,'Entladung des Speichers'!C66*'Entladung des Speichers'!$B$12/100,IF(B66=Hilfstabelle!$H$2,'Entladung des Speichers'!$B$12*0,IF(B66=Hilfstabelle!$H$3,'Entladung des Speichers'!D66,0))))</f>
        <v/>
      </c>
      <c r="F66" s="87" t="str">
        <f>IF(ISBLANK(A66),"",IF(AND(ISBLANK(D66),B66=Hilfstabelle!$H$3),"Fehler: Bitte Sondersachverhalt (individuelle Umlage) eintragen.",""))</f>
        <v/>
      </c>
    </row>
    <row r="67" spans="1:6" x14ac:dyDescent="0.2">
      <c r="A67" s="76"/>
      <c r="B67" s="75"/>
      <c r="C67" s="5"/>
      <c r="D67" s="11"/>
      <c r="E67" s="101" t="str">
        <f>IF(ISBLANK(A67),"",IF(B67=Hilfstabelle!$H$1,'Entladung des Speichers'!C67*'Entladung des Speichers'!$B$12/100,IF(B67=Hilfstabelle!$H$2,'Entladung des Speichers'!$B$12*0,IF(B67=Hilfstabelle!$H$3,'Entladung des Speichers'!D67,0))))</f>
        <v/>
      </c>
      <c r="F67" s="87" t="str">
        <f>IF(ISBLANK(A67),"",IF(AND(ISBLANK(D67),B67=Hilfstabelle!$H$3),"Fehler: Bitte Sondersachverhalt (individuelle Umlage) eintragen.",""))</f>
        <v/>
      </c>
    </row>
    <row r="68" spans="1:6" x14ac:dyDescent="0.2">
      <c r="A68" s="76"/>
      <c r="B68" s="75"/>
      <c r="C68" s="5"/>
      <c r="D68" s="11"/>
      <c r="E68" s="101" t="str">
        <f>IF(ISBLANK(A68),"",IF(B68=Hilfstabelle!$H$1,'Entladung des Speichers'!C68*'Entladung des Speichers'!$B$12/100,IF(B68=Hilfstabelle!$H$2,'Entladung des Speichers'!$B$12*0,IF(B68=Hilfstabelle!$H$3,'Entladung des Speichers'!D68,0))))</f>
        <v/>
      </c>
      <c r="F68" s="87" t="str">
        <f>IF(ISBLANK(A68),"",IF(AND(ISBLANK(D68),B68=Hilfstabelle!$H$3),"Fehler: Bitte Sondersachverhalt (individuelle Umlage) eintragen.",""))</f>
        <v/>
      </c>
    </row>
    <row r="69" spans="1:6" x14ac:dyDescent="0.2">
      <c r="A69" s="76"/>
      <c r="B69" s="75"/>
      <c r="C69" s="5"/>
      <c r="D69" s="11"/>
      <c r="E69" s="101" t="str">
        <f>IF(ISBLANK(A69),"",IF(B69=Hilfstabelle!$H$1,'Entladung des Speichers'!C69*'Entladung des Speichers'!$B$12/100,IF(B69=Hilfstabelle!$H$2,'Entladung des Speichers'!$B$12*0,IF(B69=Hilfstabelle!$H$3,'Entladung des Speichers'!D69,0))))</f>
        <v/>
      </c>
      <c r="F69" s="87" t="str">
        <f>IF(ISBLANK(A69),"",IF(AND(ISBLANK(D69),B69=Hilfstabelle!$H$3),"Fehler: Bitte Sondersachverhalt (individuelle Umlage) eintragen.",""))</f>
        <v/>
      </c>
    </row>
    <row r="70" spans="1:6" x14ac:dyDescent="0.2">
      <c r="A70" s="76"/>
      <c r="B70" s="75"/>
      <c r="C70" s="5"/>
      <c r="D70" s="11"/>
      <c r="E70" s="101" t="str">
        <f>IF(ISBLANK(A70),"",IF(B70=Hilfstabelle!$H$1,'Entladung des Speichers'!C70*'Entladung des Speichers'!$B$12/100,IF(B70=Hilfstabelle!$H$2,'Entladung des Speichers'!$B$12*0,IF(B70=Hilfstabelle!$H$3,'Entladung des Speichers'!D70,0))))</f>
        <v/>
      </c>
      <c r="F70" s="87" t="str">
        <f>IF(ISBLANK(A70),"",IF(AND(ISBLANK(D70),B70=Hilfstabelle!$H$3),"Fehler: Bitte Sondersachverhalt (individuelle Umlage) eintragen.",""))</f>
        <v/>
      </c>
    </row>
    <row r="71" spans="1:6" x14ac:dyDescent="0.2">
      <c r="A71" s="76"/>
      <c r="B71" s="75"/>
      <c r="C71" s="5"/>
      <c r="D71" s="11"/>
      <c r="E71" s="101" t="str">
        <f>IF(ISBLANK(A71),"",IF(B71=Hilfstabelle!$H$1,'Entladung des Speichers'!C71*'Entladung des Speichers'!$B$12/100,IF(B71=Hilfstabelle!$H$2,'Entladung des Speichers'!$B$12*0,IF(B71=Hilfstabelle!$H$3,'Entladung des Speichers'!D71,0))))</f>
        <v/>
      </c>
      <c r="F71" s="87" t="str">
        <f>IF(ISBLANK(A71),"",IF(AND(ISBLANK(D71),B71=Hilfstabelle!$H$3),"Fehler: Bitte Sondersachverhalt (individuelle Umlage) eintragen.",""))</f>
        <v/>
      </c>
    </row>
    <row r="72" spans="1:6" x14ac:dyDescent="0.2">
      <c r="A72" s="76"/>
      <c r="B72" s="75"/>
      <c r="C72" s="5"/>
      <c r="D72" s="11"/>
      <c r="E72" s="101" t="str">
        <f>IF(ISBLANK(A72),"",IF(B72=Hilfstabelle!$H$1,'Entladung des Speichers'!C72*'Entladung des Speichers'!$B$12/100,IF(B72=Hilfstabelle!$H$2,'Entladung des Speichers'!$B$12*0,IF(B72=Hilfstabelle!$H$3,'Entladung des Speichers'!D72,0))))</f>
        <v/>
      </c>
      <c r="F72" s="87" t="str">
        <f>IF(ISBLANK(A72),"",IF(AND(ISBLANK(D72),B72=Hilfstabelle!$H$3),"Fehler: Bitte Sondersachverhalt (individuelle Umlage) eintragen.",""))</f>
        <v/>
      </c>
    </row>
    <row r="73" spans="1:6" x14ac:dyDescent="0.2">
      <c r="A73" s="76"/>
      <c r="B73" s="75"/>
      <c r="C73" s="5"/>
      <c r="D73" s="11"/>
      <c r="E73" s="101" t="str">
        <f>IF(ISBLANK(A73),"",IF(B73=Hilfstabelle!$H$1,'Entladung des Speichers'!C73*'Entladung des Speichers'!$B$12/100,IF(B73=Hilfstabelle!$H$2,'Entladung des Speichers'!$B$12*0,IF(B73=Hilfstabelle!$H$3,'Entladung des Speichers'!D73,0))))</f>
        <v/>
      </c>
      <c r="F73" s="87" t="str">
        <f>IF(ISBLANK(A73),"",IF(AND(ISBLANK(D73),B73=Hilfstabelle!$H$3),"Fehler: Bitte Sondersachverhalt (individuelle Umlage) eintragen.",""))</f>
        <v/>
      </c>
    </row>
    <row r="74" spans="1:6" x14ac:dyDescent="0.2">
      <c r="A74" s="76"/>
      <c r="B74" s="75"/>
      <c r="C74" s="5"/>
      <c r="D74" s="11"/>
      <c r="E74" s="101" t="str">
        <f>IF(ISBLANK(A74),"",IF(B74=Hilfstabelle!$H$1,'Entladung des Speichers'!C74*'Entladung des Speichers'!$B$12/100,IF(B74=Hilfstabelle!$H$2,'Entladung des Speichers'!$B$12*0,IF(B74=Hilfstabelle!$H$3,'Entladung des Speichers'!D74,0))))</f>
        <v/>
      </c>
      <c r="F74" s="87" t="str">
        <f>IF(ISBLANK(A74),"",IF(AND(ISBLANK(D74),B74=Hilfstabelle!$H$3),"Fehler: Bitte Sondersachverhalt (individuelle Umlage) eintragen.",""))</f>
        <v/>
      </c>
    </row>
    <row r="75" spans="1:6" x14ac:dyDescent="0.2">
      <c r="A75" s="76"/>
      <c r="B75" s="75"/>
      <c r="C75" s="5"/>
      <c r="D75" s="11"/>
      <c r="E75" s="101" t="str">
        <f>IF(ISBLANK(A75),"",IF(B75=Hilfstabelle!$H$1,'Entladung des Speichers'!C75*'Entladung des Speichers'!$B$12/100,IF(B75=Hilfstabelle!$H$2,'Entladung des Speichers'!$B$12*0,IF(B75=Hilfstabelle!$H$3,'Entladung des Speichers'!D75,0))))</f>
        <v/>
      </c>
      <c r="F75" s="87" t="str">
        <f>IF(ISBLANK(A75),"",IF(AND(ISBLANK(D75),B75=Hilfstabelle!$H$3),"Fehler: Bitte Sondersachverhalt (individuelle Umlage) eintragen.",""))</f>
        <v/>
      </c>
    </row>
    <row r="76" spans="1:6" x14ac:dyDescent="0.2">
      <c r="A76" s="76"/>
      <c r="B76" s="75"/>
      <c r="C76" s="5"/>
      <c r="D76" s="11"/>
      <c r="E76" s="101" t="str">
        <f>IF(ISBLANK(A76),"",IF(B76=Hilfstabelle!$H$1,'Entladung des Speichers'!C76*'Entladung des Speichers'!$B$12/100,IF(B76=Hilfstabelle!$H$2,'Entladung des Speichers'!$B$12*0,IF(B76=Hilfstabelle!$H$3,'Entladung des Speichers'!D76,0))))</f>
        <v/>
      </c>
      <c r="F76" s="87" t="str">
        <f>IF(ISBLANK(A76),"",IF(AND(ISBLANK(D76),B76=Hilfstabelle!$H$3),"Fehler: Bitte Sondersachverhalt (individuelle Umlage) eintragen.",""))</f>
        <v/>
      </c>
    </row>
    <row r="77" spans="1:6" x14ac:dyDescent="0.2">
      <c r="A77" s="76"/>
      <c r="B77" s="75"/>
      <c r="C77" s="5"/>
      <c r="D77" s="11"/>
      <c r="E77" s="101" t="str">
        <f>IF(ISBLANK(A77),"",IF(B77=Hilfstabelle!$H$1,'Entladung des Speichers'!C77*'Entladung des Speichers'!$B$12/100,IF(B77=Hilfstabelle!$H$2,'Entladung des Speichers'!$B$12*0,IF(B77=Hilfstabelle!$H$3,'Entladung des Speichers'!D77,0))))</f>
        <v/>
      </c>
      <c r="F77" s="87" t="str">
        <f>IF(ISBLANK(A77),"",IF(AND(ISBLANK(D77),B77=Hilfstabelle!$H$3),"Fehler: Bitte Sondersachverhalt (individuelle Umlage) eintragen.",""))</f>
        <v/>
      </c>
    </row>
    <row r="78" spans="1:6" x14ac:dyDescent="0.2">
      <c r="A78" s="76"/>
      <c r="B78" s="75"/>
      <c r="C78" s="5"/>
      <c r="D78" s="11"/>
      <c r="E78" s="101" t="str">
        <f>IF(ISBLANK(A78),"",IF(B78=Hilfstabelle!$H$1,'Entladung des Speichers'!C78*'Entladung des Speichers'!$B$12/100,IF(B78=Hilfstabelle!$H$2,'Entladung des Speichers'!$B$12*0,IF(B78=Hilfstabelle!$H$3,'Entladung des Speichers'!D78,0))))</f>
        <v/>
      </c>
      <c r="F78" s="87" t="str">
        <f>IF(ISBLANK(A78),"",IF(AND(ISBLANK(D78),B78=Hilfstabelle!$H$3),"Fehler: Bitte Sondersachverhalt (individuelle Umlage) eintragen.",""))</f>
        <v/>
      </c>
    </row>
    <row r="79" spans="1:6" x14ac:dyDescent="0.2">
      <c r="A79" s="76"/>
      <c r="B79" s="75"/>
      <c r="C79" s="5"/>
      <c r="D79" s="11"/>
      <c r="E79" s="101" t="str">
        <f>IF(ISBLANK(A79),"",IF(B79=Hilfstabelle!$H$1,'Entladung des Speichers'!C79*'Entladung des Speichers'!$B$12/100,IF(B79=Hilfstabelle!$H$2,'Entladung des Speichers'!$B$12*0,IF(B79=Hilfstabelle!$H$3,'Entladung des Speichers'!D79,0))))</f>
        <v/>
      </c>
      <c r="F79" s="87" t="str">
        <f>IF(ISBLANK(A79),"",IF(AND(ISBLANK(D79),B79=Hilfstabelle!$H$3),"Fehler: Bitte Sondersachverhalt (individuelle Umlage) eintragen.",""))</f>
        <v/>
      </c>
    </row>
    <row r="80" spans="1:6" x14ac:dyDescent="0.2">
      <c r="A80" s="76"/>
      <c r="B80" s="75"/>
      <c r="C80" s="5"/>
      <c r="D80" s="11"/>
      <c r="E80" s="101" t="str">
        <f>IF(ISBLANK(A80),"",IF(B80=Hilfstabelle!$H$1,'Entladung des Speichers'!C80*'Entladung des Speichers'!$B$12/100,IF(B80=Hilfstabelle!$H$2,'Entladung des Speichers'!$B$12*0,IF(B80=Hilfstabelle!$H$3,'Entladung des Speichers'!D80,0))))</f>
        <v/>
      </c>
      <c r="F80" s="87" t="str">
        <f>IF(ISBLANK(A80),"",IF(AND(ISBLANK(D80),B80=Hilfstabelle!$H$3),"Fehler: Bitte Sondersachverhalt (individuelle Umlage) eintragen.",""))</f>
        <v/>
      </c>
    </row>
    <row r="81" spans="1:6" x14ac:dyDescent="0.2">
      <c r="A81" s="76"/>
      <c r="B81" s="75"/>
      <c r="C81" s="5"/>
      <c r="D81" s="11"/>
      <c r="E81" s="101" t="str">
        <f>IF(ISBLANK(A81),"",IF(B81=Hilfstabelle!$H$1,'Entladung des Speichers'!C81*'Entladung des Speichers'!$B$12/100,IF(B81=Hilfstabelle!$H$2,'Entladung des Speichers'!$B$12*0,IF(B81=Hilfstabelle!$H$3,'Entladung des Speichers'!D81,0))))</f>
        <v/>
      </c>
      <c r="F81" s="87" t="str">
        <f>IF(ISBLANK(A81),"",IF(AND(ISBLANK(D81),B81=Hilfstabelle!$H$3),"Fehler: Bitte Sondersachverhalt (individuelle Umlage) eintragen.",""))</f>
        <v/>
      </c>
    </row>
    <row r="82" spans="1:6" x14ac:dyDescent="0.2">
      <c r="A82" s="76"/>
      <c r="B82" s="75"/>
      <c r="C82" s="5"/>
      <c r="D82" s="11"/>
      <c r="E82" s="101" t="str">
        <f>IF(ISBLANK(A82),"",IF(B82=Hilfstabelle!$H$1,'Entladung des Speichers'!C82*'Entladung des Speichers'!$B$12/100,IF(B82=Hilfstabelle!$H$2,'Entladung des Speichers'!$B$12*0,IF(B82=Hilfstabelle!$H$3,'Entladung des Speichers'!D82,0))))</f>
        <v/>
      </c>
      <c r="F82" s="87" t="str">
        <f>IF(ISBLANK(A82),"",IF(AND(ISBLANK(D82),B82=Hilfstabelle!$H$3),"Fehler: Bitte Sondersachverhalt (individuelle Umlage) eintragen.",""))</f>
        <v/>
      </c>
    </row>
    <row r="83" spans="1:6" x14ac:dyDescent="0.2">
      <c r="A83" s="76"/>
      <c r="B83" s="75"/>
      <c r="C83" s="5"/>
      <c r="D83" s="11"/>
      <c r="E83" s="101" t="str">
        <f>IF(ISBLANK(A83),"",IF(B83=Hilfstabelle!$H$1,'Entladung des Speichers'!C83*'Entladung des Speichers'!$B$12/100,IF(B83=Hilfstabelle!$H$2,'Entladung des Speichers'!$B$12*0,IF(B83=Hilfstabelle!$H$3,'Entladung des Speichers'!D83,0))))</f>
        <v/>
      </c>
      <c r="F83" s="87" t="str">
        <f>IF(ISBLANK(A83),"",IF(AND(ISBLANK(D83),B83=Hilfstabelle!$H$3),"Fehler: Bitte Sondersachverhalt (individuelle Umlage) eintragen.",""))</f>
        <v/>
      </c>
    </row>
    <row r="84" spans="1:6" x14ac:dyDescent="0.2">
      <c r="A84" s="76"/>
      <c r="B84" s="75"/>
      <c r="C84" s="5"/>
      <c r="D84" s="11"/>
      <c r="E84" s="101" t="str">
        <f>IF(ISBLANK(A84),"",IF(B84=Hilfstabelle!$H$1,'Entladung des Speichers'!C84*'Entladung des Speichers'!$B$12/100,IF(B84=Hilfstabelle!$H$2,'Entladung des Speichers'!$B$12*0,IF(B84=Hilfstabelle!$H$3,'Entladung des Speichers'!D84,0))))</f>
        <v/>
      </c>
      <c r="F84" s="87" t="str">
        <f>IF(ISBLANK(A84),"",IF(AND(ISBLANK(D84),B84=Hilfstabelle!$H$3),"Fehler: Bitte Sondersachverhalt (individuelle Umlage) eintragen.",""))</f>
        <v/>
      </c>
    </row>
    <row r="85" spans="1:6" x14ac:dyDescent="0.2">
      <c r="A85" s="76"/>
      <c r="B85" s="75"/>
      <c r="C85" s="5"/>
      <c r="D85" s="11"/>
      <c r="E85" s="101" t="str">
        <f>IF(ISBLANK(A85),"",IF(B85=Hilfstabelle!$H$1,'Entladung des Speichers'!C85*'Entladung des Speichers'!$B$12/100,IF(B85=Hilfstabelle!$H$2,'Entladung des Speichers'!$B$12*0,IF(B85=Hilfstabelle!$H$3,'Entladung des Speichers'!D85,0))))</f>
        <v/>
      </c>
      <c r="F85" s="87" t="str">
        <f>IF(ISBLANK(A85),"",IF(AND(ISBLANK(D85),B85=Hilfstabelle!$H$3),"Fehler: Bitte Sondersachverhalt (individuelle Umlage) eintragen.",""))</f>
        <v/>
      </c>
    </row>
    <row r="86" spans="1:6" x14ac:dyDescent="0.2">
      <c r="A86" s="76"/>
      <c r="B86" s="75"/>
      <c r="C86" s="5"/>
      <c r="D86" s="11"/>
      <c r="E86" s="101" t="str">
        <f>IF(ISBLANK(A86),"",IF(B86=Hilfstabelle!$H$1,'Entladung des Speichers'!C86*'Entladung des Speichers'!$B$12/100,IF(B86=Hilfstabelle!$H$2,'Entladung des Speichers'!$B$12*0,IF(B86=Hilfstabelle!$H$3,'Entladung des Speichers'!D86,0))))</f>
        <v/>
      </c>
      <c r="F86" s="87" t="str">
        <f>IF(ISBLANK(A86),"",IF(AND(ISBLANK(D86),B86=Hilfstabelle!$H$3),"Fehler: Bitte Sondersachverhalt (individuelle Umlage) eintragen.",""))</f>
        <v/>
      </c>
    </row>
    <row r="87" spans="1:6" x14ac:dyDescent="0.2">
      <c r="A87" s="76"/>
      <c r="B87" s="75"/>
      <c r="C87" s="5"/>
      <c r="D87" s="11"/>
      <c r="E87" s="101" t="str">
        <f>IF(ISBLANK(A87),"",IF(B87=Hilfstabelle!$H$1,'Entladung des Speichers'!C87*'Entladung des Speichers'!$B$12/100,IF(B87=Hilfstabelle!$H$2,'Entladung des Speichers'!$B$12*0,IF(B87=Hilfstabelle!$H$3,'Entladung des Speichers'!D87,0))))</f>
        <v/>
      </c>
      <c r="F87" s="87" t="str">
        <f>IF(ISBLANK(A87),"",IF(AND(ISBLANK(D87),B87=Hilfstabelle!$H$3),"Fehler: Bitte Sondersachverhalt (individuelle Umlage) eintragen.",""))</f>
        <v/>
      </c>
    </row>
    <row r="88" spans="1:6" x14ac:dyDescent="0.2">
      <c r="A88" s="76"/>
      <c r="B88" s="75"/>
      <c r="C88" s="5"/>
      <c r="D88" s="11"/>
      <c r="E88" s="101" t="str">
        <f>IF(ISBLANK(A88),"",IF(B88=Hilfstabelle!$H$1,'Entladung des Speichers'!C88*'Entladung des Speichers'!$B$12/100,IF(B88=Hilfstabelle!$H$2,'Entladung des Speichers'!$B$12*0,IF(B88=Hilfstabelle!$H$3,'Entladung des Speichers'!D88,0))))</f>
        <v/>
      </c>
      <c r="F88" s="87" t="str">
        <f>IF(ISBLANK(A88),"",IF(AND(ISBLANK(D88),B88=Hilfstabelle!$H$3),"Fehler: Bitte Sondersachverhalt (individuelle Umlage) eintragen.",""))</f>
        <v/>
      </c>
    </row>
    <row r="89" spans="1:6" x14ac:dyDescent="0.2">
      <c r="A89" s="76"/>
      <c r="B89" s="75"/>
      <c r="C89" s="5"/>
      <c r="D89" s="11"/>
      <c r="E89" s="101" t="str">
        <f>IF(ISBLANK(A89),"",IF(B89=Hilfstabelle!$H$1,'Entladung des Speichers'!C89*'Entladung des Speichers'!$B$12/100,IF(B89=Hilfstabelle!$H$2,'Entladung des Speichers'!$B$12*0,IF(B89=Hilfstabelle!$H$3,'Entladung des Speichers'!D89,0))))</f>
        <v/>
      </c>
      <c r="F89" s="87" t="str">
        <f>IF(ISBLANK(A89),"",IF(AND(ISBLANK(D89),B89=Hilfstabelle!$H$3),"Fehler: Bitte Sondersachverhalt (individuelle Umlage) eintragen.",""))</f>
        <v/>
      </c>
    </row>
    <row r="90" spans="1:6" x14ac:dyDescent="0.2">
      <c r="A90" s="76"/>
      <c r="B90" s="75"/>
      <c r="C90" s="5"/>
      <c r="D90" s="11"/>
      <c r="E90" s="101" t="str">
        <f>IF(ISBLANK(A90),"",IF(B90=Hilfstabelle!$H$1,'Entladung des Speichers'!C90*'Entladung des Speichers'!$B$12/100,IF(B90=Hilfstabelle!$H$2,'Entladung des Speichers'!$B$12*0,IF(B90=Hilfstabelle!$H$3,'Entladung des Speichers'!D90,0))))</f>
        <v/>
      </c>
      <c r="F90" s="87" t="str">
        <f>IF(ISBLANK(A90),"",IF(AND(ISBLANK(D90),B90=Hilfstabelle!$H$3),"Fehler: Bitte Sondersachverhalt (individuelle Umlage) eintragen.",""))</f>
        <v/>
      </c>
    </row>
    <row r="91" spans="1:6" x14ac:dyDescent="0.2">
      <c r="A91" s="76"/>
      <c r="B91" s="75"/>
      <c r="C91" s="5"/>
      <c r="D91" s="11"/>
      <c r="E91" s="101" t="str">
        <f>IF(ISBLANK(A91),"",IF(B91=Hilfstabelle!$H$1,'Entladung des Speichers'!C91*'Entladung des Speichers'!$B$12/100,IF(B91=Hilfstabelle!$H$2,'Entladung des Speichers'!$B$12*0,IF(B91=Hilfstabelle!$H$3,'Entladung des Speichers'!D91,0))))</f>
        <v/>
      </c>
      <c r="F91" s="87" t="str">
        <f>IF(ISBLANK(A91),"",IF(AND(ISBLANK(D91),B91=Hilfstabelle!$H$3),"Fehler: Bitte Sondersachverhalt (individuelle Umlage) eintragen.",""))</f>
        <v/>
      </c>
    </row>
    <row r="92" spans="1:6" x14ac:dyDescent="0.2">
      <c r="A92" s="76"/>
      <c r="B92" s="75"/>
      <c r="C92" s="5"/>
      <c r="D92" s="11"/>
      <c r="E92" s="101" t="str">
        <f>IF(ISBLANK(A92),"",IF(B92=Hilfstabelle!$H$1,'Entladung des Speichers'!C92*'Entladung des Speichers'!$B$12/100,IF(B92=Hilfstabelle!$H$2,'Entladung des Speichers'!$B$12*0,IF(B92=Hilfstabelle!$H$3,'Entladung des Speichers'!D92,0))))</f>
        <v/>
      </c>
      <c r="F92" s="87" t="str">
        <f>IF(ISBLANK(A92),"",IF(AND(ISBLANK(D92),B92=Hilfstabelle!$H$3),"Fehler: Bitte Sondersachverhalt (individuelle Umlage) eintragen.",""))</f>
        <v/>
      </c>
    </row>
    <row r="93" spans="1:6" x14ac:dyDescent="0.2">
      <c r="A93" s="76"/>
      <c r="B93" s="75"/>
      <c r="C93" s="5"/>
      <c r="D93" s="11"/>
      <c r="E93" s="101" t="str">
        <f>IF(ISBLANK(A93),"",IF(B93=Hilfstabelle!$H$1,'Entladung des Speichers'!C93*'Entladung des Speichers'!$B$12/100,IF(B93=Hilfstabelle!$H$2,'Entladung des Speichers'!$B$12*0,IF(B93=Hilfstabelle!$H$3,'Entladung des Speichers'!D93,0))))</f>
        <v/>
      </c>
      <c r="F93" s="87" t="str">
        <f>IF(ISBLANK(A93),"",IF(AND(ISBLANK(D93),B93=Hilfstabelle!$H$3),"Fehler: Bitte Sondersachverhalt (individuelle Umlage) eintragen.",""))</f>
        <v/>
      </c>
    </row>
    <row r="94" spans="1:6" x14ac:dyDescent="0.2">
      <c r="A94" s="76"/>
      <c r="B94" s="75"/>
      <c r="C94" s="5"/>
      <c r="D94" s="11"/>
      <c r="E94" s="101" t="str">
        <f>IF(ISBLANK(A94),"",IF(B94=Hilfstabelle!$H$1,'Entladung des Speichers'!C94*'Entladung des Speichers'!$B$12/100,IF(B94=Hilfstabelle!$H$2,'Entladung des Speichers'!$B$12*0,IF(B94=Hilfstabelle!$H$3,'Entladung des Speichers'!D94,0))))</f>
        <v/>
      </c>
      <c r="F94" s="87" t="str">
        <f>IF(ISBLANK(A94),"",IF(AND(ISBLANK(D94),B94=Hilfstabelle!$H$3),"Fehler: Bitte Sondersachverhalt (individuelle Umlage) eintragen.",""))</f>
        <v/>
      </c>
    </row>
    <row r="95" spans="1:6" x14ac:dyDescent="0.2">
      <c r="A95" s="76"/>
      <c r="B95" s="75"/>
      <c r="C95" s="5"/>
      <c r="D95" s="11"/>
      <c r="E95" s="101" t="str">
        <f>IF(ISBLANK(A95),"",IF(B95=Hilfstabelle!$H$1,'Entladung des Speichers'!C95*'Entladung des Speichers'!$B$12/100,IF(B95=Hilfstabelle!$H$2,'Entladung des Speichers'!$B$12*0,IF(B95=Hilfstabelle!$H$3,'Entladung des Speichers'!D95,0))))</f>
        <v/>
      </c>
      <c r="F95" s="87" t="str">
        <f>IF(ISBLANK(A95),"",IF(AND(ISBLANK(D95),B95=Hilfstabelle!$H$3),"Fehler: Bitte Sondersachverhalt (individuelle Umlage) eintragen.",""))</f>
        <v/>
      </c>
    </row>
    <row r="96" spans="1:6" x14ac:dyDescent="0.2">
      <c r="A96" s="76"/>
      <c r="B96" s="75"/>
      <c r="C96" s="5"/>
      <c r="D96" s="11"/>
      <c r="E96" s="101" t="str">
        <f>IF(ISBLANK(A96),"",IF(B96=Hilfstabelle!$H$1,'Entladung des Speichers'!C96*'Entladung des Speichers'!$B$12/100,IF(B96=Hilfstabelle!$H$2,'Entladung des Speichers'!$B$12*0,IF(B96=Hilfstabelle!$H$3,'Entladung des Speichers'!D96,0))))</f>
        <v/>
      </c>
      <c r="F96" s="87" t="str">
        <f>IF(ISBLANK(A96),"",IF(AND(ISBLANK(D96),B96=Hilfstabelle!$H$3),"Fehler: Bitte Sondersachverhalt (individuelle Umlage) eintragen.",""))</f>
        <v/>
      </c>
    </row>
    <row r="97" spans="1:6" x14ac:dyDescent="0.2">
      <c r="A97" s="76"/>
      <c r="B97" s="75"/>
      <c r="C97" s="5"/>
      <c r="D97" s="11"/>
      <c r="E97" s="101" t="str">
        <f>IF(ISBLANK(A97),"",IF(B97=Hilfstabelle!$H$1,'Entladung des Speichers'!C97*'Entladung des Speichers'!$B$12/100,IF(B97=Hilfstabelle!$H$2,'Entladung des Speichers'!$B$12*0,IF(B97=Hilfstabelle!$H$3,'Entladung des Speichers'!D97,0))))</f>
        <v/>
      </c>
      <c r="F97" s="87" t="str">
        <f>IF(ISBLANK(A97),"",IF(AND(ISBLANK(D97),B97=Hilfstabelle!$H$3),"Fehler: Bitte Sondersachverhalt (individuelle Umlage) eintragen.",""))</f>
        <v/>
      </c>
    </row>
    <row r="98" spans="1:6" x14ac:dyDescent="0.2">
      <c r="A98" s="76"/>
      <c r="B98" s="75"/>
      <c r="C98" s="5"/>
      <c r="D98" s="11"/>
      <c r="E98" s="101" t="str">
        <f>IF(ISBLANK(A98),"",IF(B98=Hilfstabelle!$H$1,'Entladung des Speichers'!C98*'Entladung des Speichers'!$B$12/100,IF(B98=Hilfstabelle!$H$2,'Entladung des Speichers'!$B$12*0,IF(B98=Hilfstabelle!$H$3,'Entladung des Speichers'!D98,0))))</f>
        <v/>
      </c>
      <c r="F98" s="87" t="str">
        <f>IF(ISBLANK(A98),"",IF(AND(ISBLANK(D98),B98=Hilfstabelle!$H$3),"Fehler: Bitte Sondersachverhalt (individuelle Umlage) eintragen.",""))</f>
        <v/>
      </c>
    </row>
    <row r="99" spans="1:6" x14ac:dyDescent="0.2">
      <c r="A99" s="76"/>
      <c r="B99" s="75"/>
      <c r="C99" s="5"/>
      <c r="D99" s="11"/>
      <c r="E99" s="101" t="str">
        <f>IF(ISBLANK(A99),"",IF(B99=Hilfstabelle!$H$1,'Entladung des Speichers'!C99*'Entladung des Speichers'!$B$12/100,IF(B99=Hilfstabelle!$H$2,'Entladung des Speichers'!$B$12*0,IF(B99=Hilfstabelle!$H$3,'Entladung des Speichers'!D99,0))))</f>
        <v/>
      </c>
      <c r="F99" s="87" t="str">
        <f>IF(ISBLANK(A99),"",IF(AND(ISBLANK(D99),B99=Hilfstabelle!$H$3),"Fehler: Bitte Sondersachverhalt (individuelle Umlage) eintragen.",""))</f>
        <v/>
      </c>
    </row>
    <row r="100" spans="1:6" x14ac:dyDescent="0.2">
      <c r="A100" s="76"/>
      <c r="B100" s="75"/>
      <c r="C100" s="5"/>
      <c r="D100" s="11"/>
      <c r="E100" s="101" t="str">
        <f>IF(ISBLANK(A100),"",IF(B100=Hilfstabelle!$H$1,'Entladung des Speichers'!C100*'Entladung des Speichers'!$B$12/100,IF(B100=Hilfstabelle!$H$2,'Entladung des Speichers'!$B$12*0,IF(B100=Hilfstabelle!$H$3,'Entladung des Speichers'!D100,0))))</f>
        <v/>
      </c>
      <c r="F100" s="87" t="str">
        <f>IF(ISBLANK(A100),"",IF(AND(ISBLANK(D100),B100=Hilfstabelle!$H$3),"Fehler: Bitte Sondersachverhalt (individuelle Umlage) eintragen.",""))</f>
        <v/>
      </c>
    </row>
    <row r="101" spans="1:6" x14ac:dyDescent="0.2">
      <c r="A101" s="76"/>
      <c r="B101" s="75"/>
      <c r="C101" s="5"/>
      <c r="D101" s="11"/>
      <c r="E101" s="101" t="str">
        <f>IF(ISBLANK(A101),"",IF(B101=Hilfstabelle!$H$1,'Entladung des Speichers'!C101*'Entladung des Speichers'!$B$12/100,IF(B101=Hilfstabelle!$H$2,'Entladung des Speichers'!$B$12*0,IF(B101=Hilfstabelle!$H$3,'Entladung des Speichers'!D101,0))))</f>
        <v/>
      </c>
      <c r="F101" s="87" t="str">
        <f>IF(ISBLANK(A101),"",IF(AND(ISBLANK(D101),B101=Hilfstabelle!$H$3),"Fehler: Bitte Sondersachverhalt (individuelle Umlage) eintragen.",""))</f>
        <v/>
      </c>
    </row>
    <row r="102" spans="1:6" x14ac:dyDescent="0.2">
      <c r="A102" s="76"/>
      <c r="B102" s="75"/>
      <c r="C102" s="5"/>
      <c r="D102" s="11"/>
      <c r="E102" s="101" t="str">
        <f>IF(ISBLANK(A102),"",IF(B102=Hilfstabelle!$H$1,'Entladung des Speichers'!C102*'Entladung des Speichers'!$B$12/100,IF(B102=Hilfstabelle!$H$2,'Entladung des Speichers'!$B$12*0,IF(B102=Hilfstabelle!$H$3,'Entladung des Speichers'!D102,0))))</f>
        <v/>
      </c>
      <c r="F102" s="87" t="str">
        <f>IF(ISBLANK(A102),"",IF(AND(ISBLANK(D102),B102=Hilfstabelle!$H$3),"Fehler: Bitte Sondersachverhalt (individuelle Umlage) eintragen.",""))</f>
        <v/>
      </c>
    </row>
    <row r="103" spans="1:6" x14ac:dyDescent="0.2">
      <c r="A103" s="76"/>
      <c r="B103" s="75"/>
      <c r="C103" s="5"/>
      <c r="D103" s="11"/>
      <c r="E103" s="101" t="str">
        <f>IF(ISBLANK(A103),"",IF(B103=Hilfstabelle!$H$1,'Entladung des Speichers'!C103*'Entladung des Speichers'!$B$12/100,IF(B103=Hilfstabelle!$H$2,'Entladung des Speichers'!$B$12*0,IF(B103=Hilfstabelle!$H$3,'Entladung des Speichers'!D103,0))))</f>
        <v/>
      </c>
      <c r="F103" s="87" t="str">
        <f>IF(ISBLANK(A103),"",IF(AND(ISBLANK(D103),B103=Hilfstabelle!$H$3),"Fehler: Bitte Sondersachverhalt (individuelle Umlage) eintragen.",""))</f>
        <v/>
      </c>
    </row>
    <row r="104" spans="1:6" x14ac:dyDescent="0.2">
      <c r="A104" s="76"/>
      <c r="B104" s="75"/>
      <c r="C104" s="5"/>
      <c r="D104" s="11"/>
      <c r="E104" s="101" t="str">
        <f>IF(ISBLANK(A104),"",IF(B104=Hilfstabelle!$H$1,'Entladung des Speichers'!C104*'Entladung des Speichers'!$B$12/100,IF(B104=Hilfstabelle!$H$2,'Entladung des Speichers'!$B$12*0,IF(B104=Hilfstabelle!$H$3,'Entladung des Speichers'!D104,0))))</f>
        <v/>
      </c>
      <c r="F104" s="87" t="str">
        <f>IF(ISBLANK(A104),"",IF(AND(ISBLANK(D104),B104=Hilfstabelle!$H$3),"Fehler: Bitte Sondersachverhalt (individuelle Umlage) eintragen.",""))</f>
        <v/>
      </c>
    </row>
    <row r="105" spans="1:6" x14ac:dyDescent="0.2">
      <c r="A105" s="76"/>
      <c r="B105" s="75"/>
      <c r="C105" s="5"/>
      <c r="D105" s="11"/>
      <c r="E105" s="101" t="str">
        <f>IF(ISBLANK(A105),"",IF(B105=Hilfstabelle!$H$1,'Entladung des Speichers'!C105*'Entladung des Speichers'!$B$12/100,IF(B105=Hilfstabelle!$H$2,'Entladung des Speichers'!$B$12*0,IF(B105=Hilfstabelle!$H$3,'Entladung des Speichers'!D105,0))))</f>
        <v/>
      </c>
      <c r="F105" s="87" t="str">
        <f>IF(ISBLANK(A105),"",IF(AND(ISBLANK(D105),B105=Hilfstabelle!$H$3),"Fehler: Bitte Sondersachverhalt (individuelle Umlage) eintragen.",""))</f>
        <v/>
      </c>
    </row>
    <row r="106" spans="1:6" x14ac:dyDescent="0.2">
      <c r="A106" s="76"/>
      <c r="B106" s="75"/>
      <c r="C106" s="5"/>
      <c r="D106" s="11"/>
      <c r="E106" s="101" t="str">
        <f>IF(ISBLANK(A106),"",IF(B106=Hilfstabelle!$H$1,'Entladung des Speichers'!C106*'Entladung des Speichers'!$B$12/100,IF(B106=Hilfstabelle!$H$2,'Entladung des Speichers'!$B$12*0,IF(B106=Hilfstabelle!$H$3,'Entladung des Speichers'!D106,0))))</f>
        <v/>
      </c>
      <c r="F106" s="87" t="str">
        <f>IF(ISBLANK(A106),"",IF(AND(ISBLANK(D106),B106=Hilfstabelle!$H$3),"Fehler: Bitte Sondersachverhalt (individuelle Umlage) eintragen.",""))</f>
        <v/>
      </c>
    </row>
    <row r="107" spans="1:6" x14ac:dyDescent="0.2">
      <c r="A107" s="76"/>
      <c r="B107" s="75"/>
      <c r="C107" s="5"/>
      <c r="D107" s="11"/>
      <c r="E107" s="101" t="str">
        <f>IF(ISBLANK(A107),"",IF(B107=Hilfstabelle!$H$1,'Entladung des Speichers'!C107*'Entladung des Speichers'!$B$12/100,IF(B107=Hilfstabelle!$H$2,'Entladung des Speichers'!$B$12*0,IF(B107=Hilfstabelle!$H$3,'Entladung des Speichers'!D107,0))))</f>
        <v/>
      </c>
      <c r="F107" s="87" t="str">
        <f>IF(ISBLANK(A107),"",IF(AND(ISBLANK(D107),B107=Hilfstabelle!$H$3),"Fehler: Bitte Sondersachverhalt (individuelle Umlage) eintragen.",""))</f>
        <v/>
      </c>
    </row>
    <row r="108" spans="1:6" x14ac:dyDescent="0.2">
      <c r="A108" s="76"/>
      <c r="B108" s="75"/>
      <c r="C108" s="5"/>
      <c r="D108" s="11"/>
      <c r="E108" s="101" t="str">
        <f>IF(ISBLANK(A108),"",IF(B108=Hilfstabelle!$H$1,'Entladung des Speichers'!C108*'Entladung des Speichers'!$B$12/100,IF(B108=Hilfstabelle!$H$2,'Entladung des Speichers'!$B$12*0,IF(B108=Hilfstabelle!$H$3,'Entladung des Speichers'!D108,0))))</f>
        <v/>
      </c>
      <c r="F108" s="87" t="str">
        <f>IF(ISBLANK(A108),"",IF(AND(ISBLANK(D108),B108=Hilfstabelle!$H$3),"Fehler: Bitte Sondersachverhalt (individuelle Umlage) eintragen.",""))</f>
        <v/>
      </c>
    </row>
    <row r="109" spans="1:6" x14ac:dyDescent="0.2">
      <c r="A109" s="76"/>
      <c r="B109" s="75"/>
      <c r="C109" s="5"/>
      <c r="D109" s="11"/>
      <c r="E109" s="101" t="str">
        <f>IF(ISBLANK(A109),"",IF(B109=Hilfstabelle!$H$1,'Entladung des Speichers'!C109*'Entladung des Speichers'!$B$12/100,IF(B109=Hilfstabelle!$H$2,'Entladung des Speichers'!$B$12*0,IF(B109=Hilfstabelle!$H$3,'Entladung des Speichers'!D109,0))))</f>
        <v/>
      </c>
      <c r="F109" s="87" t="str">
        <f>IF(ISBLANK(A109),"",IF(AND(ISBLANK(D109),B109=Hilfstabelle!$H$3),"Fehler: Bitte Sondersachverhalt (individuelle Umlage) eintragen.",""))</f>
        <v/>
      </c>
    </row>
    <row r="110" spans="1:6" x14ac:dyDescent="0.2">
      <c r="A110" s="76"/>
      <c r="B110" s="75"/>
      <c r="C110" s="5"/>
      <c r="D110" s="11"/>
      <c r="E110" s="101" t="str">
        <f>IF(ISBLANK(A110),"",IF(B110=Hilfstabelle!$H$1,'Entladung des Speichers'!C110*'Entladung des Speichers'!$B$12/100,IF(B110=Hilfstabelle!$H$2,'Entladung des Speichers'!$B$12*0,IF(B110=Hilfstabelle!$H$3,'Entladung des Speichers'!D110,0))))</f>
        <v/>
      </c>
      <c r="F110" s="87" t="str">
        <f>IF(ISBLANK(A110),"",IF(AND(ISBLANK(D110),B110=Hilfstabelle!$H$3),"Fehler: Bitte Sondersachverhalt (individuelle Umlage) eintragen.",""))</f>
        <v/>
      </c>
    </row>
    <row r="111" spans="1:6" x14ac:dyDescent="0.2">
      <c r="A111" s="76"/>
      <c r="B111" s="75"/>
      <c r="C111" s="5"/>
      <c r="D111" s="11"/>
      <c r="E111" s="101" t="str">
        <f>IF(ISBLANK(A111),"",IF(B111=Hilfstabelle!$H$1,'Entladung des Speichers'!C111*'Entladung des Speichers'!$B$12/100,IF(B111=Hilfstabelle!$H$2,'Entladung des Speichers'!$B$12*0,IF(B111=Hilfstabelle!$H$3,'Entladung des Speichers'!D111,0))))</f>
        <v/>
      </c>
      <c r="F111" s="87" t="str">
        <f>IF(ISBLANK(A111),"",IF(AND(ISBLANK(D111),B111=Hilfstabelle!$H$3),"Fehler: Bitte Sondersachverhalt (individuelle Umlage) eintragen.",""))</f>
        <v/>
      </c>
    </row>
    <row r="112" spans="1:6" x14ac:dyDescent="0.2">
      <c r="A112" s="76"/>
      <c r="B112" s="75"/>
      <c r="C112" s="5"/>
      <c r="D112" s="11"/>
      <c r="E112" s="101" t="str">
        <f>IF(ISBLANK(A112),"",IF(B112=Hilfstabelle!$H$1,'Entladung des Speichers'!C112*'Entladung des Speichers'!$B$12/100,IF(B112=Hilfstabelle!$H$2,'Entladung des Speichers'!$B$12*0,IF(B112=Hilfstabelle!$H$3,'Entladung des Speichers'!D112,0))))</f>
        <v/>
      </c>
      <c r="F112" s="87" t="str">
        <f>IF(ISBLANK(A112),"",IF(AND(ISBLANK(D112),B112=Hilfstabelle!$H$3),"Fehler: Bitte Sondersachverhalt (individuelle Umlage) eintragen.",""))</f>
        <v/>
      </c>
    </row>
    <row r="113" spans="1:6" x14ac:dyDescent="0.2">
      <c r="A113" s="76"/>
      <c r="B113" s="75"/>
      <c r="C113" s="5"/>
      <c r="D113" s="11"/>
      <c r="E113" s="101" t="str">
        <f>IF(ISBLANK(A113),"",IF(B113=Hilfstabelle!$H$1,'Entladung des Speichers'!C113*'Entladung des Speichers'!$B$12/100,IF(B113=Hilfstabelle!$H$2,'Entladung des Speichers'!$B$12*0,IF(B113=Hilfstabelle!$H$3,'Entladung des Speichers'!D113,0))))</f>
        <v/>
      </c>
      <c r="F113" s="87" t="str">
        <f>IF(ISBLANK(A113),"",IF(AND(ISBLANK(D113),B113=Hilfstabelle!$H$3),"Fehler: Bitte Sondersachverhalt (individuelle Umlage) eintragen.",""))</f>
        <v/>
      </c>
    </row>
    <row r="114" spans="1:6" x14ac:dyDescent="0.2">
      <c r="A114" s="76"/>
      <c r="B114" s="75"/>
      <c r="C114" s="5"/>
      <c r="D114" s="11"/>
      <c r="E114" s="101" t="str">
        <f>IF(ISBLANK(A114),"",IF(B114=Hilfstabelle!$H$1,'Entladung des Speichers'!C114*'Entladung des Speichers'!$B$12/100,IF(B114=Hilfstabelle!$H$2,'Entladung des Speichers'!$B$12*0,IF(B114=Hilfstabelle!$H$3,'Entladung des Speichers'!D114,0))))</f>
        <v/>
      </c>
      <c r="F114" s="87" t="str">
        <f>IF(ISBLANK(A114),"",IF(AND(ISBLANK(D114),B114=Hilfstabelle!$H$3),"Fehler: Bitte Sondersachverhalt (individuelle Umlage) eintragen.",""))</f>
        <v/>
      </c>
    </row>
    <row r="115" spans="1:6" x14ac:dyDescent="0.2">
      <c r="A115" s="76"/>
      <c r="B115" s="75"/>
      <c r="C115" s="5"/>
      <c r="D115" s="11"/>
      <c r="E115" s="101" t="str">
        <f>IF(ISBLANK(A115),"",IF(B115=Hilfstabelle!$H$1,'Entladung des Speichers'!C115*'Entladung des Speichers'!$B$12/100,IF(B115=Hilfstabelle!$H$2,'Entladung des Speichers'!$B$12*0,IF(B115=Hilfstabelle!$H$3,'Entladung des Speichers'!D115,0))))</f>
        <v/>
      </c>
      <c r="F115" s="87" t="str">
        <f>IF(ISBLANK(A115),"",IF(AND(ISBLANK(D115),B115=Hilfstabelle!$H$3),"Fehler: Bitte Sondersachverhalt (individuelle Umlage) eintragen.",""))</f>
        <v/>
      </c>
    </row>
    <row r="116" spans="1:6" x14ac:dyDescent="0.2">
      <c r="A116" s="76"/>
      <c r="B116" s="75"/>
      <c r="C116" s="5"/>
      <c r="D116" s="11"/>
      <c r="E116" s="101" t="str">
        <f>IF(ISBLANK(A116),"",IF(B116=Hilfstabelle!$H$1,'Entladung des Speichers'!C116*'Entladung des Speichers'!$B$12/100,IF(B116=Hilfstabelle!$H$2,'Entladung des Speichers'!$B$12*0,IF(B116=Hilfstabelle!$H$3,'Entladung des Speichers'!D116,0))))</f>
        <v/>
      </c>
      <c r="F116" s="87" t="str">
        <f>IF(ISBLANK(A116),"",IF(AND(ISBLANK(D116),B116=Hilfstabelle!$H$3),"Fehler: Bitte Sondersachverhalt (individuelle Umlage) eintragen.",""))</f>
        <v/>
      </c>
    </row>
    <row r="117" spans="1:6" x14ac:dyDescent="0.2">
      <c r="A117" s="76"/>
      <c r="B117" s="75"/>
      <c r="C117" s="5"/>
      <c r="D117" s="11"/>
      <c r="E117" s="101" t="str">
        <f>IF(ISBLANK(A117),"",IF(B117=Hilfstabelle!$H$1,'Entladung des Speichers'!C117*'Entladung des Speichers'!$B$12/100,IF(B117=Hilfstabelle!$H$2,'Entladung des Speichers'!$B$12*0,IF(B117=Hilfstabelle!$H$3,'Entladung des Speichers'!D117,0))))</f>
        <v/>
      </c>
      <c r="F117" s="87" t="str">
        <f>IF(ISBLANK(A117),"",IF(AND(ISBLANK(D117),B117=Hilfstabelle!$H$3),"Fehler: Bitte Sondersachverhalt (individuelle Umlage) eintragen.",""))</f>
        <v/>
      </c>
    </row>
    <row r="118" spans="1:6" x14ac:dyDescent="0.2">
      <c r="A118" s="76"/>
      <c r="B118" s="75"/>
      <c r="C118" s="5"/>
      <c r="D118" s="11"/>
      <c r="E118" s="101" t="str">
        <f>IF(ISBLANK(A118),"",IF(B118=Hilfstabelle!$H$1,'Entladung des Speichers'!C118*'Entladung des Speichers'!$B$12/100,IF(B118=Hilfstabelle!$H$2,'Entladung des Speichers'!$B$12*0,IF(B118=Hilfstabelle!$H$3,'Entladung des Speichers'!D118,0))))</f>
        <v/>
      </c>
      <c r="F118" s="87" t="str">
        <f>IF(ISBLANK(A118),"",IF(AND(ISBLANK(D118),B118=Hilfstabelle!$H$3),"Fehler: Bitte Sondersachverhalt (individuelle Umlage) eintragen.",""))</f>
        <v/>
      </c>
    </row>
    <row r="119" spans="1:6" x14ac:dyDescent="0.2">
      <c r="A119" s="76"/>
      <c r="B119" s="75"/>
      <c r="C119" s="5"/>
      <c r="D119" s="11"/>
      <c r="E119" s="101" t="str">
        <f>IF(ISBLANK(A119),"",IF(B119=Hilfstabelle!$H$1,'Entladung des Speichers'!C119*'Entladung des Speichers'!$B$12/100,IF(B119=Hilfstabelle!$H$2,'Entladung des Speichers'!$B$12*0,IF(B119=Hilfstabelle!$H$3,'Entladung des Speichers'!D119,0))))</f>
        <v/>
      </c>
      <c r="F119" s="87" t="str">
        <f>IF(ISBLANK(A119),"",IF(AND(ISBLANK(D119),B119=Hilfstabelle!$H$3),"Fehler: Bitte Sondersachverhalt (individuelle Umlage) eintragen.",""))</f>
        <v/>
      </c>
    </row>
    <row r="120" spans="1:6" x14ac:dyDescent="0.2">
      <c r="A120" s="76"/>
      <c r="B120" s="75"/>
      <c r="C120" s="5"/>
      <c r="D120" s="11"/>
      <c r="E120" s="101" t="str">
        <f>IF(ISBLANK(A120),"",IF(B120=Hilfstabelle!$H$1,'Entladung des Speichers'!C120*'Entladung des Speichers'!$B$12/100,IF(B120=Hilfstabelle!$H$2,'Entladung des Speichers'!$B$12*0,IF(B120=Hilfstabelle!$H$3,'Entladung des Speichers'!D120,0))))</f>
        <v/>
      </c>
      <c r="F120" s="87" t="str">
        <f>IF(ISBLANK(A120),"",IF(AND(ISBLANK(D120),B120=Hilfstabelle!$H$3),"Fehler: Bitte Sondersachverhalt (individuelle Umlage) eintragen.",""))</f>
        <v/>
      </c>
    </row>
    <row r="121" spans="1:6" x14ac:dyDescent="0.2">
      <c r="A121" s="76"/>
      <c r="B121" s="75"/>
      <c r="C121" s="5"/>
      <c r="D121" s="11"/>
      <c r="E121" s="101" t="str">
        <f>IF(ISBLANK(A121),"",IF(B121=Hilfstabelle!$H$1,'Entladung des Speichers'!C121*'Entladung des Speichers'!$B$12/100,IF(B121=Hilfstabelle!$H$2,'Entladung des Speichers'!$B$12*0,IF(B121=Hilfstabelle!$H$3,'Entladung des Speichers'!D121,0))))</f>
        <v/>
      </c>
      <c r="F121" s="87" t="str">
        <f>IF(ISBLANK(A121),"",IF(AND(ISBLANK(D121),B121=Hilfstabelle!$H$3),"Fehler: Bitte Sondersachverhalt (individuelle Umlage) eintragen.",""))</f>
        <v/>
      </c>
    </row>
    <row r="122" spans="1:6" x14ac:dyDescent="0.2">
      <c r="A122" s="76"/>
      <c r="B122" s="75"/>
      <c r="C122" s="5"/>
      <c r="D122" s="11"/>
      <c r="E122" s="101" t="str">
        <f>IF(ISBLANK(A122),"",IF(B122=Hilfstabelle!$H$1,'Entladung des Speichers'!C122*'Entladung des Speichers'!$B$12/100,IF(B122=Hilfstabelle!$H$2,'Entladung des Speichers'!$B$12*0,IF(B122=Hilfstabelle!$H$3,'Entladung des Speichers'!D122,0))))</f>
        <v/>
      </c>
      <c r="F122" s="87" t="str">
        <f>IF(ISBLANK(A122),"",IF(AND(ISBLANK(D122),B122=Hilfstabelle!$H$3),"Fehler: Bitte Sondersachverhalt (individuelle Umlage) eintragen.",""))</f>
        <v/>
      </c>
    </row>
    <row r="123" spans="1:6" x14ac:dyDescent="0.2">
      <c r="A123" s="76"/>
      <c r="B123" s="75"/>
      <c r="C123" s="5"/>
      <c r="D123" s="11"/>
      <c r="E123" s="101" t="str">
        <f>IF(ISBLANK(A123),"",IF(B123=Hilfstabelle!$H$1,'Entladung des Speichers'!C123*'Entladung des Speichers'!$B$12/100,IF(B123=Hilfstabelle!$H$2,'Entladung des Speichers'!$B$12*0,IF(B123=Hilfstabelle!$H$3,'Entladung des Speichers'!D123,0))))</f>
        <v/>
      </c>
      <c r="F123" s="87" t="str">
        <f>IF(ISBLANK(A123),"",IF(AND(ISBLANK(D123),B123=Hilfstabelle!$H$3),"Fehler: Bitte Sondersachverhalt (individuelle Umlage) eintragen.",""))</f>
        <v/>
      </c>
    </row>
    <row r="124" spans="1:6" x14ac:dyDescent="0.2">
      <c r="A124" s="76"/>
      <c r="B124" s="75"/>
      <c r="C124" s="5"/>
      <c r="D124" s="11"/>
      <c r="E124" s="101" t="str">
        <f>IF(ISBLANK(A124),"",IF(B124=Hilfstabelle!$H$1,'Entladung des Speichers'!C124*'Entladung des Speichers'!$B$12/100,IF(B124=Hilfstabelle!$H$2,'Entladung des Speichers'!$B$12*0,IF(B124=Hilfstabelle!$H$3,'Entladung des Speichers'!D124,0))))</f>
        <v/>
      </c>
      <c r="F124" s="87" t="str">
        <f>IF(ISBLANK(A124),"",IF(AND(ISBLANK(D124),B124=Hilfstabelle!$H$3),"Fehler: Bitte Sondersachverhalt (individuelle Umlage) eintragen.",""))</f>
        <v/>
      </c>
    </row>
    <row r="125" spans="1:6" x14ac:dyDescent="0.2">
      <c r="A125" s="76"/>
      <c r="B125" s="75"/>
      <c r="C125" s="5"/>
      <c r="D125" s="11"/>
      <c r="E125" s="101" t="str">
        <f>IF(ISBLANK(A125),"",IF(B125=Hilfstabelle!$H$1,'Entladung des Speichers'!C125*'Entladung des Speichers'!$B$12/100,IF(B125=Hilfstabelle!$H$2,'Entladung des Speichers'!$B$12*0,IF(B125=Hilfstabelle!$H$3,'Entladung des Speichers'!D125,0))))</f>
        <v/>
      </c>
      <c r="F125" s="87" t="str">
        <f>IF(ISBLANK(A125),"",IF(AND(ISBLANK(D125),B125=Hilfstabelle!$H$3),"Fehler: Bitte Sondersachverhalt (individuelle Umlage) eintragen.",""))</f>
        <v/>
      </c>
    </row>
    <row r="126" spans="1:6" x14ac:dyDescent="0.2">
      <c r="A126" s="76"/>
      <c r="B126" s="75"/>
      <c r="C126" s="5"/>
      <c r="D126" s="11"/>
      <c r="E126" s="101" t="str">
        <f>IF(ISBLANK(A126),"",IF(B126=Hilfstabelle!$H$1,'Entladung des Speichers'!C126*'Entladung des Speichers'!$B$12/100,IF(B126=Hilfstabelle!$H$2,'Entladung des Speichers'!$B$12*0,IF(B126=Hilfstabelle!$H$3,'Entladung des Speichers'!D126,0))))</f>
        <v/>
      </c>
      <c r="F126" s="87" t="str">
        <f>IF(ISBLANK(A126),"",IF(AND(ISBLANK(D126),B126=Hilfstabelle!$H$3),"Fehler: Bitte Sondersachverhalt (individuelle Umlage) eintragen.",""))</f>
        <v/>
      </c>
    </row>
    <row r="127" spans="1:6" x14ac:dyDescent="0.2">
      <c r="A127" s="76"/>
      <c r="B127" s="75"/>
      <c r="C127" s="5"/>
      <c r="D127" s="11"/>
      <c r="E127" s="101" t="str">
        <f>IF(ISBLANK(A127),"",IF(B127=Hilfstabelle!$H$1,'Entladung des Speichers'!C127*'Entladung des Speichers'!$B$12/100,IF(B127=Hilfstabelle!$H$2,'Entladung des Speichers'!$B$12*0,IF(B127=Hilfstabelle!$H$3,'Entladung des Speichers'!D127,0))))</f>
        <v/>
      </c>
      <c r="F127" s="87" t="str">
        <f>IF(ISBLANK(A127),"",IF(AND(ISBLANK(D127),B127=Hilfstabelle!$H$3),"Fehler: Bitte Sondersachverhalt (individuelle Umlage) eintragen.",""))</f>
        <v/>
      </c>
    </row>
    <row r="128" spans="1:6" x14ac:dyDescent="0.2">
      <c r="A128" s="76"/>
      <c r="B128" s="75"/>
      <c r="C128" s="5"/>
      <c r="D128" s="11"/>
      <c r="E128" s="101" t="str">
        <f>IF(ISBLANK(A128),"",IF(B128=Hilfstabelle!$H$1,'Entladung des Speichers'!C128*'Entladung des Speichers'!$B$12/100,IF(B128=Hilfstabelle!$H$2,'Entladung des Speichers'!$B$12*0,IF(B128=Hilfstabelle!$H$3,'Entladung des Speichers'!D128,0))))</f>
        <v/>
      </c>
      <c r="F128" s="87" t="str">
        <f>IF(ISBLANK(A128),"",IF(AND(ISBLANK(D128),B128=Hilfstabelle!$H$3),"Fehler: Bitte Sondersachverhalt (individuelle Umlage) eintragen.",""))</f>
        <v/>
      </c>
    </row>
    <row r="129" spans="1:6" x14ac:dyDescent="0.2">
      <c r="A129" s="76"/>
      <c r="B129" s="75"/>
      <c r="C129" s="5"/>
      <c r="D129" s="11"/>
      <c r="E129" s="101" t="str">
        <f>IF(ISBLANK(A129),"",IF(B129=Hilfstabelle!$H$1,'Entladung des Speichers'!C129*'Entladung des Speichers'!$B$12/100,IF(B129=Hilfstabelle!$H$2,'Entladung des Speichers'!$B$12*0,IF(B129=Hilfstabelle!$H$3,'Entladung des Speichers'!D129,0))))</f>
        <v/>
      </c>
      <c r="F129" s="87" t="str">
        <f>IF(ISBLANK(A129),"",IF(AND(ISBLANK(D129),B129=Hilfstabelle!$H$3),"Fehler: Bitte Sondersachverhalt (individuelle Umlage) eintragen.",""))</f>
        <v/>
      </c>
    </row>
    <row r="130" spans="1:6" x14ac:dyDescent="0.2">
      <c r="A130" s="76"/>
      <c r="B130" s="75"/>
      <c r="C130" s="5"/>
      <c r="D130" s="11"/>
      <c r="E130" s="101" t="str">
        <f>IF(ISBLANK(A130),"",IF(B130=Hilfstabelle!$H$1,'Entladung des Speichers'!C130*'Entladung des Speichers'!$B$12/100,IF(B130=Hilfstabelle!$H$2,'Entladung des Speichers'!$B$12*0,IF(B130=Hilfstabelle!$H$3,'Entladung des Speichers'!D130,0))))</f>
        <v/>
      </c>
      <c r="F130" s="87" t="str">
        <f>IF(ISBLANK(A130),"",IF(AND(ISBLANK(D130),B130=Hilfstabelle!$H$3),"Fehler: Bitte Sondersachverhalt (individuelle Umlage) eintragen.",""))</f>
        <v/>
      </c>
    </row>
    <row r="131" spans="1:6" x14ac:dyDescent="0.2">
      <c r="A131" s="76"/>
      <c r="B131" s="75"/>
      <c r="C131" s="5"/>
      <c r="D131" s="11"/>
      <c r="E131" s="101" t="str">
        <f>IF(ISBLANK(A131),"",IF(B131=Hilfstabelle!$H$1,'Entladung des Speichers'!C131*'Entladung des Speichers'!$B$12/100,IF(B131=Hilfstabelle!$H$2,'Entladung des Speichers'!$B$12*0,IF(B131=Hilfstabelle!$H$3,'Entladung des Speichers'!D131,0))))</f>
        <v/>
      </c>
      <c r="F131" s="87" t="str">
        <f>IF(ISBLANK(A131),"",IF(AND(ISBLANK(D131),B131=Hilfstabelle!$H$3),"Fehler: Bitte Sondersachverhalt (individuelle Umlage) eintragen.",""))</f>
        <v/>
      </c>
    </row>
    <row r="132" spans="1:6" x14ac:dyDescent="0.2">
      <c r="A132" s="76"/>
      <c r="B132" s="75"/>
      <c r="C132" s="5"/>
      <c r="D132" s="11"/>
      <c r="E132" s="101" t="str">
        <f>IF(ISBLANK(A132),"",IF(B132=Hilfstabelle!$H$1,'Entladung des Speichers'!C132*'Entladung des Speichers'!$B$12/100,IF(B132=Hilfstabelle!$H$2,'Entladung des Speichers'!$B$12*0,IF(B132=Hilfstabelle!$H$3,'Entladung des Speichers'!D132,0))))</f>
        <v/>
      </c>
      <c r="F132" s="87" t="str">
        <f>IF(ISBLANK(A132),"",IF(AND(ISBLANK(D132),B132=Hilfstabelle!$H$3),"Fehler: Bitte Sondersachverhalt (individuelle Umlage) eintragen.",""))</f>
        <v/>
      </c>
    </row>
    <row r="133" spans="1:6" x14ac:dyDescent="0.2">
      <c r="A133" s="76"/>
      <c r="B133" s="75"/>
      <c r="C133" s="5"/>
      <c r="D133" s="11"/>
      <c r="E133" s="101" t="str">
        <f>IF(ISBLANK(A133),"",IF(B133=Hilfstabelle!$H$1,'Entladung des Speichers'!C133*'Entladung des Speichers'!$B$12/100,IF(B133=Hilfstabelle!$H$2,'Entladung des Speichers'!$B$12*0,IF(B133=Hilfstabelle!$H$3,'Entladung des Speichers'!D133,0))))</f>
        <v/>
      </c>
      <c r="F133" s="87" t="str">
        <f>IF(ISBLANK(A133),"",IF(AND(ISBLANK(D133),B133=Hilfstabelle!$H$3),"Fehler: Bitte Sondersachverhalt (individuelle Umlage) eintragen.",""))</f>
        <v/>
      </c>
    </row>
    <row r="134" spans="1:6" x14ac:dyDescent="0.2">
      <c r="A134" s="76"/>
      <c r="B134" s="75"/>
      <c r="C134" s="5"/>
      <c r="D134" s="11"/>
      <c r="E134" s="101" t="str">
        <f>IF(ISBLANK(A134),"",IF(B134=Hilfstabelle!$H$1,'Entladung des Speichers'!C134*'Entladung des Speichers'!$B$12/100,IF(B134=Hilfstabelle!$H$2,'Entladung des Speichers'!$B$12*0,IF(B134=Hilfstabelle!$H$3,'Entladung des Speichers'!D134,0))))</f>
        <v/>
      </c>
      <c r="F134" s="87" t="str">
        <f>IF(ISBLANK(A134),"",IF(AND(ISBLANK(D134),B134=Hilfstabelle!$H$3),"Fehler: Bitte Sondersachverhalt (individuelle Umlage) eintragen.",""))</f>
        <v/>
      </c>
    </row>
    <row r="135" spans="1:6" x14ac:dyDescent="0.2">
      <c r="A135" s="76"/>
      <c r="B135" s="75"/>
      <c r="C135" s="5"/>
      <c r="D135" s="11"/>
      <c r="E135" s="101" t="str">
        <f>IF(ISBLANK(A135),"",IF(B135=Hilfstabelle!$H$1,'Entladung des Speichers'!C135*'Entladung des Speichers'!$B$12/100,IF(B135=Hilfstabelle!$H$2,'Entladung des Speichers'!$B$12*0,IF(B135=Hilfstabelle!$H$3,'Entladung des Speichers'!D135,0))))</f>
        <v/>
      </c>
      <c r="F135" s="87" t="str">
        <f>IF(ISBLANK(A135),"",IF(AND(ISBLANK(D135),B135=Hilfstabelle!$H$3),"Fehler: Bitte Sondersachverhalt (individuelle Umlage) eintragen.",""))</f>
        <v/>
      </c>
    </row>
    <row r="136" spans="1:6" x14ac:dyDescent="0.2">
      <c r="A136" s="76"/>
      <c r="B136" s="75"/>
      <c r="C136" s="5"/>
      <c r="D136" s="11"/>
      <c r="E136" s="101" t="str">
        <f>IF(ISBLANK(A136),"",IF(B136=Hilfstabelle!$H$1,'Entladung des Speichers'!C136*'Entladung des Speichers'!$B$12/100,IF(B136=Hilfstabelle!$H$2,'Entladung des Speichers'!$B$12*0,IF(B136=Hilfstabelle!$H$3,'Entladung des Speichers'!D136,0))))</f>
        <v/>
      </c>
      <c r="F136" s="87" t="str">
        <f>IF(ISBLANK(A136),"",IF(AND(ISBLANK(D136),B136=Hilfstabelle!$H$3),"Fehler: Bitte Sondersachverhalt (individuelle Umlage) eintragen.",""))</f>
        <v/>
      </c>
    </row>
    <row r="137" spans="1:6" x14ac:dyDescent="0.2">
      <c r="A137" s="76"/>
      <c r="B137" s="75"/>
      <c r="C137" s="5"/>
      <c r="D137" s="11"/>
      <c r="E137" s="101" t="str">
        <f>IF(ISBLANK(A137),"",IF(B137=Hilfstabelle!$H$1,'Entladung des Speichers'!C137*'Entladung des Speichers'!$B$12/100,IF(B137=Hilfstabelle!$H$2,'Entladung des Speichers'!$B$12*0,IF(B137=Hilfstabelle!$H$3,'Entladung des Speichers'!D137,0))))</f>
        <v/>
      </c>
      <c r="F137" s="87" t="str">
        <f>IF(ISBLANK(A137),"",IF(AND(ISBLANK(D137),B137=Hilfstabelle!$H$3),"Fehler: Bitte Sondersachverhalt (individuelle Umlage) eintragen.",""))</f>
        <v/>
      </c>
    </row>
    <row r="138" spans="1:6" x14ac:dyDescent="0.2">
      <c r="A138" s="76"/>
      <c r="B138" s="75"/>
      <c r="C138" s="5"/>
      <c r="D138" s="11"/>
      <c r="E138" s="101" t="str">
        <f>IF(ISBLANK(A138),"",IF(B138=Hilfstabelle!$H$1,'Entladung des Speichers'!C138*'Entladung des Speichers'!$B$12/100,IF(B138=Hilfstabelle!$H$2,'Entladung des Speichers'!$B$12*0,IF(B138=Hilfstabelle!$H$3,'Entladung des Speichers'!D138,0))))</f>
        <v/>
      </c>
      <c r="F138" s="87" t="str">
        <f>IF(ISBLANK(A138),"",IF(AND(ISBLANK(D138),B138=Hilfstabelle!$H$3),"Fehler: Bitte Sondersachverhalt (individuelle Umlage) eintragen.",""))</f>
        <v/>
      </c>
    </row>
    <row r="139" spans="1:6" x14ac:dyDescent="0.2">
      <c r="A139" s="76"/>
      <c r="B139" s="75"/>
      <c r="C139" s="5"/>
      <c r="D139" s="11"/>
      <c r="E139" s="101" t="str">
        <f>IF(ISBLANK(A139),"",IF(B139=Hilfstabelle!$H$1,'Entladung des Speichers'!C139*'Entladung des Speichers'!$B$12/100,IF(B139=Hilfstabelle!$H$2,'Entladung des Speichers'!$B$12*0,IF(B139=Hilfstabelle!$H$3,'Entladung des Speichers'!D139,0))))</f>
        <v/>
      </c>
      <c r="F139" s="87" t="str">
        <f>IF(ISBLANK(A139),"",IF(AND(ISBLANK(D139),B139=Hilfstabelle!$H$3),"Fehler: Bitte Sondersachverhalt (individuelle Umlage) eintragen.",""))</f>
        <v/>
      </c>
    </row>
    <row r="140" spans="1:6" x14ac:dyDescent="0.2">
      <c r="A140" s="76"/>
      <c r="B140" s="75"/>
      <c r="C140" s="5"/>
      <c r="D140" s="11"/>
      <c r="E140" s="101" t="str">
        <f>IF(ISBLANK(A140),"",IF(B140=Hilfstabelle!$H$1,'Entladung des Speichers'!C140*'Entladung des Speichers'!$B$12/100,IF(B140=Hilfstabelle!$H$2,'Entladung des Speichers'!$B$12*0,IF(B140=Hilfstabelle!$H$3,'Entladung des Speichers'!D140,0))))</f>
        <v/>
      </c>
      <c r="F140" s="87" t="str">
        <f>IF(ISBLANK(A140),"",IF(AND(ISBLANK(D140),B140=Hilfstabelle!$H$3),"Fehler: Bitte Sondersachverhalt (individuelle Umlage) eintragen.",""))</f>
        <v/>
      </c>
    </row>
    <row r="141" spans="1:6" x14ac:dyDescent="0.2">
      <c r="A141" s="76"/>
      <c r="B141" s="75"/>
      <c r="C141" s="5"/>
      <c r="D141" s="11"/>
      <c r="E141" s="101" t="str">
        <f>IF(ISBLANK(A141),"",IF(B141=Hilfstabelle!$H$1,'Entladung des Speichers'!C141*'Entladung des Speichers'!$B$12/100,IF(B141=Hilfstabelle!$H$2,'Entladung des Speichers'!$B$12*0,IF(B141=Hilfstabelle!$H$3,'Entladung des Speichers'!D141,0))))</f>
        <v/>
      </c>
      <c r="F141" s="87" t="str">
        <f>IF(ISBLANK(A141),"",IF(AND(ISBLANK(D141),B141=Hilfstabelle!$H$3),"Fehler: Bitte Sondersachverhalt (individuelle Umlage) eintragen.",""))</f>
        <v/>
      </c>
    </row>
    <row r="142" spans="1:6" x14ac:dyDescent="0.2">
      <c r="A142" s="76"/>
      <c r="B142" s="75"/>
      <c r="C142" s="5"/>
      <c r="D142" s="11"/>
      <c r="E142" s="101" t="str">
        <f>IF(ISBLANK(A142),"",IF(B142=Hilfstabelle!$H$1,'Entladung des Speichers'!C142*'Entladung des Speichers'!$B$12/100,IF(B142=Hilfstabelle!$H$2,'Entladung des Speichers'!$B$12*0,IF(B142=Hilfstabelle!$H$3,'Entladung des Speichers'!D142,0))))</f>
        <v/>
      </c>
      <c r="F142" s="87" t="str">
        <f>IF(ISBLANK(A142),"",IF(AND(ISBLANK(D142),B142=Hilfstabelle!$H$3),"Fehler: Bitte Sondersachverhalt (individuelle Umlage) eintragen.",""))</f>
        <v/>
      </c>
    </row>
    <row r="143" spans="1:6" x14ac:dyDescent="0.2">
      <c r="A143" s="76"/>
      <c r="B143" s="75"/>
      <c r="C143" s="5"/>
      <c r="D143" s="11"/>
      <c r="E143" s="101" t="str">
        <f>IF(ISBLANK(A143),"",IF(B143=Hilfstabelle!$H$1,'Entladung des Speichers'!C143*'Entladung des Speichers'!$B$12/100,IF(B143=Hilfstabelle!$H$2,'Entladung des Speichers'!$B$12*0,IF(B143=Hilfstabelle!$H$3,'Entladung des Speichers'!D143,0))))</f>
        <v/>
      </c>
      <c r="F143" s="87" t="str">
        <f>IF(ISBLANK(A143),"",IF(AND(ISBLANK(D143),B143=Hilfstabelle!$H$3),"Fehler: Bitte Sondersachverhalt (individuelle Umlage) eintragen.",""))</f>
        <v/>
      </c>
    </row>
    <row r="144" spans="1:6" x14ac:dyDescent="0.2">
      <c r="A144" s="76"/>
      <c r="B144" s="75"/>
      <c r="C144" s="5"/>
      <c r="D144" s="11"/>
      <c r="E144" s="101" t="str">
        <f>IF(ISBLANK(A144),"",IF(B144=Hilfstabelle!$H$1,'Entladung des Speichers'!C144*'Entladung des Speichers'!$B$12/100,IF(B144=Hilfstabelle!$H$2,'Entladung des Speichers'!$B$12*0,IF(B144=Hilfstabelle!$H$3,'Entladung des Speichers'!D144,0))))</f>
        <v/>
      </c>
      <c r="F144" s="87" t="str">
        <f>IF(ISBLANK(A144),"",IF(AND(ISBLANK(D144),B144=Hilfstabelle!$H$3),"Fehler: Bitte Sondersachverhalt (individuelle Umlage) eintragen.",""))</f>
        <v/>
      </c>
    </row>
    <row r="145" spans="1:6" x14ac:dyDescent="0.2">
      <c r="A145" s="76"/>
      <c r="B145" s="75"/>
      <c r="C145" s="5"/>
      <c r="D145" s="11"/>
      <c r="E145" s="101" t="str">
        <f>IF(ISBLANK(A145),"",IF(B145=Hilfstabelle!$H$1,'Entladung des Speichers'!C145*'Entladung des Speichers'!$B$12/100,IF(B145=Hilfstabelle!$H$2,'Entladung des Speichers'!$B$12*0,IF(B145=Hilfstabelle!$H$3,'Entladung des Speichers'!D145,0))))</f>
        <v/>
      </c>
      <c r="F145" s="87" t="str">
        <f>IF(ISBLANK(A145),"",IF(AND(ISBLANK(D145),B145=Hilfstabelle!$H$3),"Fehler: Bitte Sondersachverhalt (individuelle Umlage) eintragen.",""))</f>
        <v/>
      </c>
    </row>
    <row r="146" spans="1:6" x14ac:dyDescent="0.2">
      <c r="A146" s="76"/>
      <c r="B146" s="75"/>
      <c r="C146" s="5"/>
      <c r="D146" s="11"/>
      <c r="E146" s="101" t="str">
        <f>IF(ISBLANK(A146),"",IF(B146=Hilfstabelle!$H$1,'Entladung des Speichers'!C146*'Entladung des Speichers'!$B$12/100,IF(B146=Hilfstabelle!$H$2,'Entladung des Speichers'!$B$12*0,IF(B146=Hilfstabelle!$H$3,'Entladung des Speichers'!D146,0))))</f>
        <v/>
      </c>
      <c r="F146" s="87" t="str">
        <f>IF(ISBLANK(A146),"",IF(AND(ISBLANK(D146),B146=Hilfstabelle!$H$3),"Fehler: Bitte Sondersachverhalt (individuelle Umlage) eintragen.",""))</f>
        <v/>
      </c>
    </row>
    <row r="147" spans="1:6" x14ac:dyDescent="0.2">
      <c r="A147" s="76"/>
      <c r="B147" s="75"/>
      <c r="C147" s="5"/>
      <c r="D147" s="11"/>
      <c r="E147" s="101" t="str">
        <f>IF(ISBLANK(A147),"",IF(B147=Hilfstabelle!$H$1,'Entladung des Speichers'!C147*'Entladung des Speichers'!$B$12/100,IF(B147=Hilfstabelle!$H$2,'Entladung des Speichers'!$B$12*0,IF(B147=Hilfstabelle!$H$3,'Entladung des Speichers'!D147,0))))</f>
        <v/>
      </c>
      <c r="F147" s="87" t="str">
        <f>IF(ISBLANK(A147),"",IF(AND(ISBLANK(D147),B147=Hilfstabelle!$H$3),"Fehler: Bitte Sondersachverhalt (individuelle Umlage) eintragen.",""))</f>
        <v/>
      </c>
    </row>
    <row r="148" spans="1:6" x14ac:dyDescent="0.2">
      <c r="A148" s="76"/>
      <c r="B148" s="75"/>
      <c r="C148" s="5"/>
      <c r="D148" s="11"/>
      <c r="E148" s="101" t="str">
        <f>IF(ISBLANK(A148),"",IF(B148=Hilfstabelle!$H$1,'Entladung des Speichers'!C148*'Entladung des Speichers'!$B$12/100,IF(B148=Hilfstabelle!$H$2,'Entladung des Speichers'!$B$12*0,IF(B148=Hilfstabelle!$H$3,'Entladung des Speichers'!D148,0))))</f>
        <v/>
      </c>
      <c r="F148" s="87" t="str">
        <f>IF(ISBLANK(A148),"",IF(AND(ISBLANK(D148),B148=Hilfstabelle!$H$3),"Fehler: Bitte Sondersachverhalt (individuelle Umlage) eintragen.",""))</f>
        <v/>
      </c>
    </row>
    <row r="149" spans="1:6" x14ac:dyDescent="0.2">
      <c r="A149" s="76"/>
      <c r="B149" s="75"/>
      <c r="C149" s="5"/>
      <c r="D149" s="11"/>
      <c r="E149" s="101" t="str">
        <f>IF(ISBLANK(A149),"",IF(B149=Hilfstabelle!$H$1,'Entladung des Speichers'!C149*'Entladung des Speichers'!$B$12/100,IF(B149=Hilfstabelle!$H$2,'Entladung des Speichers'!$B$12*0,IF(B149=Hilfstabelle!$H$3,'Entladung des Speichers'!D149,0))))</f>
        <v/>
      </c>
      <c r="F149" s="87" t="str">
        <f>IF(ISBLANK(A149),"",IF(AND(ISBLANK(D149),B149=Hilfstabelle!$H$3),"Fehler: Bitte Sondersachverhalt (individuelle Umlage) eintragen.",""))</f>
        <v/>
      </c>
    </row>
    <row r="150" spans="1:6" x14ac:dyDescent="0.2">
      <c r="A150" s="76"/>
      <c r="B150" s="75"/>
      <c r="C150" s="5"/>
      <c r="D150" s="11"/>
      <c r="E150" s="101" t="str">
        <f>IF(ISBLANK(A150),"",IF(B150=Hilfstabelle!$H$1,'Entladung des Speichers'!C150*'Entladung des Speichers'!$B$12/100,IF(B150=Hilfstabelle!$H$2,'Entladung des Speichers'!$B$12*0,IF(B150=Hilfstabelle!$H$3,'Entladung des Speichers'!D150,0))))</f>
        <v/>
      </c>
      <c r="F150" s="87" t="str">
        <f>IF(ISBLANK(A150),"",IF(AND(ISBLANK(D150),B150=Hilfstabelle!$H$3),"Fehler: Bitte Sondersachverhalt (individuelle Umlage) eintragen.",""))</f>
        <v/>
      </c>
    </row>
    <row r="151" spans="1:6" x14ac:dyDescent="0.2">
      <c r="A151" s="76"/>
      <c r="B151" s="75"/>
      <c r="C151" s="5"/>
      <c r="D151" s="11"/>
      <c r="E151" s="101" t="str">
        <f>IF(ISBLANK(A151),"",IF(B151=Hilfstabelle!$H$1,'Entladung des Speichers'!C151*'Entladung des Speichers'!$B$12/100,IF(B151=Hilfstabelle!$H$2,'Entladung des Speichers'!$B$12*0,IF(B151=Hilfstabelle!$H$3,'Entladung des Speichers'!D151,0))))</f>
        <v/>
      </c>
      <c r="F151" s="87" t="str">
        <f>IF(ISBLANK(A151),"",IF(AND(ISBLANK(D151),B151=Hilfstabelle!$H$3),"Fehler: Bitte Sondersachverhalt (individuelle Umlage) eintragen.",""))</f>
        <v/>
      </c>
    </row>
    <row r="152" spans="1:6" x14ac:dyDescent="0.2">
      <c r="A152" s="76"/>
      <c r="B152" s="75"/>
      <c r="C152" s="5"/>
      <c r="D152" s="11"/>
      <c r="E152" s="101" t="str">
        <f>IF(ISBLANK(A152),"",IF(B152=Hilfstabelle!$H$1,'Entladung des Speichers'!C152*'Entladung des Speichers'!$B$12/100,IF(B152=Hilfstabelle!$H$2,'Entladung des Speichers'!$B$12*0,IF(B152=Hilfstabelle!$H$3,'Entladung des Speichers'!D152,0))))</f>
        <v/>
      </c>
      <c r="F152" s="87" t="str">
        <f>IF(ISBLANK(A152),"",IF(AND(ISBLANK(D152),B152=Hilfstabelle!$H$3),"Fehler: Bitte Sondersachverhalt (individuelle Umlage) eintragen.",""))</f>
        <v/>
      </c>
    </row>
    <row r="153" spans="1:6" x14ac:dyDescent="0.2">
      <c r="A153" s="76"/>
      <c r="B153" s="75"/>
      <c r="C153" s="5"/>
      <c r="D153" s="11"/>
      <c r="E153" s="101" t="str">
        <f>IF(ISBLANK(A153),"",IF(B153=Hilfstabelle!$H$1,'Entladung des Speichers'!C153*'Entladung des Speichers'!$B$12/100,IF(B153=Hilfstabelle!$H$2,'Entladung des Speichers'!$B$12*0,IF(B153=Hilfstabelle!$H$3,'Entladung des Speichers'!D153,0))))</f>
        <v/>
      </c>
      <c r="F153" s="87" t="str">
        <f>IF(ISBLANK(A153),"",IF(AND(ISBLANK(D153),B153=Hilfstabelle!$H$3),"Fehler: Bitte Sondersachverhalt (individuelle Umlage) eintragen.",""))</f>
        <v/>
      </c>
    </row>
    <row r="154" spans="1:6" x14ac:dyDescent="0.2">
      <c r="A154" s="76"/>
      <c r="B154" s="75"/>
      <c r="C154" s="5"/>
      <c r="D154" s="11"/>
      <c r="E154" s="101" t="str">
        <f>IF(ISBLANK(A154),"",IF(B154=Hilfstabelle!$H$1,'Entladung des Speichers'!C154*'Entladung des Speichers'!$B$12/100,IF(B154=Hilfstabelle!$H$2,'Entladung des Speichers'!$B$12*0,IF(B154=Hilfstabelle!$H$3,'Entladung des Speichers'!D154,0))))</f>
        <v/>
      </c>
      <c r="F154" s="87" t="str">
        <f>IF(ISBLANK(A154),"",IF(AND(ISBLANK(D154),B154=Hilfstabelle!$H$3),"Fehler: Bitte Sondersachverhalt (individuelle Umlage) eintragen.",""))</f>
        <v/>
      </c>
    </row>
    <row r="155" spans="1:6" x14ac:dyDescent="0.2">
      <c r="A155" s="76"/>
      <c r="B155" s="75"/>
      <c r="C155" s="5"/>
      <c r="D155" s="11"/>
      <c r="E155" s="101" t="str">
        <f>IF(ISBLANK(A155),"",IF(B155=Hilfstabelle!$H$1,'Entladung des Speichers'!C155*'Entladung des Speichers'!$B$12/100,IF(B155=Hilfstabelle!$H$2,'Entladung des Speichers'!$B$12*0,IF(B155=Hilfstabelle!$H$3,'Entladung des Speichers'!D155,0))))</f>
        <v/>
      </c>
      <c r="F155" s="87" t="str">
        <f>IF(ISBLANK(A155),"",IF(AND(ISBLANK(D155),B155=Hilfstabelle!$H$3),"Fehler: Bitte Sondersachverhalt (individuelle Umlage) eintragen.",""))</f>
        <v/>
      </c>
    </row>
    <row r="156" spans="1:6" x14ac:dyDescent="0.2">
      <c r="A156" s="76"/>
      <c r="B156" s="75"/>
      <c r="C156" s="5"/>
      <c r="D156" s="11"/>
      <c r="E156" s="101" t="str">
        <f>IF(ISBLANK(A156),"",IF(B156=Hilfstabelle!$H$1,'Entladung des Speichers'!C156*'Entladung des Speichers'!$B$12/100,IF(B156=Hilfstabelle!$H$2,'Entladung des Speichers'!$B$12*0,IF(B156=Hilfstabelle!$H$3,'Entladung des Speichers'!D156,0))))</f>
        <v/>
      </c>
      <c r="F156" s="87" t="str">
        <f>IF(ISBLANK(A156),"",IF(AND(ISBLANK(D156),B156=Hilfstabelle!$H$3),"Fehler: Bitte Sondersachverhalt (individuelle Umlage) eintragen.",""))</f>
        <v/>
      </c>
    </row>
    <row r="157" spans="1:6" x14ac:dyDescent="0.2">
      <c r="A157" s="76"/>
      <c r="B157" s="75"/>
      <c r="C157" s="5"/>
      <c r="D157" s="11"/>
      <c r="E157" s="101" t="str">
        <f>IF(ISBLANK(A157),"",IF(B157=Hilfstabelle!$H$1,'Entladung des Speichers'!C157*'Entladung des Speichers'!$B$12/100,IF(B157=Hilfstabelle!$H$2,'Entladung des Speichers'!$B$12*0,IF(B157=Hilfstabelle!$H$3,'Entladung des Speichers'!D157,0))))</f>
        <v/>
      </c>
      <c r="F157" s="87" t="str">
        <f>IF(ISBLANK(A157),"",IF(AND(ISBLANK(D157),B157=Hilfstabelle!$H$3),"Fehler: Bitte Sondersachverhalt (individuelle Umlage) eintragen.",""))</f>
        <v/>
      </c>
    </row>
    <row r="158" spans="1:6" x14ac:dyDescent="0.2">
      <c r="A158" s="76"/>
      <c r="B158" s="75"/>
      <c r="C158" s="5"/>
      <c r="D158" s="11"/>
      <c r="E158" s="101" t="str">
        <f>IF(ISBLANK(A158),"",IF(B158=Hilfstabelle!$H$1,'Entladung des Speichers'!C158*'Entladung des Speichers'!$B$12/100,IF(B158=Hilfstabelle!$H$2,'Entladung des Speichers'!$B$12*0,IF(B158=Hilfstabelle!$H$3,'Entladung des Speichers'!D158,0))))</f>
        <v/>
      </c>
      <c r="F158" s="87" t="str">
        <f>IF(ISBLANK(A158),"",IF(AND(ISBLANK(D158),B158=Hilfstabelle!$H$3),"Fehler: Bitte Sondersachverhalt (individuelle Umlage) eintragen.",""))</f>
        <v/>
      </c>
    </row>
    <row r="159" spans="1:6" x14ac:dyDescent="0.2">
      <c r="A159" s="76"/>
      <c r="B159" s="75"/>
      <c r="C159" s="5"/>
      <c r="D159" s="11"/>
      <c r="E159" s="101" t="str">
        <f>IF(ISBLANK(A159),"",IF(B159=Hilfstabelle!$H$1,'Entladung des Speichers'!C159*'Entladung des Speichers'!$B$12/100,IF(B159=Hilfstabelle!$H$2,'Entladung des Speichers'!$B$12*0,IF(B159=Hilfstabelle!$H$3,'Entladung des Speichers'!D159,0))))</f>
        <v/>
      </c>
      <c r="F159" s="87" t="str">
        <f>IF(ISBLANK(A159),"",IF(AND(ISBLANK(D159),B159=Hilfstabelle!$H$3),"Fehler: Bitte Sondersachverhalt (individuelle Umlage) eintragen.",""))</f>
        <v/>
      </c>
    </row>
    <row r="160" spans="1:6" x14ac:dyDescent="0.2">
      <c r="A160" s="76"/>
      <c r="B160" s="75"/>
      <c r="C160" s="5"/>
      <c r="D160" s="11"/>
      <c r="E160" s="101" t="str">
        <f>IF(ISBLANK(A160),"",IF(B160=Hilfstabelle!$H$1,'Entladung des Speichers'!C160*'Entladung des Speichers'!$B$12/100,IF(B160=Hilfstabelle!$H$2,'Entladung des Speichers'!$B$12*0,IF(B160=Hilfstabelle!$H$3,'Entladung des Speichers'!D160,0))))</f>
        <v/>
      </c>
      <c r="F160" s="87" t="str">
        <f>IF(ISBLANK(A160),"",IF(AND(ISBLANK(D160),B160=Hilfstabelle!$H$3),"Fehler: Bitte Sondersachverhalt (individuelle Umlage) eintragen.",""))</f>
        <v/>
      </c>
    </row>
    <row r="161" spans="1:6" x14ac:dyDescent="0.2">
      <c r="A161" s="76"/>
      <c r="B161" s="75"/>
      <c r="C161" s="5"/>
      <c r="D161" s="11"/>
      <c r="E161" s="101" t="str">
        <f>IF(ISBLANK(A161),"",IF(B161=Hilfstabelle!$H$1,'Entladung des Speichers'!C161*'Entladung des Speichers'!$B$12/100,IF(B161=Hilfstabelle!$H$2,'Entladung des Speichers'!$B$12*0,IF(B161=Hilfstabelle!$H$3,'Entladung des Speichers'!D161,0))))</f>
        <v/>
      </c>
      <c r="F161" s="87" t="str">
        <f>IF(ISBLANK(A161),"",IF(AND(ISBLANK(D161),B161=Hilfstabelle!$H$3),"Fehler: Bitte Sondersachverhalt (individuelle Umlage) eintragen.",""))</f>
        <v/>
      </c>
    </row>
    <row r="162" spans="1:6" x14ac:dyDescent="0.2">
      <c r="A162" s="76"/>
      <c r="B162" s="75"/>
      <c r="C162" s="5"/>
      <c r="D162" s="11"/>
      <c r="E162" s="101" t="str">
        <f>IF(ISBLANK(A162),"",IF(B162=Hilfstabelle!$H$1,'Entladung des Speichers'!C162*'Entladung des Speichers'!$B$12/100,IF(B162=Hilfstabelle!$H$2,'Entladung des Speichers'!$B$12*0,IF(B162=Hilfstabelle!$H$3,'Entladung des Speichers'!D162,0))))</f>
        <v/>
      </c>
      <c r="F162" s="87" t="str">
        <f>IF(ISBLANK(A162),"",IF(AND(ISBLANK(D162),B162=Hilfstabelle!$H$3),"Fehler: Bitte Sondersachverhalt (individuelle Umlage) eintragen.",""))</f>
        <v/>
      </c>
    </row>
    <row r="163" spans="1:6" x14ac:dyDescent="0.2">
      <c r="A163" s="76"/>
      <c r="B163" s="75"/>
      <c r="C163" s="5"/>
      <c r="D163" s="11"/>
      <c r="E163" s="101" t="str">
        <f>IF(ISBLANK(A163),"",IF(B163=Hilfstabelle!$H$1,'Entladung des Speichers'!C163*'Entladung des Speichers'!$B$12/100,IF(B163=Hilfstabelle!$H$2,'Entladung des Speichers'!$B$12*0,IF(B163=Hilfstabelle!$H$3,'Entladung des Speichers'!D163,0))))</f>
        <v/>
      </c>
      <c r="F163" s="87" t="str">
        <f>IF(ISBLANK(A163),"",IF(AND(ISBLANK(D163),B163=Hilfstabelle!$H$3),"Fehler: Bitte Sondersachverhalt (individuelle Umlage) eintragen.",""))</f>
        <v/>
      </c>
    </row>
    <row r="164" spans="1:6" x14ac:dyDescent="0.2">
      <c r="A164" s="76"/>
      <c r="B164" s="75"/>
      <c r="C164" s="5"/>
      <c r="D164" s="11"/>
      <c r="E164" s="101" t="str">
        <f>IF(ISBLANK(A164),"",IF(B164=Hilfstabelle!$H$1,'Entladung des Speichers'!C164*'Entladung des Speichers'!$B$12/100,IF(B164=Hilfstabelle!$H$2,'Entladung des Speichers'!$B$12*0,IF(B164=Hilfstabelle!$H$3,'Entladung des Speichers'!D164,0))))</f>
        <v/>
      </c>
      <c r="F164" s="87" t="str">
        <f>IF(ISBLANK(A164),"",IF(AND(ISBLANK(D164),B164=Hilfstabelle!$H$3),"Fehler: Bitte Sondersachverhalt (individuelle Umlage) eintragen.",""))</f>
        <v/>
      </c>
    </row>
    <row r="165" spans="1:6" x14ac:dyDescent="0.2">
      <c r="A165" s="76"/>
      <c r="B165" s="75"/>
      <c r="C165" s="5"/>
      <c r="D165" s="11"/>
      <c r="E165" s="101" t="str">
        <f>IF(ISBLANK(A165),"",IF(B165=Hilfstabelle!$H$1,'Entladung des Speichers'!C165*'Entladung des Speichers'!$B$12/100,IF(B165=Hilfstabelle!$H$2,'Entladung des Speichers'!$B$12*0,IF(B165=Hilfstabelle!$H$3,'Entladung des Speichers'!D165,0))))</f>
        <v/>
      </c>
      <c r="F165" s="87" t="str">
        <f>IF(ISBLANK(A165),"",IF(AND(ISBLANK(D165),B165=Hilfstabelle!$H$3),"Fehler: Bitte Sondersachverhalt (individuelle Umlage) eintragen.",""))</f>
        <v/>
      </c>
    </row>
    <row r="166" spans="1:6" x14ac:dyDescent="0.2">
      <c r="A166" s="76"/>
      <c r="B166" s="75"/>
      <c r="C166" s="5"/>
      <c r="D166" s="11"/>
      <c r="E166" s="101" t="str">
        <f>IF(ISBLANK(A166),"",IF(B166=Hilfstabelle!$H$1,'Entladung des Speichers'!C166*'Entladung des Speichers'!$B$12/100,IF(B166=Hilfstabelle!$H$2,'Entladung des Speichers'!$B$12*0,IF(B166=Hilfstabelle!$H$3,'Entladung des Speichers'!D166,0))))</f>
        <v/>
      </c>
      <c r="F166" s="87" t="str">
        <f>IF(ISBLANK(A166),"",IF(AND(ISBLANK(D166),B166=Hilfstabelle!$H$3),"Fehler: Bitte Sondersachverhalt (individuelle Umlage) eintragen.",""))</f>
        <v/>
      </c>
    </row>
    <row r="167" spans="1:6" x14ac:dyDescent="0.2">
      <c r="A167" s="76"/>
      <c r="B167" s="75"/>
      <c r="C167" s="5"/>
      <c r="D167" s="11"/>
      <c r="E167" s="101" t="str">
        <f>IF(ISBLANK(A167),"",IF(B167=Hilfstabelle!$H$1,'Entladung des Speichers'!C167*'Entladung des Speichers'!$B$12/100,IF(B167=Hilfstabelle!$H$2,'Entladung des Speichers'!$B$12*0,IF(B167=Hilfstabelle!$H$3,'Entladung des Speichers'!D167,0))))</f>
        <v/>
      </c>
      <c r="F167" s="87" t="str">
        <f>IF(ISBLANK(A167),"",IF(AND(ISBLANK(D167),B167=Hilfstabelle!$H$3),"Fehler: Bitte Sondersachverhalt (individuelle Umlage) eintragen.",""))</f>
        <v/>
      </c>
    </row>
    <row r="168" spans="1:6" x14ac:dyDescent="0.2">
      <c r="A168" s="76"/>
      <c r="B168" s="75"/>
      <c r="C168" s="5"/>
      <c r="D168" s="11"/>
      <c r="E168" s="101" t="str">
        <f>IF(ISBLANK(A168),"",IF(B168=Hilfstabelle!$H$1,'Entladung des Speichers'!C168*'Entladung des Speichers'!$B$12/100,IF(B168=Hilfstabelle!$H$2,'Entladung des Speichers'!$B$12*0,IF(B168=Hilfstabelle!$H$3,'Entladung des Speichers'!D168,0))))</f>
        <v/>
      </c>
      <c r="F168" s="87" t="str">
        <f>IF(ISBLANK(A168),"",IF(AND(ISBLANK(D168),B168=Hilfstabelle!$H$3),"Fehler: Bitte Sondersachverhalt (individuelle Umlage) eintragen.",""))</f>
        <v/>
      </c>
    </row>
    <row r="169" spans="1:6" x14ac:dyDescent="0.2">
      <c r="A169" s="76"/>
      <c r="B169" s="75"/>
      <c r="C169" s="5"/>
      <c r="D169" s="11"/>
      <c r="E169" s="101" t="str">
        <f>IF(ISBLANK(A169),"",IF(B169=Hilfstabelle!$H$1,'Entladung des Speichers'!C169*'Entladung des Speichers'!$B$12/100,IF(B169=Hilfstabelle!$H$2,'Entladung des Speichers'!$B$12*0,IF(B169=Hilfstabelle!$H$3,'Entladung des Speichers'!D169,0))))</f>
        <v/>
      </c>
      <c r="F169" s="87" t="str">
        <f>IF(ISBLANK(A169),"",IF(AND(ISBLANK(D169),B169=Hilfstabelle!$H$3),"Fehler: Bitte Sondersachverhalt (individuelle Umlage) eintragen.",""))</f>
        <v/>
      </c>
    </row>
    <row r="170" spans="1:6" x14ac:dyDescent="0.2">
      <c r="A170" s="76"/>
      <c r="B170" s="75"/>
      <c r="C170" s="5"/>
      <c r="D170" s="11"/>
      <c r="E170" s="101" t="str">
        <f>IF(ISBLANK(A170),"",IF(B170=Hilfstabelle!$H$1,'Entladung des Speichers'!C170*'Entladung des Speichers'!$B$12/100,IF(B170=Hilfstabelle!$H$2,'Entladung des Speichers'!$B$12*0,IF(B170=Hilfstabelle!$H$3,'Entladung des Speichers'!D170,0))))</f>
        <v/>
      </c>
      <c r="F170" s="87" t="str">
        <f>IF(ISBLANK(A170),"",IF(AND(ISBLANK(D170),B170=Hilfstabelle!$H$3),"Fehler: Bitte Sondersachverhalt (individuelle Umlage) eintragen.",""))</f>
        <v/>
      </c>
    </row>
    <row r="171" spans="1:6" x14ac:dyDescent="0.2">
      <c r="A171" s="76"/>
      <c r="B171" s="75"/>
      <c r="C171" s="5"/>
      <c r="D171" s="11"/>
      <c r="E171" s="101" t="str">
        <f>IF(ISBLANK(A171),"",IF(B171=Hilfstabelle!$H$1,'Entladung des Speichers'!C171*'Entladung des Speichers'!$B$12/100,IF(B171=Hilfstabelle!$H$2,'Entladung des Speichers'!$B$12*0,IF(B171=Hilfstabelle!$H$3,'Entladung des Speichers'!D171,0))))</f>
        <v/>
      </c>
      <c r="F171" s="87" t="str">
        <f>IF(ISBLANK(A171),"",IF(AND(ISBLANK(D171),B171=Hilfstabelle!$H$3),"Fehler: Bitte Sondersachverhalt (individuelle Umlage) eintragen.",""))</f>
        <v/>
      </c>
    </row>
    <row r="172" spans="1:6" x14ac:dyDescent="0.2">
      <c r="A172" s="76"/>
      <c r="B172" s="75"/>
      <c r="C172" s="5"/>
      <c r="D172" s="11"/>
      <c r="E172" s="101" t="str">
        <f>IF(ISBLANK(A172),"",IF(B172=Hilfstabelle!$H$1,'Entladung des Speichers'!C172*'Entladung des Speichers'!$B$12/100,IF(B172=Hilfstabelle!$H$2,'Entladung des Speichers'!$B$12*0,IF(B172=Hilfstabelle!$H$3,'Entladung des Speichers'!D172,0))))</f>
        <v/>
      </c>
      <c r="F172" s="87" t="str">
        <f>IF(ISBLANK(A172),"",IF(AND(ISBLANK(D172),B172=Hilfstabelle!$H$3),"Fehler: Bitte Sondersachverhalt (individuelle Umlage) eintragen.",""))</f>
        <v/>
      </c>
    </row>
    <row r="173" spans="1:6" x14ac:dyDescent="0.2">
      <c r="A173" s="76"/>
      <c r="B173" s="75"/>
      <c r="C173" s="5"/>
      <c r="D173" s="11"/>
      <c r="E173" s="101" t="str">
        <f>IF(ISBLANK(A173),"",IF(B173=Hilfstabelle!$H$1,'Entladung des Speichers'!C173*'Entladung des Speichers'!$B$12/100,IF(B173=Hilfstabelle!$H$2,'Entladung des Speichers'!$B$12*0,IF(B173=Hilfstabelle!$H$3,'Entladung des Speichers'!D173,0))))</f>
        <v/>
      </c>
      <c r="F173" s="87" t="str">
        <f>IF(ISBLANK(A173),"",IF(AND(ISBLANK(D173),B173=Hilfstabelle!$H$3),"Fehler: Bitte Sondersachverhalt (individuelle Umlage) eintragen.",""))</f>
        <v/>
      </c>
    </row>
    <row r="174" spans="1:6" x14ac:dyDescent="0.2">
      <c r="A174" s="76"/>
      <c r="B174" s="75"/>
      <c r="C174" s="5"/>
      <c r="D174" s="11"/>
      <c r="E174" s="101" t="str">
        <f>IF(ISBLANK(A174),"",IF(B174=Hilfstabelle!$H$1,'Entladung des Speichers'!C174*'Entladung des Speichers'!$B$12/100,IF(B174=Hilfstabelle!$H$2,'Entladung des Speichers'!$B$12*0,IF(B174=Hilfstabelle!$H$3,'Entladung des Speichers'!D174,0))))</f>
        <v/>
      </c>
      <c r="F174" s="87" t="str">
        <f>IF(ISBLANK(A174),"",IF(AND(ISBLANK(D174),B174=Hilfstabelle!$H$3),"Fehler: Bitte Sondersachverhalt (individuelle Umlage) eintragen.",""))</f>
        <v/>
      </c>
    </row>
    <row r="175" spans="1:6" x14ac:dyDescent="0.2">
      <c r="A175" s="76"/>
      <c r="B175" s="75"/>
      <c r="C175" s="5"/>
      <c r="D175" s="11"/>
      <c r="E175" s="101" t="str">
        <f>IF(ISBLANK(A175),"",IF(B175=Hilfstabelle!$H$1,'Entladung des Speichers'!C175*'Entladung des Speichers'!$B$12/100,IF(B175=Hilfstabelle!$H$2,'Entladung des Speichers'!$B$12*0,IF(B175=Hilfstabelle!$H$3,'Entladung des Speichers'!D175,0))))</f>
        <v/>
      </c>
      <c r="F175" s="87" t="str">
        <f>IF(ISBLANK(A175),"",IF(AND(ISBLANK(D175),B175=Hilfstabelle!$H$3),"Fehler: Bitte Sondersachverhalt (individuelle Umlage) eintragen.",""))</f>
        <v/>
      </c>
    </row>
    <row r="176" spans="1:6" x14ac:dyDescent="0.2">
      <c r="A176" s="76"/>
      <c r="B176" s="75"/>
      <c r="C176" s="5"/>
      <c r="D176" s="11"/>
      <c r="E176" s="101" t="str">
        <f>IF(ISBLANK(A176),"",IF(B176=Hilfstabelle!$H$1,'Entladung des Speichers'!C176*'Entladung des Speichers'!$B$12/100,IF(B176=Hilfstabelle!$H$2,'Entladung des Speichers'!$B$12*0,IF(B176=Hilfstabelle!$H$3,'Entladung des Speichers'!D176,0))))</f>
        <v/>
      </c>
      <c r="F176" s="87" t="str">
        <f>IF(ISBLANK(A176),"",IF(AND(ISBLANK(D176),B176=Hilfstabelle!$H$3),"Fehler: Bitte Sondersachverhalt (individuelle Umlage) eintragen.",""))</f>
        <v/>
      </c>
    </row>
    <row r="177" spans="1:6" x14ac:dyDescent="0.2">
      <c r="A177" s="76"/>
      <c r="B177" s="75"/>
      <c r="C177" s="5"/>
      <c r="D177" s="11"/>
      <c r="E177" s="101" t="str">
        <f>IF(ISBLANK(A177),"",IF(B177=Hilfstabelle!$H$1,'Entladung des Speichers'!C177*'Entladung des Speichers'!$B$12/100,IF(B177=Hilfstabelle!$H$2,'Entladung des Speichers'!$B$12*0,IF(B177=Hilfstabelle!$H$3,'Entladung des Speichers'!D177,0))))</f>
        <v/>
      </c>
      <c r="F177" s="87" t="str">
        <f>IF(ISBLANK(A177),"",IF(AND(ISBLANK(D177),B177=Hilfstabelle!$H$3),"Fehler: Bitte Sondersachverhalt (individuelle Umlage) eintragen.",""))</f>
        <v/>
      </c>
    </row>
    <row r="178" spans="1:6" x14ac:dyDescent="0.2">
      <c r="A178" s="76"/>
      <c r="B178" s="75"/>
      <c r="C178" s="5"/>
      <c r="D178" s="11"/>
      <c r="E178" s="101" t="str">
        <f>IF(ISBLANK(A178),"",IF(B178=Hilfstabelle!$H$1,'Entladung des Speichers'!C178*'Entladung des Speichers'!$B$12/100,IF(B178=Hilfstabelle!$H$2,'Entladung des Speichers'!$B$12*0,IF(B178=Hilfstabelle!$H$3,'Entladung des Speichers'!D178,0))))</f>
        <v/>
      </c>
      <c r="F178" s="87" t="str">
        <f>IF(ISBLANK(A178),"",IF(AND(ISBLANK(D178),B178=Hilfstabelle!$H$3),"Fehler: Bitte Sondersachverhalt (individuelle Umlage) eintragen.",""))</f>
        <v/>
      </c>
    </row>
    <row r="179" spans="1:6" x14ac:dyDescent="0.2">
      <c r="A179" s="76"/>
      <c r="B179" s="75"/>
      <c r="C179" s="5"/>
      <c r="D179" s="11"/>
      <c r="E179" s="101" t="str">
        <f>IF(ISBLANK(A179),"",IF(B179=Hilfstabelle!$H$1,'Entladung des Speichers'!C179*'Entladung des Speichers'!$B$12/100,IF(B179=Hilfstabelle!$H$2,'Entladung des Speichers'!$B$12*0,IF(B179=Hilfstabelle!$H$3,'Entladung des Speichers'!D179,0))))</f>
        <v/>
      </c>
      <c r="F179" s="87" t="str">
        <f>IF(ISBLANK(A179),"",IF(AND(ISBLANK(D179),B179=Hilfstabelle!$H$3),"Fehler: Bitte Sondersachverhalt (individuelle Umlage) eintragen.",""))</f>
        <v/>
      </c>
    </row>
    <row r="180" spans="1:6" x14ac:dyDescent="0.2">
      <c r="A180" s="76"/>
      <c r="B180" s="75"/>
      <c r="C180" s="5"/>
      <c r="D180" s="11"/>
      <c r="E180" s="101" t="str">
        <f>IF(ISBLANK(A180),"",IF(B180=Hilfstabelle!$H$1,'Entladung des Speichers'!C180*'Entladung des Speichers'!$B$12/100,IF(B180=Hilfstabelle!$H$2,'Entladung des Speichers'!$B$12*0,IF(B180=Hilfstabelle!$H$3,'Entladung des Speichers'!D180,0))))</f>
        <v/>
      </c>
      <c r="F180" s="87" t="str">
        <f>IF(ISBLANK(A180),"",IF(AND(ISBLANK(D180),B180=Hilfstabelle!$H$3),"Fehler: Bitte Sondersachverhalt (individuelle Umlage) eintragen.",""))</f>
        <v/>
      </c>
    </row>
    <row r="181" spans="1:6" x14ac:dyDescent="0.2">
      <c r="A181" s="76"/>
      <c r="B181" s="75"/>
      <c r="C181" s="5"/>
      <c r="D181" s="11"/>
      <c r="E181" s="101" t="str">
        <f>IF(ISBLANK(A181),"",IF(B181=Hilfstabelle!$H$1,'Entladung des Speichers'!C181*'Entladung des Speichers'!$B$12/100,IF(B181=Hilfstabelle!$H$2,'Entladung des Speichers'!$B$12*0,IF(B181=Hilfstabelle!$H$3,'Entladung des Speichers'!D181,0))))</f>
        <v/>
      </c>
      <c r="F181" s="87" t="str">
        <f>IF(ISBLANK(A181),"",IF(AND(ISBLANK(D181),B181=Hilfstabelle!$H$3),"Fehler: Bitte Sondersachverhalt (individuelle Umlage) eintragen.",""))</f>
        <v/>
      </c>
    </row>
    <row r="182" spans="1:6" x14ac:dyDescent="0.2">
      <c r="A182" s="76"/>
      <c r="B182" s="75"/>
      <c r="C182" s="5"/>
      <c r="D182" s="11"/>
      <c r="E182" s="101" t="str">
        <f>IF(ISBLANK(A182),"",IF(B182=Hilfstabelle!$H$1,'Entladung des Speichers'!C182*'Entladung des Speichers'!$B$12/100,IF(B182=Hilfstabelle!$H$2,'Entladung des Speichers'!$B$12*0,IF(B182=Hilfstabelle!$H$3,'Entladung des Speichers'!D182,0))))</f>
        <v/>
      </c>
      <c r="F182" s="87" t="str">
        <f>IF(ISBLANK(A182),"",IF(AND(ISBLANK(D182),B182=Hilfstabelle!$H$3),"Fehler: Bitte Sondersachverhalt (individuelle Umlage) eintragen.",""))</f>
        <v/>
      </c>
    </row>
    <row r="183" spans="1:6" x14ac:dyDescent="0.2">
      <c r="A183" s="76"/>
      <c r="B183" s="75"/>
      <c r="C183" s="5"/>
      <c r="D183" s="11"/>
      <c r="E183" s="101" t="str">
        <f>IF(ISBLANK(A183),"",IF(B183=Hilfstabelle!$H$1,'Entladung des Speichers'!C183*'Entladung des Speichers'!$B$12/100,IF(B183=Hilfstabelle!$H$2,'Entladung des Speichers'!$B$12*0,IF(B183=Hilfstabelle!$H$3,'Entladung des Speichers'!D183,0))))</f>
        <v/>
      </c>
      <c r="F183" s="87" t="str">
        <f>IF(ISBLANK(A183),"",IF(AND(ISBLANK(D183),B183=Hilfstabelle!$H$3),"Fehler: Bitte Sondersachverhalt (individuelle Umlage) eintragen.",""))</f>
        <v/>
      </c>
    </row>
    <row r="184" spans="1:6" x14ac:dyDescent="0.2">
      <c r="A184" s="76"/>
      <c r="B184" s="75"/>
      <c r="C184" s="5"/>
      <c r="D184" s="11"/>
      <c r="E184" s="101" t="str">
        <f>IF(ISBLANK(A184),"",IF(B184=Hilfstabelle!$H$1,'Entladung des Speichers'!C184*'Entladung des Speichers'!$B$12/100,IF(B184=Hilfstabelle!$H$2,'Entladung des Speichers'!$B$12*0,IF(B184=Hilfstabelle!$H$3,'Entladung des Speichers'!D184,0))))</f>
        <v/>
      </c>
      <c r="F184" s="87" t="str">
        <f>IF(ISBLANK(A184),"",IF(AND(ISBLANK(D184),B184=Hilfstabelle!$H$3),"Fehler: Bitte Sondersachverhalt (individuelle Umlage) eintragen.",""))</f>
        <v/>
      </c>
    </row>
    <row r="185" spans="1:6" x14ac:dyDescent="0.2">
      <c r="A185" s="76"/>
      <c r="B185" s="75"/>
      <c r="C185" s="5"/>
      <c r="D185" s="11"/>
      <c r="E185" s="101" t="str">
        <f>IF(ISBLANK(A185),"",IF(B185=Hilfstabelle!$H$1,'Entladung des Speichers'!C185*'Entladung des Speichers'!$B$12/100,IF(B185=Hilfstabelle!$H$2,'Entladung des Speichers'!$B$12*0,IF(B185=Hilfstabelle!$H$3,'Entladung des Speichers'!D185,0))))</f>
        <v/>
      </c>
      <c r="F185" s="87" t="str">
        <f>IF(ISBLANK(A185),"",IF(AND(ISBLANK(D185),B185=Hilfstabelle!$H$3),"Fehler: Bitte Sondersachverhalt (individuelle Umlage) eintragen.",""))</f>
        <v/>
      </c>
    </row>
    <row r="186" spans="1:6" x14ac:dyDescent="0.2">
      <c r="A186" s="76"/>
      <c r="B186" s="75"/>
      <c r="C186" s="5"/>
      <c r="D186" s="11"/>
      <c r="E186" s="101" t="str">
        <f>IF(ISBLANK(A186),"",IF(B186=Hilfstabelle!$H$1,'Entladung des Speichers'!C186*'Entladung des Speichers'!$B$12/100,IF(B186=Hilfstabelle!$H$2,'Entladung des Speichers'!$B$12*0,IF(B186=Hilfstabelle!$H$3,'Entladung des Speichers'!D186,0))))</f>
        <v/>
      </c>
      <c r="F186" s="87" t="str">
        <f>IF(ISBLANK(A186),"",IF(AND(ISBLANK(D186),B186=Hilfstabelle!$H$3),"Fehler: Bitte Sondersachverhalt (individuelle Umlage) eintragen.",""))</f>
        <v/>
      </c>
    </row>
    <row r="187" spans="1:6" x14ac:dyDescent="0.2">
      <c r="A187" s="76"/>
      <c r="B187" s="75"/>
      <c r="C187" s="5"/>
      <c r="D187" s="11"/>
      <c r="E187" s="101" t="str">
        <f>IF(ISBLANK(A187),"",IF(B187=Hilfstabelle!$H$1,'Entladung des Speichers'!C187*'Entladung des Speichers'!$B$12/100,IF(B187=Hilfstabelle!$H$2,'Entladung des Speichers'!$B$12*0,IF(B187=Hilfstabelle!$H$3,'Entladung des Speichers'!D187,0))))</f>
        <v/>
      </c>
      <c r="F187" s="87" t="str">
        <f>IF(ISBLANK(A187),"",IF(AND(ISBLANK(D187),B187=Hilfstabelle!$H$3),"Fehler: Bitte Sondersachverhalt (individuelle Umlage) eintragen.",""))</f>
        <v/>
      </c>
    </row>
    <row r="188" spans="1:6" x14ac:dyDescent="0.2">
      <c r="A188" s="76"/>
      <c r="B188" s="75"/>
      <c r="C188" s="5"/>
      <c r="D188" s="11"/>
      <c r="E188" s="101" t="str">
        <f>IF(ISBLANK(A188),"",IF(B188=Hilfstabelle!$H$1,'Entladung des Speichers'!C188*'Entladung des Speichers'!$B$12/100,IF(B188=Hilfstabelle!$H$2,'Entladung des Speichers'!$B$12*0,IF(B188=Hilfstabelle!$H$3,'Entladung des Speichers'!D188,0))))</f>
        <v/>
      </c>
      <c r="F188" s="87" t="str">
        <f>IF(ISBLANK(A188),"",IF(AND(ISBLANK(D188),B188=Hilfstabelle!$H$3),"Fehler: Bitte Sondersachverhalt (individuelle Umlage) eintragen.",""))</f>
        <v/>
      </c>
    </row>
    <row r="189" spans="1:6" x14ac:dyDescent="0.2">
      <c r="A189" s="76"/>
      <c r="B189" s="75"/>
      <c r="C189" s="5"/>
      <c r="D189" s="11"/>
      <c r="E189" s="101" t="str">
        <f>IF(ISBLANK(A189),"",IF(B189=Hilfstabelle!$H$1,'Entladung des Speichers'!C189*'Entladung des Speichers'!$B$12/100,IF(B189=Hilfstabelle!$H$2,'Entladung des Speichers'!$B$12*0,IF(B189=Hilfstabelle!$H$3,'Entladung des Speichers'!D189,0))))</f>
        <v/>
      </c>
      <c r="F189" s="87" t="str">
        <f>IF(ISBLANK(A189),"",IF(AND(ISBLANK(D189),B189=Hilfstabelle!$H$3),"Fehler: Bitte Sondersachverhalt (individuelle Umlage) eintragen.",""))</f>
        <v/>
      </c>
    </row>
    <row r="190" spans="1:6" x14ac:dyDescent="0.2">
      <c r="A190" s="76"/>
      <c r="B190" s="75"/>
      <c r="C190" s="5"/>
      <c r="D190" s="11"/>
      <c r="E190" s="101" t="str">
        <f>IF(ISBLANK(A190),"",IF(B190=Hilfstabelle!$H$1,'Entladung des Speichers'!C190*'Entladung des Speichers'!$B$12/100,IF(B190=Hilfstabelle!$H$2,'Entladung des Speichers'!$B$12*0,IF(B190=Hilfstabelle!$H$3,'Entladung des Speichers'!D190,0))))</f>
        <v/>
      </c>
      <c r="F190" s="87" t="str">
        <f>IF(ISBLANK(A190),"",IF(AND(ISBLANK(D190),B190=Hilfstabelle!$H$3),"Fehler: Bitte Sondersachverhalt (individuelle Umlage) eintragen.",""))</f>
        <v/>
      </c>
    </row>
    <row r="191" spans="1:6" x14ac:dyDescent="0.2">
      <c r="A191" s="76"/>
      <c r="B191" s="75"/>
      <c r="C191" s="5"/>
      <c r="D191" s="11"/>
      <c r="E191" s="101" t="str">
        <f>IF(ISBLANK(A191),"",IF(B191=Hilfstabelle!$H$1,'Entladung des Speichers'!C191*'Entladung des Speichers'!$B$12/100,IF(B191=Hilfstabelle!$H$2,'Entladung des Speichers'!$B$12*0,IF(B191=Hilfstabelle!$H$3,'Entladung des Speichers'!D191,0))))</f>
        <v/>
      </c>
      <c r="F191" s="87" t="str">
        <f>IF(ISBLANK(A191),"",IF(AND(ISBLANK(D191),B191=Hilfstabelle!$H$3),"Fehler: Bitte Sondersachverhalt (individuelle Umlage) eintragen.",""))</f>
        <v/>
      </c>
    </row>
    <row r="192" spans="1:6" x14ac:dyDescent="0.2">
      <c r="A192" s="76"/>
      <c r="B192" s="75"/>
      <c r="C192" s="5"/>
      <c r="D192" s="11"/>
      <c r="E192" s="101" t="str">
        <f>IF(ISBLANK(A192),"",IF(B192=Hilfstabelle!$H$1,'Entladung des Speichers'!C192*'Entladung des Speichers'!$B$12/100,IF(B192=Hilfstabelle!$H$2,'Entladung des Speichers'!$B$12*0,IF(B192=Hilfstabelle!$H$3,'Entladung des Speichers'!D192,0))))</f>
        <v/>
      </c>
      <c r="F192" s="87" t="str">
        <f>IF(ISBLANK(A192),"",IF(AND(ISBLANK(D192),B192=Hilfstabelle!$H$3),"Fehler: Bitte Sondersachverhalt (individuelle Umlage) eintragen.",""))</f>
        <v/>
      </c>
    </row>
    <row r="193" spans="1:6" x14ac:dyDescent="0.2">
      <c r="A193" s="76"/>
      <c r="B193" s="75"/>
      <c r="C193" s="5"/>
      <c r="D193" s="11"/>
      <c r="E193" s="101" t="str">
        <f>IF(ISBLANK(A193),"",IF(B193=Hilfstabelle!$H$1,'Entladung des Speichers'!C193*'Entladung des Speichers'!$B$12/100,IF(B193=Hilfstabelle!$H$2,'Entladung des Speichers'!$B$12*0,IF(B193=Hilfstabelle!$H$3,'Entladung des Speichers'!D193,0))))</f>
        <v/>
      </c>
      <c r="F193" s="87" t="str">
        <f>IF(ISBLANK(A193),"",IF(AND(ISBLANK(D193),B193=Hilfstabelle!$H$3),"Fehler: Bitte Sondersachverhalt (individuelle Umlage) eintragen.",""))</f>
        <v/>
      </c>
    </row>
    <row r="194" spans="1:6" x14ac:dyDescent="0.2">
      <c r="A194" s="76"/>
      <c r="B194" s="75"/>
      <c r="C194" s="5"/>
      <c r="D194" s="11"/>
      <c r="E194" s="101" t="str">
        <f>IF(ISBLANK(A194),"",IF(B194=Hilfstabelle!$H$1,'Entladung des Speichers'!C194*'Entladung des Speichers'!$B$12/100,IF(B194=Hilfstabelle!$H$2,'Entladung des Speichers'!$B$12*0,IF(B194=Hilfstabelle!$H$3,'Entladung des Speichers'!D194,0))))</f>
        <v/>
      </c>
      <c r="F194" s="87" t="str">
        <f>IF(ISBLANK(A194),"",IF(AND(ISBLANK(D194),B194=Hilfstabelle!$H$3),"Fehler: Bitte Sondersachverhalt (individuelle Umlage) eintragen.",""))</f>
        <v/>
      </c>
    </row>
    <row r="195" spans="1:6" x14ac:dyDescent="0.2">
      <c r="A195" s="76"/>
      <c r="B195" s="75"/>
      <c r="C195" s="5"/>
      <c r="D195" s="11"/>
      <c r="E195" s="101" t="str">
        <f>IF(ISBLANK(A195),"",IF(B195=Hilfstabelle!$H$1,'Entladung des Speichers'!C195*'Entladung des Speichers'!$B$12/100,IF(B195=Hilfstabelle!$H$2,'Entladung des Speichers'!$B$12*0,IF(B195=Hilfstabelle!$H$3,'Entladung des Speichers'!D195,0))))</f>
        <v/>
      </c>
      <c r="F195" s="87" t="str">
        <f>IF(ISBLANK(A195),"",IF(AND(ISBLANK(D195),B195=Hilfstabelle!$H$3),"Fehler: Bitte Sondersachverhalt (individuelle Umlage) eintragen.",""))</f>
        <v/>
      </c>
    </row>
    <row r="196" spans="1:6" x14ac:dyDescent="0.2">
      <c r="A196" s="76"/>
      <c r="B196" s="75"/>
      <c r="C196" s="5"/>
      <c r="D196" s="11"/>
      <c r="E196" s="101" t="str">
        <f>IF(ISBLANK(A196),"",IF(B196=Hilfstabelle!$H$1,'Entladung des Speichers'!C196*'Entladung des Speichers'!$B$12/100,IF(B196=Hilfstabelle!$H$2,'Entladung des Speichers'!$B$12*0,IF(B196=Hilfstabelle!$H$3,'Entladung des Speichers'!D196,0))))</f>
        <v/>
      </c>
      <c r="F196" s="87" t="str">
        <f>IF(ISBLANK(A196),"",IF(AND(ISBLANK(D196),B196=Hilfstabelle!$H$3),"Fehler: Bitte Sondersachverhalt (individuelle Umlage) eintragen.",""))</f>
        <v/>
      </c>
    </row>
    <row r="197" spans="1:6" x14ac:dyDescent="0.2">
      <c r="A197" s="76"/>
      <c r="B197" s="75"/>
      <c r="C197" s="5"/>
      <c r="D197" s="11"/>
      <c r="E197" s="101" t="str">
        <f>IF(ISBLANK(A197),"",IF(B197=Hilfstabelle!$H$1,'Entladung des Speichers'!C197*'Entladung des Speichers'!$B$12/100,IF(B197=Hilfstabelle!$H$2,'Entladung des Speichers'!$B$12*0,IF(B197=Hilfstabelle!$H$3,'Entladung des Speichers'!D197,0))))</f>
        <v/>
      </c>
      <c r="F197" s="87" t="str">
        <f>IF(ISBLANK(A197),"",IF(AND(ISBLANK(D197),B197=Hilfstabelle!$H$3),"Fehler: Bitte Sondersachverhalt (individuelle Umlage) eintragen.",""))</f>
        <v/>
      </c>
    </row>
    <row r="198" spans="1:6" x14ac:dyDescent="0.2">
      <c r="A198" s="76"/>
      <c r="B198" s="75"/>
      <c r="C198" s="5"/>
      <c r="D198" s="11"/>
      <c r="E198" s="101" t="str">
        <f>IF(ISBLANK(A198),"",IF(B198=Hilfstabelle!$H$1,'Entladung des Speichers'!C198*'Entladung des Speichers'!$B$12/100,IF(B198=Hilfstabelle!$H$2,'Entladung des Speichers'!$B$12*0,IF(B198=Hilfstabelle!$H$3,'Entladung des Speichers'!D198,0))))</f>
        <v/>
      </c>
      <c r="F198" s="87" t="str">
        <f>IF(ISBLANK(A198),"",IF(AND(ISBLANK(D198),B198=Hilfstabelle!$H$3),"Fehler: Bitte Sondersachverhalt (individuelle Umlage) eintragen.",""))</f>
        <v/>
      </c>
    </row>
    <row r="199" spans="1:6" x14ac:dyDescent="0.2">
      <c r="A199" s="76"/>
      <c r="B199" s="75"/>
      <c r="C199" s="5"/>
      <c r="D199" s="11"/>
      <c r="E199" s="101" t="str">
        <f>IF(ISBLANK(A199),"",IF(B199=Hilfstabelle!$H$1,'Entladung des Speichers'!C199*'Entladung des Speichers'!$B$12/100,IF(B199=Hilfstabelle!$H$2,'Entladung des Speichers'!$B$12*0,IF(B199=Hilfstabelle!$H$3,'Entladung des Speichers'!D199,0))))</f>
        <v/>
      </c>
      <c r="F199" s="87" t="str">
        <f>IF(ISBLANK(A199),"",IF(AND(ISBLANK(D199),B199=Hilfstabelle!$H$3),"Fehler: Bitte Sondersachverhalt (individuelle Umlage) eintragen.",""))</f>
        <v/>
      </c>
    </row>
    <row r="200" spans="1:6" x14ac:dyDescent="0.2">
      <c r="A200" s="76"/>
      <c r="B200" s="75"/>
      <c r="C200" s="5"/>
      <c r="D200" s="11"/>
      <c r="E200" s="101" t="str">
        <f>IF(ISBLANK(A200),"",IF(B200=Hilfstabelle!$H$1,'Entladung des Speichers'!C200*'Entladung des Speichers'!$B$12/100,IF(B200=Hilfstabelle!$H$2,'Entladung des Speichers'!$B$12*0,IF(B200=Hilfstabelle!$H$3,'Entladung des Speichers'!D200,0))))</f>
        <v/>
      </c>
      <c r="F200" s="87" t="str">
        <f>IF(ISBLANK(A200),"",IF(AND(ISBLANK(D200),B200=Hilfstabelle!$H$3),"Fehler: Bitte Sondersachverhalt (individuelle Umlage) eintragen.",""))</f>
        <v/>
      </c>
    </row>
    <row r="201" spans="1:6" x14ac:dyDescent="0.2">
      <c r="A201" s="76"/>
      <c r="B201" s="75"/>
      <c r="C201" s="5"/>
      <c r="D201" s="11"/>
      <c r="E201" s="101" t="str">
        <f>IF(ISBLANK(A201),"",IF(B201=Hilfstabelle!$H$1,'Entladung des Speichers'!C201*'Entladung des Speichers'!$B$12/100,IF(B201=Hilfstabelle!$H$2,'Entladung des Speichers'!$B$12*0,IF(B201=Hilfstabelle!$H$3,'Entladung des Speichers'!D201,0))))</f>
        <v/>
      </c>
      <c r="F201" s="87" t="str">
        <f>IF(ISBLANK(A201),"",IF(AND(ISBLANK(D201),B201=Hilfstabelle!$H$3),"Fehler: Bitte Sondersachverhalt (individuelle Umlage) eintragen.",""))</f>
        <v/>
      </c>
    </row>
    <row r="202" spans="1:6" x14ac:dyDescent="0.2">
      <c r="A202" s="76"/>
      <c r="B202" s="75"/>
      <c r="C202" s="5"/>
      <c r="D202" s="11"/>
      <c r="E202" s="101" t="str">
        <f>IF(ISBLANK(A202),"",IF(B202=Hilfstabelle!$H$1,'Entladung des Speichers'!C202*'Entladung des Speichers'!$B$12/100,IF(B202=Hilfstabelle!$H$2,'Entladung des Speichers'!$B$12*0,IF(B202=Hilfstabelle!$H$3,'Entladung des Speichers'!D202,0))))</f>
        <v/>
      </c>
      <c r="F202" s="87" t="str">
        <f>IF(ISBLANK(A202),"",IF(AND(ISBLANK(D202),B202=Hilfstabelle!$H$3),"Fehler: Bitte Sondersachverhalt (individuelle Umlage) eintragen.",""))</f>
        <v/>
      </c>
    </row>
    <row r="203" spans="1:6" x14ac:dyDescent="0.2">
      <c r="A203" s="76"/>
      <c r="B203" s="75"/>
      <c r="C203" s="5"/>
      <c r="D203" s="11"/>
      <c r="E203" s="101" t="str">
        <f>IF(ISBLANK(A203),"",IF(B203=Hilfstabelle!$H$1,'Entladung des Speichers'!C203*'Entladung des Speichers'!$B$12/100,IF(B203=Hilfstabelle!$H$2,'Entladung des Speichers'!$B$12*0,IF(B203=Hilfstabelle!$H$3,'Entladung des Speichers'!D203,0))))</f>
        <v/>
      </c>
      <c r="F203" s="87" t="str">
        <f>IF(ISBLANK(A203),"",IF(AND(ISBLANK(D203),B203=Hilfstabelle!$H$3),"Fehler: Bitte Sondersachverhalt (individuelle Umlage) eintragen.",""))</f>
        <v/>
      </c>
    </row>
    <row r="204" spans="1:6" x14ac:dyDescent="0.2">
      <c r="A204" s="76"/>
      <c r="B204" s="75"/>
      <c r="C204" s="5"/>
      <c r="D204" s="11"/>
      <c r="E204" s="101" t="str">
        <f>IF(ISBLANK(A204),"",IF(B204=Hilfstabelle!$H$1,'Entladung des Speichers'!C204*'Entladung des Speichers'!$B$12/100,IF(B204=Hilfstabelle!$H$2,'Entladung des Speichers'!$B$12*0,IF(B204=Hilfstabelle!$H$3,'Entladung des Speichers'!D204,0))))</f>
        <v/>
      </c>
      <c r="F204" s="87" t="str">
        <f>IF(ISBLANK(A204),"",IF(AND(ISBLANK(D204),B204=Hilfstabelle!$H$3),"Fehler: Bitte Sondersachverhalt (individuelle Umlage) eintragen.",""))</f>
        <v/>
      </c>
    </row>
    <row r="205" spans="1:6" x14ac:dyDescent="0.2">
      <c r="A205" s="76"/>
      <c r="B205" s="75"/>
      <c r="C205" s="5"/>
      <c r="D205" s="11"/>
      <c r="E205" s="101" t="str">
        <f>IF(ISBLANK(A205),"",IF(B205=Hilfstabelle!$H$1,'Entladung des Speichers'!C205*'Entladung des Speichers'!$B$12/100,IF(B205=Hilfstabelle!$H$2,'Entladung des Speichers'!$B$12*0,IF(B205=Hilfstabelle!$H$3,'Entladung des Speichers'!D205,0))))</f>
        <v/>
      </c>
      <c r="F205" s="87" t="str">
        <f>IF(ISBLANK(A205),"",IF(AND(ISBLANK(D205),B205=Hilfstabelle!$H$3),"Fehler: Bitte Sondersachverhalt (individuelle Umlage) eintragen.",""))</f>
        <v/>
      </c>
    </row>
    <row r="206" spans="1:6" x14ac:dyDescent="0.2">
      <c r="A206" s="76"/>
      <c r="B206" s="75"/>
      <c r="C206" s="5"/>
      <c r="D206" s="11"/>
      <c r="E206" s="101" t="str">
        <f>IF(ISBLANK(A206),"",IF(B206=Hilfstabelle!$H$1,'Entladung des Speichers'!C206*'Entladung des Speichers'!$B$12/100,IF(B206=Hilfstabelle!$H$2,'Entladung des Speichers'!$B$12*0,IF(B206=Hilfstabelle!$H$3,'Entladung des Speichers'!D206,0))))</f>
        <v/>
      </c>
      <c r="F206" s="87" t="str">
        <f>IF(ISBLANK(A206),"",IF(AND(ISBLANK(D206),B206=Hilfstabelle!$H$3),"Fehler: Bitte Sondersachverhalt (individuelle Umlage) eintragen.",""))</f>
        <v/>
      </c>
    </row>
    <row r="207" spans="1:6" x14ac:dyDescent="0.2">
      <c r="A207" s="76"/>
      <c r="B207" s="75"/>
      <c r="C207" s="5"/>
      <c r="D207" s="11"/>
      <c r="E207" s="101" t="str">
        <f>IF(ISBLANK(A207),"",IF(B207=Hilfstabelle!$H$1,'Entladung des Speichers'!C207*'Entladung des Speichers'!$B$12/100,IF(B207=Hilfstabelle!$H$2,'Entladung des Speichers'!$B$12*0,IF(B207=Hilfstabelle!$H$3,'Entladung des Speichers'!D207,0))))</f>
        <v/>
      </c>
      <c r="F207" s="87" t="str">
        <f>IF(ISBLANK(A207),"",IF(AND(ISBLANK(D207),B207=Hilfstabelle!$H$3),"Fehler: Bitte Sondersachverhalt (individuelle Umlage) eintragen.",""))</f>
        <v/>
      </c>
    </row>
    <row r="208" spans="1:6" x14ac:dyDescent="0.2">
      <c r="A208" s="76"/>
      <c r="B208" s="75"/>
      <c r="C208" s="5"/>
      <c r="D208" s="11"/>
      <c r="E208" s="101" t="str">
        <f>IF(ISBLANK(A208),"",IF(B208=Hilfstabelle!$H$1,'Entladung des Speichers'!C208*'Entladung des Speichers'!$B$12/100,IF(B208=Hilfstabelle!$H$2,'Entladung des Speichers'!$B$12*0,IF(B208=Hilfstabelle!$H$3,'Entladung des Speichers'!D208,0))))</f>
        <v/>
      </c>
      <c r="F208" s="87" t="str">
        <f>IF(ISBLANK(A208),"",IF(AND(ISBLANK(D208),B208=Hilfstabelle!$H$3),"Fehler: Bitte Sondersachverhalt (individuelle Umlage) eintragen.",""))</f>
        <v/>
      </c>
    </row>
    <row r="209" spans="1:6" x14ac:dyDescent="0.2">
      <c r="A209" s="76"/>
      <c r="B209" s="75"/>
      <c r="C209" s="5"/>
      <c r="D209" s="11"/>
      <c r="E209" s="101" t="str">
        <f>IF(ISBLANK(A209),"",IF(B209=Hilfstabelle!$H$1,'Entladung des Speichers'!C209*'Entladung des Speichers'!$B$12/100,IF(B209=Hilfstabelle!$H$2,'Entladung des Speichers'!$B$12*0,IF(B209=Hilfstabelle!$H$3,'Entladung des Speichers'!D209,0))))</f>
        <v/>
      </c>
      <c r="F209" s="87" t="str">
        <f>IF(ISBLANK(A209),"",IF(AND(ISBLANK(D209),B209=Hilfstabelle!$H$3),"Fehler: Bitte Sondersachverhalt (individuelle Umlage) eintragen.",""))</f>
        <v/>
      </c>
    </row>
    <row r="210" spans="1:6" x14ac:dyDescent="0.2">
      <c r="A210" s="76"/>
      <c r="B210" s="75"/>
      <c r="C210" s="5"/>
      <c r="D210" s="11"/>
      <c r="E210" s="101" t="str">
        <f>IF(ISBLANK(A210),"",IF(B210=Hilfstabelle!$H$1,'Entladung des Speichers'!C210*'Entladung des Speichers'!$B$12/100,IF(B210=Hilfstabelle!$H$2,'Entladung des Speichers'!$B$12*0,IF(B210=Hilfstabelle!$H$3,'Entladung des Speichers'!D210,0))))</f>
        <v/>
      </c>
      <c r="F210" s="87" t="str">
        <f>IF(ISBLANK(A210),"",IF(AND(ISBLANK(D210),B210=Hilfstabelle!$H$3),"Fehler: Bitte Sondersachverhalt (individuelle Umlage) eintragen.",""))</f>
        <v/>
      </c>
    </row>
    <row r="211" spans="1:6" x14ac:dyDescent="0.2">
      <c r="A211" s="76"/>
      <c r="B211" s="75"/>
      <c r="C211" s="5"/>
      <c r="D211" s="11"/>
      <c r="E211" s="101" t="str">
        <f>IF(ISBLANK(A211),"",IF(B211=Hilfstabelle!$H$1,'Entladung des Speichers'!C211*'Entladung des Speichers'!$B$12/100,IF(B211=Hilfstabelle!$H$2,'Entladung des Speichers'!$B$12*0,IF(B211=Hilfstabelle!$H$3,'Entladung des Speichers'!D211,0))))</f>
        <v/>
      </c>
      <c r="F211" s="87" t="str">
        <f>IF(ISBLANK(A211),"",IF(AND(ISBLANK(D211),B211=Hilfstabelle!$H$3),"Fehler: Bitte Sondersachverhalt (individuelle Umlage) eintragen.",""))</f>
        <v/>
      </c>
    </row>
    <row r="212" spans="1:6" x14ac:dyDescent="0.2">
      <c r="A212" s="76"/>
      <c r="B212" s="75"/>
      <c r="C212" s="5"/>
      <c r="D212" s="11"/>
      <c r="E212" s="101" t="str">
        <f>IF(ISBLANK(A212),"",IF(B212=Hilfstabelle!$H$1,'Entladung des Speichers'!C212*'Entladung des Speichers'!$B$12/100,IF(B212=Hilfstabelle!$H$2,'Entladung des Speichers'!$B$12*0,IF(B212=Hilfstabelle!$H$3,'Entladung des Speichers'!D212,0))))</f>
        <v/>
      </c>
      <c r="F212" s="87" t="str">
        <f>IF(ISBLANK(A212),"",IF(AND(ISBLANK(D212),B212=Hilfstabelle!$H$3),"Fehler: Bitte Sondersachverhalt (individuelle Umlage) eintragen.",""))</f>
        <v/>
      </c>
    </row>
    <row r="213" spans="1:6" x14ac:dyDescent="0.2">
      <c r="A213" s="76"/>
      <c r="B213" s="75"/>
      <c r="C213" s="5"/>
      <c r="D213" s="11"/>
      <c r="E213" s="101" t="str">
        <f>IF(ISBLANK(A213),"",IF(B213=Hilfstabelle!$H$1,'Entladung des Speichers'!C213*'Entladung des Speichers'!$B$12/100,IF(B213=Hilfstabelle!$H$2,'Entladung des Speichers'!$B$12*0,IF(B213=Hilfstabelle!$H$3,'Entladung des Speichers'!D213,0))))</f>
        <v/>
      </c>
      <c r="F213" s="87" t="str">
        <f>IF(ISBLANK(A213),"",IF(AND(ISBLANK(D213),B213=Hilfstabelle!$H$3),"Fehler: Bitte Sondersachverhalt (individuelle Umlage) eintragen.",""))</f>
        <v/>
      </c>
    </row>
    <row r="214" spans="1:6" x14ac:dyDescent="0.2">
      <c r="A214" s="76"/>
      <c r="B214" s="75"/>
      <c r="C214" s="5"/>
      <c r="D214" s="11"/>
      <c r="E214" s="101" t="str">
        <f>IF(ISBLANK(A214),"",IF(B214=Hilfstabelle!$H$1,'Entladung des Speichers'!C214*'Entladung des Speichers'!$B$12/100,IF(B214=Hilfstabelle!$H$2,'Entladung des Speichers'!$B$12*0,IF(B214=Hilfstabelle!$H$3,'Entladung des Speichers'!D214,0))))</f>
        <v/>
      </c>
      <c r="F214" s="87" t="str">
        <f>IF(ISBLANK(A214),"",IF(AND(ISBLANK(D214),B214=Hilfstabelle!$H$3),"Fehler: Bitte Sondersachverhalt (individuelle Umlage) eintragen.",""))</f>
        <v/>
      </c>
    </row>
    <row r="215" spans="1:6" x14ac:dyDescent="0.2">
      <c r="A215" s="76"/>
      <c r="B215" s="75"/>
      <c r="C215" s="5"/>
      <c r="D215" s="11"/>
      <c r="E215" s="101" t="str">
        <f>IF(ISBLANK(A215),"",IF(B215=Hilfstabelle!$H$1,'Entladung des Speichers'!C215*'Entladung des Speichers'!$B$12/100,IF(B215=Hilfstabelle!$H$2,'Entladung des Speichers'!$B$12*0,IF(B215=Hilfstabelle!$H$3,'Entladung des Speichers'!D215,0))))</f>
        <v/>
      </c>
      <c r="F215" s="87" t="str">
        <f>IF(ISBLANK(A215),"",IF(AND(ISBLANK(D215),B215=Hilfstabelle!$H$3),"Fehler: Bitte Sondersachverhalt (individuelle Umlage) eintragen.",""))</f>
        <v/>
      </c>
    </row>
    <row r="216" spans="1:6" x14ac:dyDescent="0.2">
      <c r="A216" s="76"/>
      <c r="B216" s="75"/>
      <c r="C216" s="5"/>
      <c r="D216" s="11"/>
      <c r="E216" s="101" t="str">
        <f>IF(ISBLANK(A216),"",IF(B216=Hilfstabelle!$H$1,'Entladung des Speichers'!C216*'Entladung des Speichers'!$B$12/100,IF(B216=Hilfstabelle!$H$2,'Entladung des Speichers'!$B$12*0,IF(B216=Hilfstabelle!$H$3,'Entladung des Speichers'!D216,0))))</f>
        <v/>
      </c>
      <c r="F216" s="87" t="str">
        <f>IF(ISBLANK(A216),"",IF(AND(ISBLANK(D216),B216=Hilfstabelle!$H$3),"Fehler: Bitte Sondersachverhalt (individuelle Umlage) eintragen.",""))</f>
        <v/>
      </c>
    </row>
    <row r="217" spans="1:6" x14ac:dyDescent="0.2">
      <c r="A217" s="76"/>
      <c r="B217" s="75"/>
      <c r="C217" s="5"/>
      <c r="D217" s="11"/>
      <c r="E217" s="101" t="str">
        <f>IF(ISBLANK(A217),"",IF(B217=Hilfstabelle!$H$1,'Entladung des Speichers'!C217*'Entladung des Speichers'!$B$12/100,IF(B217=Hilfstabelle!$H$2,'Entladung des Speichers'!$B$12*0,IF(B217=Hilfstabelle!$H$3,'Entladung des Speichers'!D217,0))))</f>
        <v/>
      </c>
      <c r="F217" s="87" t="str">
        <f>IF(ISBLANK(A217),"",IF(AND(ISBLANK(D217),B217=Hilfstabelle!$H$3),"Fehler: Bitte Sondersachverhalt (individuelle Umlage) eintragen.",""))</f>
        <v/>
      </c>
    </row>
    <row r="218" spans="1:6" x14ac:dyDescent="0.2">
      <c r="A218" s="76"/>
      <c r="B218" s="75"/>
      <c r="C218" s="5"/>
      <c r="D218" s="11"/>
      <c r="E218" s="101" t="str">
        <f>IF(ISBLANK(A218),"",IF(B218=Hilfstabelle!$H$1,'Entladung des Speichers'!C218*'Entladung des Speichers'!$B$12/100,IF(B218=Hilfstabelle!$H$2,'Entladung des Speichers'!$B$12*0,IF(B218=Hilfstabelle!$H$3,'Entladung des Speichers'!D218,0))))</f>
        <v/>
      </c>
      <c r="F218" s="87" t="str">
        <f>IF(ISBLANK(A218),"",IF(AND(ISBLANK(D218),B218=Hilfstabelle!$H$3),"Fehler: Bitte Sondersachverhalt (individuelle Umlage) eintragen.",""))</f>
        <v/>
      </c>
    </row>
    <row r="219" spans="1:6" x14ac:dyDescent="0.2">
      <c r="A219" s="76"/>
      <c r="B219" s="75"/>
      <c r="C219" s="5"/>
      <c r="D219" s="11"/>
      <c r="E219" s="101" t="str">
        <f>IF(ISBLANK(A219),"",IF(B219=Hilfstabelle!$H$1,'Entladung des Speichers'!C219*'Entladung des Speichers'!$B$12/100,IF(B219=Hilfstabelle!$H$2,'Entladung des Speichers'!$B$12*0,IF(B219=Hilfstabelle!$H$3,'Entladung des Speichers'!D219,0))))</f>
        <v/>
      </c>
      <c r="F219" s="87" t="str">
        <f>IF(ISBLANK(A219),"",IF(AND(ISBLANK(D219),B219=Hilfstabelle!$H$3),"Fehler: Bitte Sondersachverhalt (individuelle Umlage) eintragen.",""))</f>
        <v/>
      </c>
    </row>
    <row r="220" spans="1:6" x14ac:dyDescent="0.2">
      <c r="A220" s="76"/>
      <c r="B220" s="75"/>
      <c r="C220" s="5"/>
      <c r="D220" s="11"/>
      <c r="E220" s="101" t="str">
        <f>IF(ISBLANK(A220),"",IF(B220=Hilfstabelle!$H$1,'Entladung des Speichers'!C220*'Entladung des Speichers'!$B$12/100,IF(B220=Hilfstabelle!$H$2,'Entladung des Speichers'!$B$12*0,IF(B220=Hilfstabelle!$H$3,'Entladung des Speichers'!D220,0))))</f>
        <v/>
      </c>
      <c r="F220" s="87" t="str">
        <f>IF(ISBLANK(A220),"",IF(AND(ISBLANK(D220),B220=Hilfstabelle!$H$3),"Fehler: Bitte Sondersachverhalt (individuelle Umlage) eintragen.",""))</f>
        <v/>
      </c>
    </row>
    <row r="221" spans="1:6" x14ac:dyDescent="0.2">
      <c r="A221" s="76"/>
      <c r="B221" s="75"/>
      <c r="C221" s="5"/>
      <c r="D221" s="11"/>
      <c r="E221" s="101" t="str">
        <f>IF(ISBLANK(A221),"",IF(B221=Hilfstabelle!$H$1,'Entladung des Speichers'!C221*'Entladung des Speichers'!$B$12/100,IF(B221=Hilfstabelle!$H$2,'Entladung des Speichers'!$B$12*0,IF(B221=Hilfstabelle!$H$3,'Entladung des Speichers'!D221,0))))</f>
        <v/>
      </c>
      <c r="F221" s="87" t="str">
        <f>IF(ISBLANK(A221),"",IF(AND(ISBLANK(D221),B221=Hilfstabelle!$H$3),"Fehler: Bitte Sondersachverhalt (individuelle Umlage) eintragen.",""))</f>
        <v/>
      </c>
    </row>
    <row r="222" spans="1:6" x14ac:dyDescent="0.2">
      <c r="A222" s="76"/>
      <c r="B222" s="75"/>
      <c r="C222" s="5"/>
      <c r="D222" s="11"/>
      <c r="E222" s="101" t="str">
        <f>IF(ISBLANK(A222),"",IF(B222=Hilfstabelle!$H$1,'Entladung des Speichers'!C222*'Entladung des Speichers'!$B$12/100,IF(B222=Hilfstabelle!$H$2,'Entladung des Speichers'!$B$12*0,IF(B222=Hilfstabelle!$H$3,'Entladung des Speichers'!D222,0))))</f>
        <v/>
      </c>
      <c r="F222" s="87" t="str">
        <f>IF(ISBLANK(A222),"",IF(AND(ISBLANK(D222),B222=Hilfstabelle!$H$3),"Fehler: Bitte Sondersachverhalt (individuelle Umlage) eintragen.",""))</f>
        <v/>
      </c>
    </row>
    <row r="223" spans="1:6" x14ac:dyDescent="0.2">
      <c r="A223" s="76"/>
      <c r="B223" s="75"/>
      <c r="C223" s="5"/>
      <c r="D223" s="11"/>
      <c r="E223" s="101" t="str">
        <f>IF(ISBLANK(A223),"",IF(B223=Hilfstabelle!$H$1,'Entladung des Speichers'!C223*'Entladung des Speichers'!$B$12/100,IF(B223=Hilfstabelle!$H$2,'Entladung des Speichers'!$B$12*0,IF(B223=Hilfstabelle!$H$3,'Entladung des Speichers'!D223,0))))</f>
        <v/>
      </c>
      <c r="F223" s="87" t="str">
        <f>IF(ISBLANK(A223),"",IF(AND(ISBLANK(D223),B223=Hilfstabelle!$H$3),"Fehler: Bitte Sondersachverhalt (individuelle Umlage) eintragen.",""))</f>
        <v/>
      </c>
    </row>
    <row r="224" spans="1:6" x14ac:dyDescent="0.2">
      <c r="A224" s="76"/>
      <c r="B224" s="75"/>
      <c r="C224" s="5"/>
      <c r="D224" s="11"/>
      <c r="E224" s="101" t="str">
        <f>IF(ISBLANK(A224),"",IF(B224=Hilfstabelle!$H$1,'Entladung des Speichers'!C224*'Entladung des Speichers'!$B$12/100,IF(B224=Hilfstabelle!$H$2,'Entladung des Speichers'!$B$12*0,IF(B224=Hilfstabelle!$H$3,'Entladung des Speichers'!D224,0))))</f>
        <v/>
      </c>
      <c r="F224" s="87" t="str">
        <f>IF(ISBLANK(A224),"",IF(AND(ISBLANK(D224),B224=Hilfstabelle!$H$3),"Fehler: Bitte Sondersachverhalt (individuelle Umlage) eintragen.",""))</f>
        <v/>
      </c>
    </row>
    <row r="225" spans="1:6" x14ac:dyDescent="0.2">
      <c r="A225" s="76"/>
      <c r="B225" s="75"/>
      <c r="C225" s="5"/>
      <c r="D225" s="11"/>
      <c r="E225" s="101" t="str">
        <f>IF(ISBLANK(A225),"",IF(B225=Hilfstabelle!$H$1,'Entladung des Speichers'!C225*'Entladung des Speichers'!$B$12/100,IF(B225=Hilfstabelle!$H$2,'Entladung des Speichers'!$B$12*0,IF(B225=Hilfstabelle!$H$3,'Entladung des Speichers'!D225,0))))</f>
        <v/>
      </c>
      <c r="F225" s="87" t="str">
        <f>IF(ISBLANK(A225),"",IF(AND(ISBLANK(D225),B225=Hilfstabelle!$H$3),"Fehler: Bitte Sondersachverhalt (individuelle Umlage) eintragen.",""))</f>
        <v/>
      </c>
    </row>
    <row r="226" spans="1:6" x14ac:dyDescent="0.2">
      <c r="A226" s="76"/>
      <c r="B226" s="75"/>
      <c r="C226" s="5"/>
      <c r="D226" s="11"/>
      <c r="E226" s="101" t="str">
        <f>IF(ISBLANK(A226),"",IF(B226=Hilfstabelle!$H$1,'Entladung des Speichers'!C226*'Entladung des Speichers'!$B$12/100,IF(B226=Hilfstabelle!$H$2,'Entladung des Speichers'!$B$12*0,IF(B226=Hilfstabelle!$H$3,'Entladung des Speichers'!D226,0))))</f>
        <v/>
      </c>
      <c r="F226" s="87" t="str">
        <f>IF(ISBLANK(A226),"",IF(AND(ISBLANK(D226),B226=Hilfstabelle!$H$3),"Fehler: Bitte Sondersachverhalt (individuelle Umlage) eintragen.",""))</f>
        <v/>
      </c>
    </row>
    <row r="227" spans="1:6" x14ac:dyDescent="0.2">
      <c r="A227" s="76"/>
      <c r="B227" s="75"/>
      <c r="C227" s="5"/>
      <c r="D227" s="11"/>
      <c r="E227" s="101" t="str">
        <f>IF(ISBLANK(A227),"",IF(B227=Hilfstabelle!$H$1,'Entladung des Speichers'!C227*'Entladung des Speichers'!$B$12/100,IF(B227=Hilfstabelle!$H$2,'Entladung des Speichers'!$B$12*0,IF(B227=Hilfstabelle!$H$3,'Entladung des Speichers'!D227,0))))</f>
        <v/>
      </c>
      <c r="F227" s="87" t="str">
        <f>IF(ISBLANK(A227),"",IF(AND(ISBLANK(D227),B227=Hilfstabelle!$H$3),"Fehler: Bitte Sondersachverhalt (individuelle Umlage) eintragen.",""))</f>
        <v/>
      </c>
    </row>
    <row r="228" spans="1:6" x14ac:dyDescent="0.2">
      <c r="A228" s="76"/>
      <c r="B228" s="75"/>
      <c r="C228" s="5"/>
      <c r="D228" s="11"/>
      <c r="E228" s="101" t="str">
        <f>IF(ISBLANK(A228),"",IF(B228=Hilfstabelle!$H$1,'Entladung des Speichers'!C228*'Entladung des Speichers'!$B$12/100,IF(B228=Hilfstabelle!$H$2,'Entladung des Speichers'!$B$12*0,IF(B228=Hilfstabelle!$H$3,'Entladung des Speichers'!D228,0))))</f>
        <v/>
      </c>
      <c r="F228" s="87" t="str">
        <f>IF(ISBLANK(A228),"",IF(AND(ISBLANK(D228),B228=Hilfstabelle!$H$3),"Fehler: Bitte Sondersachverhalt (individuelle Umlage) eintragen.",""))</f>
        <v/>
      </c>
    </row>
    <row r="229" spans="1:6" x14ac:dyDescent="0.2">
      <c r="A229" s="76"/>
      <c r="B229" s="75"/>
      <c r="C229" s="5"/>
      <c r="D229" s="11"/>
      <c r="E229" s="101" t="str">
        <f>IF(ISBLANK(A229),"",IF(B229=Hilfstabelle!$H$1,'Entladung des Speichers'!C229*'Entladung des Speichers'!$B$12/100,IF(B229=Hilfstabelle!$H$2,'Entladung des Speichers'!$B$12*0,IF(B229=Hilfstabelle!$H$3,'Entladung des Speichers'!D229,0))))</f>
        <v/>
      </c>
      <c r="F229" s="87" t="str">
        <f>IF(ISBLANK(A229),"",IF(AND(ISBLANK(D229),B229=Hilfstabelle!$H$3),"Fehler: Bitte Sondersachverhalt (individuelle Umlage) eintragen.",""))</f>
        <v/>
      </c>
    </row>
    <row r="230" spans="1:6" x14ac:dyDescent="0.2">
      <c r="A230" s="76"/>
      <c r="B230" s="75"/>
      <c r="C230" s="5"/>
      <c r="D230" s="11"/>
      <c r="E230" s="101" t="str">
        <f>IF(ISBLANK(A230),"",IF(B230=Hilfstabelle!$H$1,'Entladung des Speichers'!C230*'Entladung des Speichers'!$B$12/100,IF(B230=Hilfstabelle!$H$2,'Entladung des Speichers'!$B$12*0,IF(B230=Hilfstabelle!$H$3,'Entladung des Speichers'!D230,0))))</f>
        <v/>
      </c>
      <c r="F230" s="87" t="str">
        <f>IF(ISBLANK(A230),"",IF(AND(ISBLANK(D230),B230=Hilfstabelle!$H$3),"Fehler: Bitte Sondersachverhalt (individuelle Umlage) eintragen.",""))</f>
        <v/>
      </c>
    </row>
    <row r="231" spans="1:6" x14ac:dyDescent="0.2">
      <c r="A231" s="76"/>
      <c r="B231" s="75"/>
      <c r="C231" s="5"/>
      <c r="D231" s="11"/>
      <c r="E231" s="101" t="str">
        <f>IF(ISBLANK(A231),"",IF(B231=Hilfstabelle!$H$1,'Entladung des Speichers'!C231*'Entladung des Speichers'!$B$12/100,IF(B231=Hilfstabelle!$H$2,'Entladung des Speichers'!$B$12*0,IF(B231=Hilfstabelle!$H$3,'Entladung des Speichers'!D231,0))))</f>
        <v/>
      </c>
      <c r="F231" s="87" t="str">
        <f>IF(ISBLANK(A231),"",IF(AND(ISBLANK(D231),B231=Hilfstabelle!$H$3),"Fehler: Bitte Sondersachverhalt (individuelle Umlage) eintragen.",""))</f>
        <v/>
      </c>
    </row>
    <row r="232" spans="1:6" x14ac:dyDescent="0.2">
      <c r="A232" s="76"/>
      <c r="B232" s="75"/>
      <c r="C232" s="5"/>
      <c r="D232" s="11"/>
      <c r="E232" s="101" t="str">
        <f>IF(ISBLANK(A232),"",IF(B232=Hilfstabelle!$H$1,'Entladung des Speichers'!C232*'Entladung des Speichers'!$B$12/100,IF(B232=Hilfstabelle!$H$2,'Entladung des Speichers'!$B$12*0,IF(B232=Hilfstabelle!$H$3,'Entladung des Speichers'!D232,0))))</f>
        <v/>
      </c>
      <c r="F232" s="87" t="str">
        <f>IF(ISBLANK(A232),"",IF(AND(ISBLANK(D232),B232=Hilfstabelle!$H$3),"Fehler: Bitte Sondersachverhalt (individuelle Umlage) eintragen.",""))</f>
        <v/>
      </c>
    </row>
    <row r="233" spans="1:6" x14ac:dyDescent="0.2">
      <c r="A233" s="76"/>
      <c r="B233" s="75"/>
      <c r="C233" s="5"/>
      <c r="D233" s="11"/>
      <c r="E233" s="101" t="str">
        <f>IF(ISBLANK(A233),"",IF(B233=Hilfstabelle!$H$1,'Entladung des Speichers'!C233*'Entladung des Speichers'!$B$12/100,IF(B233=Hilfstabelle!$H$2,'Entladung des Speichers'!$B$12*0,IF(B233=Hilfstabelle!$H$3,'Entladung des Speichers'!D233,0))))</f>
        <v/>
      </c>
      <c r="F233" s="87" t="str">
        <f>IF(ISBLANK(A233),"",IF(AND(ISBLANK(D233),B233=Hilfstabelle!$H$3),"Fehler: Bitte Sondersachverhalt (individuelle Umlage) eintragen.",""))</f>
        <v/>
      </c>
    </row>
    <row r="234" spans="1:6" x14ac:dyDescent="0.2">
      <c r="A234" s="76"/>
      <c r="B234" s="75"/>
      <c r="C234" s="5"/>
      <c r="D234" s="11"/>
      <c r="E234" s="101" t="str">
        <f>IF(ISBLANK(A234),"",IF(B234=Hilfstabelle!$H$1,'Entladung des Speichers'!C234*'Entladung des Speichers'!$B$12/100,IF(B234=Hilfstabelle!$H$2,'Entladung des Speichers'!$B$12*0,IF(B234=Hilfstabelle!$H$3,'Entladung des Speichers'!D234,0))))</f>
        <v/>
      </c>
      <c r="F234" s="87" t="str">
        <f>IF(ISBLANK(A234),"",IF(AND(ISBLANK(D234),B234=Hilfstabelle!$H$3),"Fehler: Bitte Sondersachverhalt (individuelle Umlage) eintragen.",""))</f>
        <v/>
      </c>
    </row>
    <row r="235" spans="1:6" x14ac:dyDescent="0.2">
      <c r="A235" s="76"/>
      <c r="B235" s="75"/>
      <c r="C235" s="5"/>
      <c r="D235" s="11"/>
      <c r="E235" s="101" t="str">
        <f>IF(ISBLANK(A235),"",IF(B235=Hilfstabelle!$H$1,'Entladung des Speichers'!C235*'Entladung des Speichers'!$B$12/100,IF(B235=Hilfstabelle!$H$2,'Entladung des Speichers'!$B$12*0,IF(B235=Hilfstabelle!$H$3,'Entladung des Speichers'!D235,0))))</f>
        <v/>
      </c>
      <c r="F235" s="87" t="str">
        <f>IF(ISBLANK(A235),"",IF(AND(ISBLANK(D235),B235=Hilfstabelle!$H$3),"Fehler: Bitte Sondersachverhalt (individuelle Umlage) eintragen.",""))</f>
        <v/>
      </c>
    </row>
    <row r="236" spans="1:6" x14ac:dyDescent="0.2">
      <c r="A236" s="76"/>
      <c r="B236" s="75"/>
      <c r="C236" s="5"/>
      <c r="D236" s="11"/>
      <c r="E236" s="101" t="str">
        <f>IF(ISBLANK(A236),"",IF(B236=Hilfstabelle!$H$1,'Entladung des Speichers'!C236*'Entladung des Speichers'!$B$12/100,IF(B236=Hilfstabelle!$H$2,'Entladung des Speichers'!$B$12*0,IF(B236=Hilfstabelle!$H$3,'Entladung des Speichers'!D236,0))))</f>
        <v/>
      </c>
      <c r="F236" s="87" t="str">
        <f>IF(ISBLANK(A236),"",IF(AND(ISBLANK(D236),B236=Hilfstabelle!$H$3),"Fehler: Bitte Sondersachverhalt (individuelle Umlage) eintragen.",""))</f>
        <v/>
      </c>
    </row>
    <row r="237" spans="1:6" x14ac:dyDescent="0.2">
      <c r="A237" s="76"/>
      <c r="B237" s="75"/>
      <c r="C237" s="5"/>
      <c r="D237" s="11"/>
      <c r="E237" s="101" t="str">
        <f>IF(ISBLANK(A237),"",IF(B237=Hilfstabelle!$H$1,'Entladung des Speichers'!C237*'Entladung des Speichers'!$B$12/100,IF(B237=Hilfstabelle!$H$2,'Entladung des Speichers'!$B$12*0,IF(B237=Hilfstabelle!$H$3,'Entladung des Speichers'!D237,0))))</f>
        <v/>
      </c>
      <c r="F237" s="87" t="str">
        <f>IF(ISBLANK(A237),"",IF(AND(ISBLANK(D237),B237=Hilfstabelle!$H$3),"Fehler: Bitte Sondersachverhalt (individuelle Umlage) eintragen.",""))</f>
        <v/>
      </c>
    </row>
    <row r="238" spans="1:6" x14ac:dyDescent="0.2">
      <c r="A238" s="76"/>
      <c r="B238" s="75"/>
      <c r="C238" s="5"/>
      <c r="D238" s="11"/>
      <c r="E238" s="101" t="str">
        <f>IF(ISBLANK(A238),"",IF(B238=Hilfstabelle!$H$1,'Entladung des Speichers'!C238*'Entladung des Speichers'!$B$12/100,IF(B238=Hilfstabelle!$H$2,'Entladung des Speichers'!$B$12*0,IF(B238=Hilfstabelle!$H$3,'Entladung des Speichers'!D238,0))))</f>
        <v/>
      </c>
      <c r="F238" s="87" t="str">
        <f>IF(ISBLANK(A238),"",IF(AND(ISBLANK(D238),B238=Hilfstabelle!$H$3),"Fehler: Bitte Sondersachverhalt (individuelle Umlage) eintragen.",""))</f>
        <v/>
      </c>
    </row>
    <row r="239" spans="1:6" x14ac:dyDescent="0.2">
      <c r="A239" s="76"/>
      <c r="B239" s="75"/>
      <c r="C239" s="5"/>
      <c r="D239" s="11"/>
      <c r="E239" s="101" t="str">
        <f>IF(ISBLANK(A239),"",IF(B239=Hilfstabelle!$H$1,'Entladung des Speichers'!C239*'Entladung des Speichers'!$B$12/100,IF(B239=Hilfstabelle!$H$2,'Entladung des Speichers'!$B$12*0,IF(B239=Hilfstabelle!$H$3,'Entladung des Speichers'!D239,0))))</f>
        <v/>
      </c>
      <c r="F239" s="87" t="str">
        <f>IF(ISBLANK(A239),"",IF(AND(ISBLANK(D239),B239=Hilfstabelle!$H$3),"Fehler: Bitte Sondersachverhalt (individuelle Umlage) eintragen.",""))</f>
        <v/>
      </c>
    </row>
    <row r="240" spans="1:6" x14ac:dyDescent="0.2">
      <c r="A240" s="76"/>
      <c r="B240" s="75"/>
      <c r="C240" s="5"/>
      <c r="D240" s="11"/>
      <c r="E240" s="101" t="str">
        <f>IF(ISBLANK(A240),"",IF(B240=Hilfstabelle!$H$1,'Entladung des Speichers'!C240*'Entladung des Speichers'!$B$12/100,IF(B240=Hilfstabelle!$H$2,'Entladung des Speichers'!$B$12*0,IF(B240=Hilfstabelle!$H$3,'Entladung des Speichers'!D240,0))))</f>
        <v/>
      </c>
      <c r="F240" s="87" t="str">
        <f>IF(ISBLANK(A240),"",IF(AND(ISBLANK(D240),B240=Hilfstabelle!$H$3),"Fehler: Bitte Sondersachverhalt (individuelle Umlage) eintragen.",""))</f>
        <v/>
      </c>
    </row>
    <row r="241" spans="1:6" x14ac:dyDescent="0.2">
      <c r="A241" s="76"/>
      <c r="B241" s="75"/>
      <c r="C241" s="5"/>
      <c r="D241" s="11"/>
      <c r="E241" s="101" t="str">
        <f>IF(ISBLANK(A241),"",IF(B241=Hilfstabelle!$H$1,'Entladung des Speichers'!C241*'Entladung des Speichers'!$B$12/100,IF(B241=Hilfstabelle!$H$2,'Entladung des Speichers'!$B$12*0,IF(B241=Hilfstabelle!$H$3,'Entladung des Speichers'!D241,0))))</f>
        <v/>
      </c>
      <c r="F241" s="87" t="str">
        <f>IF(ISBLANK(A241),"",IF(AND(ISBLANK(D241),B241=Hilfstabelle!$H$3),"Fehler: Bitte Sondersachverhalt (individuelle Umlage) eintragen.",""))</f>
        <v/>
      </c>
    </row>
    <row r="242" spans="1:6" x14ac:dyDescent="0.2">
      <c r="A242" s="76"/>
      <c r="B242" s="75"/>
      <c r="C242" s="5"/>
      <c r="D242" s="11"/>
      <c r="E242" s="101" t="str">
        <f>IF(ISBLANK(A242),"",IF(B242=Hilfstabelle!$H$1,'Entladung des Speichers'!C242*'Entladung des Speichers'!$B$12/100,IF(B242=Hilfstabelle!$H$2,'Entladung des Speichers'!$B$12*0,IF(B242=Hilfstabelle!$H$3,'Entladung des Speichers'!D242,0))))</f>
        <v/>
      </c>
      <c r="F242" s="87" t="str">
        <f>IF(ISBLANK(A242),"",IF(AND(ISBLANK(D242),B242=Hilfstabelle!$H$3),"Fehler: Bitte Sondersachverhalt (individuelle Umlage) eintragen.",""))</f>
        <v/>
      </c>
    </row>
    <row r="243" spans="1:6" x14ac:dyDescent="0.2">
      <c r="A243" s="76"/>
      <c r="B243" s="75"/>
      <c r="C243" s="5"/>
      <c r="D243" s="11"/>
      <c r="E243" s="101" t="str">
        <f>IF(ISBLANK(A243),"",IF(B243=Hilfstabelle!$H$1,'Entladung des Speichers'!C243*'Entladung des Speichers'!$B$12/100,IF(B243=Hilfstabelle!$H$2,'Entladung des Speichers'!$B$12*0,IF(B243=Hilfstabelle!$H$3,'Entladung des Speichers'!D243,0))))</f>
        <v/>
      </c>
      <c r="F243" s="87" t="str">
        <f>IF(ISBLANK(A243),"",IF(AND(ISBLANK(D243),B243=Hilfstabelle!$H$3),"Fehler: Bitte Sondersachverhalt (individuelle Umlage) eintragen.",""))</f>
        <v/>
      </c>
    </row>
    <row r="244" spans="1:6" x14ac:dyDescent="0.2">
      <c r="A244" s="76"/>
      <c r="B244" s="75"/>
      <c r="C244" s="5"/>
      <c r="D244" s="11"/>
      <c r="E244" s="101" t="str">
        <f>IF(ISBLANK(A244),"",IF(B244=Hilfstabelle!$H$1,'Entladung des Speichers'!C244*'Entladung des Speichers'!$B$12/100,IF(B244=Hilfstabelle!$H$2,'Entladung des Speichers'!$B$12*0,IF(B244=Hilfstabelle!$H$3,'Entladung des Speichers'!D244,0))))</f>
        <v/>
      </c>
      <c r="F244" s="87" t="str">
        <f>IF(ISBLANK(A244),"",IF(AND(ISBLANK(D244),B244=Hilfstabelle!$H$3),"Fehler: Bitte Sondersachverhalt (individuelle Umlage) eintragen.",""))</f>
        <v/>
      </c>
    </row>
    <row r="245" spans="1:6" x14ac:dyDescent="0.2">
      <c r="A245" s="76"/>
      <c r="B245" s="75"/>
      <c r="C245" s="5"/>
      <c r="D245" s="11"/>
      <c r="E245" s="101" t="str">
        <f>IF(ISBLANK(A245),"",IF(B245=Hilfstabelle!$H$1,'Entladung des Speichers'!C245*'Entladung des Speichers'!$B$12/100,IF(B245=Hilfstabelle!$H$2,'Entladung des Speichers'!$B$12*0,IF(B245=Hilfstabelle!$H$3,'Entladung des Speichers'!D245,0))))</f>
        <v/>
      </c>
      <c r="F245" s="87" t="str">
        <f>IF(ISBLANK(A245),"",IF(AND(ISBLANK(D245),B245=Hilfstabelle!$H$3),"Fehler: Bitte Sondersachverhalt (individuelle Umlage) eintragen.",""))</f>
        <v/>
      </c>
    </row>
    <row r="246" spans="1:6" x14ac:dyDescent="0.2">
      <c r="A246" s="76"/>
      <c r="B246" s="75"/>
      <c r="C246" s="5"/>
      <c r="D246" s="11"/>
      <c r="E246" s="101" t="str">
        <f>IF(ISBLANK(A246),"",IF(B246=Hilfstabelle!$H$1,'Entladung des Speichers'!C246*'Entladung des Speichers'!$B$12/100,IF(B246=Hilfstabelle!$H$2,'Entladung des Speichers'!$B$12*0,IF(B246=Hilfstabelle!$H$3,'Entladung des Speichers'!D246,0))))</f>
        <v/>
      </c>
      <c r="F246" s="87" t="str">
        <f>IF(ISBLANK(A246),"",IF(AND(ISBLANK(D246),B246=Hilfstabelle!$H$3),"Fehler: Bitte Sondersachverhalt (individuelle Umlage) eintragen.",""))</f>
        <v/>
      </c>
    </row>
    <row r="247" spans="1:6" x14ac:dyDescent="0.2">
      <c r="A247" s="76"/>
      <c r="B247" s="75"/>
      <c r="C247" s="5"/>
      <c r="D247" s="11"/>
      <c r="E247" s="101" t="str">
        <f>IF(ISBLANK(A247),"",IF(B247=Hilfstabelle!$H$1,'Entladung des Speichers'!C247*'Entladung des Speichers'!$B$12/100,IF(B247=Hilfstabelle!$H$2,'Entladung des Speichers'!$B$12*0,IF(B247=Hilfstabelle!$H$3,'Entladung des Speichers'!D247,0))))</f>
        <v/>
      </c>
      <c r="F247" s="87" t="str">
        <f>IF(ISBLANK(A247),"",IF(AND(ISBLANK(D247),B247=Hilfstabelle!$H$3),"Fehler: Bitte Sondersachverhalt (individuelle Umlage) eintragen.",""))</f>
        <v/>
      </c>
    </row>
    <row r="248" spans="1:6" x14ac:dyDescent="0.2">
      <c r="A248" s="76"/>
      <c r="B248" s="75"/>
      <c r="C248" s="5"/>
      <c r="D248" s="11"/>
      <c r="E248" s="101" t="str">
        <f>IF(ISBLANK(A248),"",IF(B248=Hilfstabelle!$H$1,'Entladung des Speichers'!C248*'Entladung des Speichers'!$B$12/100,IF(B248=Hilfstabelle!$H$2,'Entladung des Speichers'!$B$12*0,IF(B248=Hilfstabelle!$H$3,'Entladung des Speichers'!D248,0))))</f>
        <v/>
      </c>
      <c r="F248" s="87" t="str">
        <f>IF(ISBLANK(A248),"",IF(AND(ISBLANK(D248),B248=Hilfstabelle!$H$3),"Fehler: Bitte Sondersachverhalt (individuelle Umlage) eintragen.",""))</f>
        <v/>
      </c>
    </row>
    <row r="249" spans="1:6" x14ac:dyDescent="0.2">
      <c r="A249" s="76"/>
      <c r="B249" s="75"/>
      <c r="C249" s="5"/>
      <c r="D249" s="11"/>
      <c r="E249" s="101" t="str">
        <f>IF(ISBLANK(A249),"",IF(B249=Hilfstabelle!$H$1,'Entladung des Speichers'!C249*'Entladung des Speichers'!$B$12/100,IF(B249=Hilfstabelle!$H$2,'Entladung des Speichers'!$B$12*0,IF(B249=Hilfstabelle!$H$3,'Entladung des Speichers'!D249,0))))</f>
        <v/>
      </c>
      <c r="F249" s="87" t="str">
        <f>IF(ISBLANK(A249),"",IF(AND(ISBLANK(D249),B249=Hilfstabelle!$H$3),"Fehler: Bitte Sondersachverhalt (individuelle Umlage) eintragen.",""))</f>
        <v/>
      </c>
    </row>
    <row r="250" spans="1:6" x14ac:dyDescent="0.2">
      <c r="A250" s="76"/>
      <c r="B250" s="75"/>
      <c r="C250" s="5"/>
      <c r="D250" s="11"/>
      <c r="E250" s="101" t="str">
        <f>IF(ISBLANK(A250),"",IF(B250=Hilfstabelle!$H$1,'Entladung des Speichers'!C250*'Entladung des Speichers'!$B$12/100,IF(B250=Hilfstabelle!$H$2,'Entladung des Speichers'!$B$12*0,IF(B250=Hilfstabelle!$H$3,'Entladung des Speichers'!D250,0))))</f>
        <v/>
      </c>
      <c r="F250" s="87" t="str">
        <f>IF(ISBLANK(A250),"",IF(AND(ISBLANK(D250),B250=Hilfstabelle!$H$3),"Fehler: Bitte Sondersachverhalt (individuelle Umlage) eintragen.",""))</f>
        <v/>
      </c>
    </row>
    <row r="251" spans="1:6" x14ac:dyDescent="0.2">
      <c r="A251" s="76"/>
      <c r="B251" s="75"/>
      <c r="C251" s="5"/>
      <c r="D251" s="11"/>
      <c r="E251" s="101" t="str">
        <f>IF(ISBLANK(A251),"",IF(B251=Hilfstabelle!$H$1,'Entladung des Speichers'!C251*'Entladung des Speichers'!$B$12/100,IF(B251=Hilfstabelle!$H$2,'Entladung des Speichers'!$B$12*0,IF(B251=Hilfstabelle!$H$3,'Entladung des Speichers'!D251,0))))</f>
        <v/>
      </c>
      <c r="F251" s="87" t="str">
        <f>IF(ISBLANK(A251),"",IF(AND(ISBLANK(D251),B251=Hilfstabelle!$H$3),"Fehler: Bitte Sondersachverhalt (individuelle Umlage) eintragen.",""))</f>
        <v/>
      </c>
    </row>
    <row r="252" spans="1:6" x14ac:dyDescent="0.2">
      <c r="A252" s="76"/>
      <c r="B252" s="75"/>
      <c r="C252" s="5"/>
      <c r="D252" s="11"/>
      <c r="E252" s="101" t="str">
        <f>IF(ISBLANK(A252),"",IF(B252=Hilfstabelle!$H$1,'Entladung des Speichers'!C252*'Entladung des Speichers'!$B$12/100,IF(B252=Hilfstabelle!$H$2,'Entladung des Speichers'!$B$12*0,IF(B252=Hilfstabelle!$H$3,'Entladung des Speichers'!D252,0))))</f>
        <v/>
      </c>
      <c r="F252" s="87" t="str">
        <f>IF(ISBLANK(A252),"",IF(AND(ISBLANK(D252),B252=Hilfstabelle!$H$3),"Fehler: Bitte Sondersachverhalt (individuelle Umlage) eintragen.",""))</f>
        <v/>
      </c>
    </row>
    <row r="253" spans="1:6" x14ac:dyDescent="0.2">
      <c r="A253" s="76"/>
      <c r="B253" s="75"/>
      <c r="C253" s="5"/>
      <c r="D253" s="11"/>
      <c r="E253" s="101" t="str">
        <f>IF(ISBLANK(A253),"",IF(B253=Hilfstabelle!$H$1,'Entladung des Speichers'!C253*'Entladung des Speichers'!$B$12/100,IF(B253=Hilfstabelle!$H$2,'Entladung des Speichers'!$B$12*0,IF(B253=Hilfstabelle!$H$3,'Entladung des Speichers'!D253,0))))</f>
        <v/>
      </c>
      <c r="F253" s="87" t="str">
        <f>IF(ISBLANK(A253),"",IF(AND(ISBLANK(D253),B253=Hilfstabelle!$H$3),"Fehler: Bitte Sondersachverhalt (individuelle Umlage) eintragen.",""))</f>
        <v/>
      </c>
    </row>
    <row r="254" spans="1:6" x14ac:dyDescent="0.2">
      <c r="A254" s="76"/>
      <c r="B254" s="75"/>
      <c r="C254" s="5"/>
      <c r="D254" s="11"/>
      <c r="E254" s="101" t="str">
        <f>IF(ISBLANK(A254),"",IF(B254=Hilfstabelle!$H$1,'Entladung des Speichers'!C254*'Entladung des Speichers'!$B$12/100,IF(B254=Hilfstabelle!$H$2,'Entladung des Speichers'!$B$12*0,IF(B254=Hilfstabelle!$H$3,'Entladung des Speichers'!D254,0))))</f>
        <v/>
      </c>
      <c r="F254" s="87" t="str">
        <f>IF(ISBLANK(A254),"",IF(AND(ISBLANK(D254),B254=Hilfstabelle!$H$3),"Fehler: Bitte Sondersachverhalt (individuelle Umlage) eintragen.",""))</f>
        <v/>
      </c>
    </row>
    <row r="255" spans="1:6" x14ac:dyDescent="0.2">
      <c r="A255" s="76"/>
      <c r="B255" s="75"/>
      <c r="C255" s="5"/>
      <c r="D255" s="11"/>
      <c r="E255" s="101" t="str">
        <f>IF(ISBLANK(A255),"",IF(B255=Hilfstabelle!$H$1,'Entladung des Speichers'!C255*'Entladung des Speichers'!$B$12/100,IF(B255=Hilfstabelle!$H$2,'Entladung des Speichers'!$B$12*0,IF(B255=Hilfstabelle!$H$3,'Entladung des Speichers'!D255,0))))</f>
        <v/>
      </c>
      <c r="F255" s="87" t="str">
        <f>IF(ISBLANK(A255),"",IF(AND(ISBLANK(D255),B255=Hilfstabelle!$H$3),"Fehler: Bitte Sondersachverhalt (individuelle Umlage) eintragen.",""))</f>
        <v/>
      </c>
    </row>
    <row r="256" spans="1:6" x14ac:dyDescent="0.2">
      <c r="A256" s="76"/>
      <c r="B256" s="75"/>
      <c r="C256" s="5"/>
      <c r="D256" s="11"/>
      <c r="E256" s="101" t="str">
        <f>IF(ISBLANK(A256),"",IF(B256=Hilfstabelle!$H$1,'Entladung des Speichers'!C256*'Entladung des Speichers'!$B$12/100,IF(B256=Hilfstabelle!$H$2,'Entladung des Speichers'!$B$12*0,IF(B256=Hilfstabelle!$H$3,'Entladung des Speichers'!D256,0))))</f>
        <v/>
      </c>
      <c r="F256" s="87" t="str">
        <f>IF(ISBLANK(A256),"",IF(AND(ISBLANK(D256),B256=Hilfstabelle!$H$3),"Fehler: Bitte Sondersachverhalt (individuelle Umlage) eintragen.",""))</f>
        <v/>
      </c>
    </row>
    <row r="257" spans="1:6" x14ac:dyDescent="0.2">
      <c r="A257" s="76"/>
      <c r="B257" s="75"/>
      <c r="C257" s="5"/>
      <c r="D257" s="11"/>
      <c r="E257" s="101" t="str">
        <f>IF(ISBLANK(A257),"",IF(B257=Hilfstabelle!$H$1,'Entladung des Speichers'!C257*'Entladung des Speichers'!$B$12/100,IF(B257=Hilfstabelle!$H$2,'Entladung des Speichers'!$B$12*0,IF(B257=Hilfstabelle!$H$3,'Entladung des Speichers'!D257,0))))</f>
        <v/>
      </c>
      <c r="F257" s="87" t="str">
        <f>IF(ISBLANK(A257),"",IF(AND(ISBLANK(D257),B257=Hilfstabelle!$H$3),"Fehler: Bitte Sondersachverhalt (individuelle Umlage) eintragen.",""))</f>
        <v/>
      </c>
    </row>
    <row r="258" spans="1:6" x14ac:dyDescent="0.2">
      <c r="A258" s="76"/>
      <c r="B258" s="75"/>
      <c r="C258" s="5"/>
      <c r="D258" s="11"/>
      <c r="E258" s="101" t="str">
        <f>IF(ISBLANK(A258),"",IF(B258=Hilfstabelle!$H$1,'Entladung des Speichers'!C258*'Entladung des Speichers'!$B$12/100,IF(B258=Hilfstabelle!$H$2,'Entladung des Speichers'!$B$12*0,IF(B258=Hilfstabelle!$H$3,'Entladung des Speichers'!D258,0))))</f>
        <v/>
      </c>
      <c r="F258" s="87" t="str">
        <f>IF(ISBLANK(A258),"",IF(AND(ISBLANK(D258),B258=Hilfstabelle!$H$3),"Fehler: Bitte Sondersachverhalt (individuelle Umlage) eintragen.",""))</f>
        <v/>
      </c>
    </row>
    <row r="259" spans="1:6" x14ac:dyDescent="0.2">
      <c r="A259" s="76"/>
      <c r="B259" s="75"/>
      <c r="C259" s="5"/>
      <c r="D259" s="11"/>
      <c r="E259" s="101" t="str">
        <f>IF(ISBLANK(A259),"",IF(B259=Hilfstabelle!$H$1,'Entladung des Speichers'!C259*'Entladung des Speichers'!$B$12/100,IF(B259=Hilfstabelle!$H$2,'Entladung des Speichers'!$B$12*0,IF(B259=Hilfstabelle!$H$3,'Entladung des Speichers'!D259,0))))</f>
        <v/>
      </c>
      <c r="F259" s="87" t="str">
        <f>IF(ISBLANK(A259),"",IF(AND(ISBLANK(D259),B259=Hilfstabelle!$H$3),"Fehler: Bitte Sondersachverhalt (individuelle Umlage) eintragen.",""))</f>
        <v/>
      </c>
    </row>
    <row r="260" spans="1:6" x14ac:dyDescent="0.2">
      <c r="A260" s="76"/>
      <c r="B260" s="75"/>
      <c r="C260" s="5"/>
      <c r="D260" s="11"/>
      <c r="E260" s="101" t="str">
        <f>IF(ISBLANK(A260),"",IF(B260=Hilfstabelle!$H$1,'Entladung des Speichers'!C260*'Entladung des Speichers'!$B$12/100,IF(B260=Hilfstabelle!$H$2,'Entladung des Speichers'!$B$12*0,IF(B260=Hilfstabelle!$H$3,'Entladung des Speichers'!D260,0))))</f>
        <v/>
      </c>
      <c r="F260" s="87" t="str">
        <f>IF(ISBLANK(A260),"",IF(AND(ISBLANK(D260),B260=Hilfstabelle!$H$3),"Fehler: Bitte Sondersachverhalt (individuelle Umlage) eintragen.",""))</f>
        <v/>
      </c>
    </row>
    <row r="261" spans="1:6" x14ac:dyDescent="0.2">
      <c r="A261" s="76"/>
      <c r="B261" s="75"/>
      <c r="C261" s="5"/>
      <c r="D261" s="11"/>
      <c r="E261" s="101" t="str">
        <f>IF(ISBLANK(A261),"",IF(B261=Hilfstabelle!$H$1,'Entladung des Speichers'!C261*'Entladung des Speichers'!$B$12/100,IF(B261=Hilfstabelle!$H$2,'Entladung des Speichers'!$B$12*0,IF(B261=Hilfstabelle!$H$3,'Entladung des Speichers'!D261,0))))</f>
        <v/>
      </c>
      <c r="F261" s="87" t="str">
        <f>IF(ISBLANK(A261),"",IF(AND(ISBLANK(D261),B261=Hilfstabelle!$H$3),"Fehler: Bitte Sondersachverhalt (individuelle Umlage) eintragen.",""))</f>
        <v/>
      </c>
    </row>
    <row r="262" spans="1:6" x14ac:dyDescent="0.2">
      <c r="A262" s="76"/>
      <c r="B262" s="75"/>
      <c r="C262" s="5"/>
      <c r="D262" s="11"/>
      <c r="E262" s="101" t="str">
        <f>IF(ISBLANK(A262),"",IF(B262=Hilfstabelle!$H$1,'Entladung des Speichers'!C262*'Entladung des Speichers'!$B$12/100,IF(B262=Hilfstabelle!$H$2,'Entladung des Speichers'!$B$12*0,IF(B262=Hilfstabelle!$H$3,'Entladung des Speichers'!D262,0))))</f>
        <v/>
      </c>
      <c r="F262" s="87" t="str">
        <f>IF(ISBLANK(A262),"",IF(AND(ISBLANK(D262),B262=Hilfstabelle!$H$3),"Fehler: Bitte Sondersachverhalt (individuelle Umlage) eintragen.",""))</f>
        <v/>
      </c>
    </row>
    <row r="263" spans="1:6" x14ac:dyDescent="0.2">
      <c r="A263" s="76"/>
      <c r="B263" s="75"/>
      <c r="C263" s="5"/>
      <c r="D263" s="11"/>
      <c r="E263" s="101" t="str">
        <f>IF(ISBLANK(A263),"",IF(B263=Hilfstabelle!$H$1,'Entladung des Speichers'!C263*'Entladung des Speichers'!$B$12/100,IF(B263=Hilfstabelle!$H$2,'Entladung des Speichers'!$B$12*0,IF(B263=Hilfstabelle!$H$3,'Entladung des Speichers'!D263,0))))</f>
        <v/>
      </c>
      <c r="F263" s="87" t="str">
        <f>IF(ISBLANK(A263),"",IF(AND(ISBLANK(D263),B263=Hilfstabelle!$H$3),"Fehler: Bitte Sondersachverhalt (individuelle Umlage) eintragen.",""))</f>
        <v/>
      </c>
    </row>
    <row r="264" spans="1:6" x14ac:dyDescent="0.2">
      <c r="A264" s="76"/>
      <c r="B264" s="75"/>
      <c r="C264" s="5"/>
      <c r="D264" s="11"/>
      <c r="E264" s="101" t="str">
        <f>IF(ISBLANK(A264),"",IF(B264=Hilfstabelle!$H$1,'Entladung des Speichers'!C264*'Entladung des Speichers'!$B$12/100,IF(B264=Hilfstabelle!$H$2,'Entladung des Speichers'!$B$12*0,IF(B264=Hilfstabelle!$H$3,'Entladung des Speichers'!D264,0))))</f>
        <v/>
      </c>
      <c r="F264" s="87" t="str">
        <f>IF(ISBLANK(A264),"",IF(AND(ISBLANK(D264),B264=Hilfstabelle!$H$3),"Fehler: Bitte Sondersachverhalt (individuelle Umlage) eintragen.",""))</f>
        <v/>
      </c>
    </row>
    <row r="265" spans="1:6" x14ac:dyDescent="0.2">
      <c r="A265" s="76"/>
      <c r="B265" s="75"/>
      <c r="C265" s="5"/>
      <c r="D265" s="11"/>
      <c r="E265" s="101" t="str">
        <f>IF(ISBLANK(A265),"",IF(B265=Hilfstabelle!$H$1,'Entladung des Speichers'!C265*'Entladung des Speichers'!$B$12/100,IF(B265=Hilfstabelle!$H$2,'Entladung des Speichers'!$B$12*0,IF(B265=Hilfstabelle!$H$3,'Entladung des Speichers'!D265,0))))</f>
        <v/>
      </c>
      <c r="F265" s="87" t="str">
        <f>IF(ISBLANK(A265),"",IF(AND(ISBLANK(D265),B265=Hilfstabelle!$H$3),"Fehler: Bitte Sondersachverhalt (individuelle Umlage) eintragen.",""))</f>
        <v/>
      </c>
    </row>
    <row r="266" spans="1:6" x14ac:dyDescent="0.2">
      <c r="A266" s="76"/>
      <c r="B266" s="75"/>
      <c r="C266" s="5"/>
      <c r="D266" s="11"/>
      <c r="E266" s="101" t="str">
        <f>IF(ISBLANK(A266),"",IF(B266=Hilfstabelle!$H$1,'Entladung des Speichers'!C266*'Entladung des Speichers'!$B$12/100,IF(B266=Hilfstabelle!$H$2,'Entladung des Speichers'!$B$12*0,IF(B266=Hilfstabelle!$H$3,'Entladung des Speichers'!D266,0))))</f>
        <v/>
      </c>
      <c r="F266" s="87" t="str">
        <f>IF(ISBLANK(A266),"",IF(AND(ISBLANK(D266),B266=Hilfstabelle!$H$3),"Fehler: Bitte Sondersachverhalt (individuelle Umlage) eintragen.",""))</f>
        <v/>
      </c>
    </row>
    <row r="267" spans="1:6" x14ac:dyDescent="0.2">
      <c r="A267" s="76"/>
      <c r="B267" s="75"/>
      <c r="C267" s="5"/>
      <c r="D267" s="11"/>
      <c r="E267" s="101" t="str">
        <f>IF(ISBLANK(A267),"",IF(B267=Hilfstabelle!$H$1,'Entladung des Speichers'!C267*'Entladung des Speichers'!$B$12/100,IF(B267=Hilfstabelle!$H$2,'Entladung des Speichers'!$B$12*0,IF(B267=Hilfstabelle!$H$3,'Entladung des Speichers'!D267,0))))</f>
        <v/>
      </c>
      <c r="F267" s="87" t="str">
        <f>IF(ISBLANK(A267),"",IF(AND(ISBLANK(D267),B267=Hilfstabelle!$H$3),"Fehler: Bitte Sondersachverhalt (individuelle Umlage) eintragen.",""))</f>
        <v/>
      </c>
    </row>
    <row r="268" spans="1:6" x14ac:dyDescent="0.2">
      <c r="A268" s="76"/>
      <c r="B268" s="75"/>
      <c r="C268" s="5"/>
      <c r="D268" s="11"/>
      <c r="E268" s="101" t="str">
        <f>IF(ISBLANK(A268),"",IF(B268=Hilfstabelle!$H$1,'Entladung des Speichers'!C268*'Entladung des Speichers'!$B$12/100,IF(B268=Hilfstabelle!$H$2,'Entladung des Speichers'!$B$12*0,IF(B268=Hilfstabelle!$H$3,'Entladung des Speichers'!D268,0))))</f>
        <v/>
      </c>
      <c r="F268" s="87" t="str">
        <f>IF(ISBLANK(A268),"",IF(AND(ISBLANK(D268),B268=Hilfstabelle!$H$3),"Fehler: Bitte Sondersachverhalt (individuelle Umlage) eintragen.",""))</f>
        <v/>
      </c>
    </row>
    <row r="269" spans="1:6" x14ac:dyDescent="0.2">
      <c r="A269" s="76"/>
      <c r="B269" s="75"/>
      <c r="C269" s="5"/>
      <c r="D269" s="11"/>
      <c r="E269" s="101" t="str">
        <f>IF(ISBLANK(A269),"",IF(B269=Hilfstabelle!$H$1,'Entladung des Speichers'!C269*'Entladung des Speichers'!$B$12/100,IF(B269=Hilfstabelle!$H$2,'Entladung des Speichers'!$B$12*0,IF(B269=Hilfstabelle!$H$3,'Entladung des Speichers'!D269,0))))</f>
        <v/>
      </c>
      <c r="F269" s="87" t="str">
        <f>IF(ISBLANK(A269),"",IF(AND(ISBLANK(D269),B269=Hilfstabelle!$H$3),"Fehler: Bitte Sondersachverhalt (individuelle Umlage) eintragen.",""))</f>
        <v/>
      </c>
    </row>
    <row r="270" spans="1:6" x14ac:dyDescent="0.2">
      <c r="A270" s="76"/>
      <c r="B270" s="75"/>
      <c r="C270" s="5"/>
      <c r="D270" s="11"/>
      <c r="E270" s="101" t="str">
        <f>IF(ISBLANK(A270),"",IF(B270=Hilfstabelle!$H$1,'Entladung des Speichers'!C270*'Entladung des Speichers'!$B$12/100,IF(B270=Hilfstabelle!$H$2,'Entladung des Speichers'!$B$12*0,IF(B270=Hilfstabelle!$H$3,'Entladung des Speichers'!D270,0))))</f>
        <v/>
      </c>
      <c r="F270" s="87" t="str">
        <f>IF(ISBLANK(A270),"",IF(AND(ISBLANK(D270),B270=Hilfstabelle!$H$3),"Fehler: Bitte Sondersachverhalt (individuelle Umlage) eintragen.",""))</f>
        <v/>
      </c>
    </row>
    <row r="271" spans="1:6" x14ac:dyDescent="0.2">
      <c r="A271" s="76"/>
      <c r="B271" s="75"/>
      <c r="C271" s="5"/>
      <c r="D271" s="11"/>
      <c r="E271" s="101" t="str">
        <f>IF(ISBLANK(A271),"",IF(B271=Hilfstabelle!$H$1,'Entladung des Speichers'!C271*'Entladung des Speichers'!$B$12/100,IF(B271=Hilfstabelle!$H$2,'Entladung des Speichers'!$B$12*0,IF(B271=Hilfstabelle!$H$3,'Entladung des Speichers'!D271,0))))</f>
        <v/>
      </c>
      <c r="F271" s="87" t="str">
        <f>IF(ISBLANK(A271),"",IF(AND(ISBLANK(D271),B271=Hilfstabelle!$H$3),"Fehler: Bitte Sondersachverhalt (individuelle Umlage) eintragen.",""))</f>
        <v/>
      </c>
    </row>
    <row r="272" spans="1:6" x14ac:dyDescent="0.2">
      <c r="A272" s="76"/>
      <c r="B272" s="75"/>
      <c r="C272" s="5"/>
      <c r="D272" s="11"/>
      <c r="E272" s="101" t="str">
        <f>IF(ISBLANK(A272),"",IF(B272=Hilfstabelle!$H$1,'Entladung des Speichers'!C272*'Entladung des Speichers'!$B$12/100,IF(B272=Hilfstabelle!$H$2,'Entladung des Speichers'!$B$12*0,IF(B272=Hilfstabelle!$H$3,'Entladung des Speichers'!D272,0))))</f>
        <v/>
      </c>
      <c r="F272" s="87" t="str">
        <f>IF(ISBLANK(A272),"",IF(AND(ISBLANK(D272),B272=Hilfstabelle!$H$3),"Fehler: Bitte Sondersachverhalt (individuelle Umlage) eintragen.",""))</f>
        <v/>
      </c>
    </row>
    <row r="273" spans="1:6" x14ac:dyDescent="0.2">
      <c r="A273" s="76"/>
      <c r="B273" s="75"/>
      <c r="C273" s="5"/>
      <c r="D273" s="11"/>
      <c r="E273" s="101" t="str">
        <f>IF(ISBLANK(A273),"",IF(B273=Hilfstabelle!$H$1,'Entladung des Speichers'!C273*'Entladung des Speichers'!$B$12/100,IF(B273=Hilfstabelle!$H$2,'Entladung des Speichers'!$B$12*0,IF(B273=Hilfstabelle!$H$3,'Entladung des Speichers'!D273,0))))</f>
        <v/>
      </c>
      <c r="F273" s="87" t="str">
        <f>IF(ISBLANK(A273),"",IF(AND(ISBLANK(D273),B273=Hilfstabelle!$H$3),"Fehler: Bitte Sondersachverhalt (individuelle Umlage) eintragen.",""))</f>
        <v/>
      </c>
    </row>
    <row r="274" spans="1:6" x14ac:dyDescent="0.2">
      <c r="A274" s="76"/>
      <c r="B274" s="75"/>
      <c r="C274" s="5"/>
      <c r="D274" s="11"/>
      <c r="E274" s="101" t="str">
        <f>IF(ISBLANK(A274),"",IF(B274=Hilfstabelle!$H$1,'Entladung des Speichers'!C274*'Entladung des Speichers'!$B$12/100,IF(B274=Hilfstabelle!$H$2,'Entladung des Speichers'!$B$12*0,IF(B274=Hilfstabelle!$H$3,'Entladung des Speichers'!D274,0))))</f>
        <v/>
      </c>
      <c r="F274" s="87" t="str">
        <f>IF(ISBLANK(A274),"",IF(AND(ISBLANK(D274),B274=Hilfstabelle!$H$3),"Fehler: Bitte Sondersachverhalt (individuelle Umlage) eintragen.",""))</f>
        <v/>
      </c>
    </row>
    <row r="275" spans="1:6" x14ac:dyDescent="0.2">
      <c r="A275" s="76"/>
      <c r="B275" s="75"/>
      <c r="C275" s="5"/>
      <c r="D275" s="11"/>
      <c r="E275" s="101" t="str">
        <f>IF(ISBLANK(A275),"",IF(B275=Hilfstabelle!$H$1,'Entladung des Speichers'!C275*'Entladung des Speichers'!$B$12/100,IF(B275=Hilfstabelle!$H$2,'Entladung des Speichers'!$B$12*0,IF(B275=Hilfstabelle!$H$3,'Entladung des Speichers'!D275,0))))</f>
        <v/>
      </c>
      <c r="F275" s="87" t="str">
        <f>IF(ISBLANK(A275),"",IF(AND(ISBLANK(D275),B275=Hilfstabelle!$H$3),"Fehler: Bitte Sondersachverhalt (individuelle Umlage) eintragen.",""))</f>
        <v/>
      </c>
    </row>
    <row r="276" spans="1:6" x14ac:dyDescent="0.2">
      <c r="A276" s="76"/>
      <c r="B276" s="75"/>
      <c r="C276" s="5"/>
      <c r="D276" s="11"/>
      <c r="E276" s="101" t="str">
        <f>IF(ISBLANK(A276),"",IF(B276=Hilfstabelle!$H$1,'Entladung des Speichers'!C276*'Entladung des Speichers'!$B$12/100,IF(B276=Hilfstabelle!$H$2,'Entladung des Speichers'!$B$12*0,IF(B276=Hilfstabelle!$H$3,'Entladung des Speichers'!D276,0))))</f>
        <v/>
      </c>
      <c r="F276" s="87" t="str">
        <f>IF(ISBLANK(A276),"",IF(AND(ISBLANK(D276),B276=Hilfstabelle!$H$3),"Fehler: Bitte Sondersachverhalt (individuelle Umlage) eintragen.",""))</f>
        <v/>
      </c>
    </row>
    <row r="277" spans="1:6" x14ac:dyDescent="0.2">
      <c r="A277" s="76"/>
      <c r="B277" s="75"/>
      <c r="C277" s="5"/>
      <c r="D277" s="11"/>
      <c r="E277" s="101" t="str">
        <f>IF(ISBLANK(A277),"",IF(B277=Hilfstabelle!$H$1,'Entladung des Speichers'!C277*'Entladung des Speichers'!$B$12/100,IF(B277=Hilfstabelle!$H$2,'Entladung des Speichers'!$B$12*0,IF(B277=Hilfstabelle!$H$3,'Entladung des Speichers'!D277,0))))</f>
        <v/>
      </c>
      <c r="F277" s="87" t="str">
        <f>IF(ISBLANK(A277),"",IF(AND(ISBLANK(D277),B277=Hilfstabelle!$H$3),"Fehler: Bitte Sondersachverhalt (individuelle Umlage) eintragen.",""))</f>
        <v/>
      </c>
    </row>
    <row r="278" spans="1:6" x14ac:dyDescent="0.2">
      <c r="A278" s="76"/>
      <c r="B278" s="75"/>
      <c r="C278" s="5"/>
      <c r="D278" s="11"/>
      <c r="E278" s="101" t="str">
        <f>IF(ISBLANK(A278),"",IF(B278=Hilfstabelle!$H$1,'Entladung des Speichers'!C278*'Entladung des Speichers'!$B$12/100,IF(B278=Hilfstabelle!$H$2,'Entladung des Speichers'!$B$12*0,IF(B278=Hilfstabelle!$H$3,'Entladung des Speichers'!D278,0))))</f>
        <v/>
      </c>
      <c r="F278" s="87" t="str">
        <f>IF(ISBLANK(A278),"",IF(AND(ISBLANK(D278),B278=Hilfstabelle!$H$3),"Fehler: Bitte Sondersachverhalt (individuelle Umlage) eintragen.",""))</f>
        <v/>
      </c>
    </row>
    <row r="279" spans="1:6" x14ac:dyDescent="0.2">
      <c r="A279" s="76"/>
      <c r="B279" s="75"/>
      <c r="C279" s="5"/>
      <c r="D279" s="11"/>
      <c r="E279" s="101" t="str">
        <f>IF(ISBLANK(A279),"",IF(B279=Hilfstabelle!$H$1,'Entladung des Speichers'!C279*'Entladung des Speichers'!$B$12/100,IF(B279=Hilfstabelle!$H$2,'Entladung des Speichers'!$B$12*0,IF(B279=Hilfstabelle!$H$3,'Entladung des Speichers'!D279,0))))</f>
        <v/>
      </c>
      <c r="F279" s="87" t="str">
        <f>IF(ISBLANK(A279),"",IF(AND(ISBLANK(D279),B279=Hilfstabelle!$H$3),"Fehler: Bitte Sondersachverhalt (individuelle Umlage) eintragen.",""))</f>
        <v/>
      </c>
    </row>
    <row r="280" spans="1:6" x14ac:dyDescent="0.2">
      <c r="A280" s="76"/>
      <c r="B280" s="75"/>
      <c r="C280" s="5"/>
      <c r="D280" s="11"/>
      <c r="E280" s="101" t="str">
        <f>IF(ISBLANK(A280),"",IF(B280=Hilfstabelle!$H$1,'Entladung des Speichers'!C280*'Entladung des Speichers'!$B$12/100,IF(B280=Hilfstabelle!$H$2,'Entladung des Speichers'!$B$12*0,IF(B280=Hilfstabelle!$H$3,'Entladung des Speichers'!D280,0))))</f>
        <v/>
      </c>
      <c r="F280" s="87" t="str">
        <f>IF(ISBLANK(A280),"",IF(AND(ISBLANK(D280),B280=Hilfstabelle!$H$3),"Fehler: Bitte Sondersachverhalt (individuelle Umlage) eintragen.",""))</f>
        <v/>
      </c>
    </row>
    <row r="281" spans="1:6" x14ac:dyDescent="0.2">
      <c r="A281" s="76"/>
      <c r="B281" s="75"/>
      <c r="C281" s="5"/>
      <c r="D281" s="11"/>
      <c r="E281" s="101" t="str">
        <f>IF(ISBLANK(A281),"",IF(B281=Hilfstabelle!$H$1,'Entladung des Speichers'!C281*'Entladung des Speichers'!$B$12/100,IF(B281=Hilfstabelle!$H$2,'Entladung des Speichers'!$B$12*0,IF(B281=Hilfstabelle!$H$3,'Entladung des Speichers'!D281,0))))</f>
        <v/>
      </c>
      <c r="F281" s="87" t="str">
        <f>IF(ISBLANK(A281),"",IF(AND(ISBLANK(D281),B281=Hilfstabelle!$H$3),"Fehler: Bitte Sondersachverhalt (individuelle Umlage) eintragen.",""))</f>
        <v/>
      </c>
    </row>
    <row r="282" spans="1:6" x14ac:dyDescent="0.2">
      <c r="A282" s="76"/>
      <c r="B282" s="75"/>
      <c r="C282" s="5"/>
      <c r="D282" s="11"/>
      <c r="E282" s="101" t="str">
        <f>IF(ISBLANK(A282),"",IF(B282=Hilfstabelle!$H$1,'Entladung des Speichers'!C282*'Entladung des Speichers'!$B$12/100,IF(B282=Hilfstabelle!$H$2,'Entladung des Speichers'!$B$12*0,IF(B282=Hilfstabelle!$H$3,'Entladung des Speichers'!D282,0))))</f>
        <v/>
      </c>
      <c r="F282" s="87" t="str">
        <f>IF(ISBLANK(A282),"",IF(AND(ISBLANK(D282),B282=Hilfstabelle!$H$3),"Fehler: Bitte Sondersachverhalt (individuelle Umlage) eintragen.",""))</f>
        <v/>
      </c>
    </row>
    <row r="283" spans="1:6" x14ac:dyDescent="0.2">
      <c r="A283" s="76"/>
      <c r="B283" s="75"/>
      <c r="C283" s="5"/>
      <c r="D283" s="11"/>
      <c r="E283" s="101" t="str">
        <f>IF(ISBLANK(A283),"",IF(B283=Hilfstabelle!$H$1,'Entladung des Speichers'!C283*'Entladung des Speichers'!$B$12/100,IF(B283=Hilfstabelle!$H$2,'Entladung des Speichers'!$B$12*0,IF(B283=Hilfstabelle!$H$3,'Entladung des Speichers'!D283,0))))</f>
        <v/>
      </c>
      <c r="F283" s="87" t="str">
        <f>IF(ISBLANK(A283),"",IF(AND(ISBLANK(D283),B283=Hilfstabelle!$H$3),"Fehler: Bitte Sondersachverhalt (individuelle Umlage) eintragen.",""))</f>
        <v/>
      </c>
    </row>
    <row r="284" spans="1:6" x14ac:dyDescent="0.2">
      <c r="A284" s="76"/>
      <c r="B284" s="75"/>
      <c r="C284" s="5"/>
      <c r="D284" s="11"/>
      <c r="E284" s="101" t="str">
        <f>IF(ISBLANK(A284),"",IF(B284=Hilfstabelle!$H$1,'Entladung des Speichers'!C284*'Entladung des Speichers'!$B$12/100,IF(B284=Hilfstabelle!$H$2,'Entladung des Speichers'!$B$12*0,IF(B284=Hilfstabelle!$H$3,'Entladung des Speichers'!D284,0))))</f>
        <v/>
      </c>
      <c r="F284" s="87" t="str">
        <f>IF(ISBLANK(A284),"",IF(AND(ISBLANK(D284),B284=Hilfstabelle!$H$3),"Fehler: Bitte Sondersachverhalt (individuelle Umlage) eintragen.",""))</f>
        <v/>
      </c>
    </row>
    <row r="285" spans="1:6" x14ac:dyDescent="0.2">
      <c r="A285" s="76"/>
      <c r="B285" s="75"/>
      <c r="C285" s="5"/>
      <c r="D285" s="11"/>
      <c r="E285" s="101" t="str">
        <f>IF(ISBLANK(A285),"",IF(B285=Hilfstabelle!$H$1,'Entladung des Speichers'!C285*'Entladung des Speichers'!$B$12/100,IF(B285=Hilfstabelle!$H$2,'Entladung des Speichers'!$B$12*0,IF(B285=Hilfstabelle!$H$3,'Entladung des Speichers'!D285,0))))</f>
        <v/>
      </c>
      <c r="F285" s="87" t="str">
        <f>IF(ISBLANK(A285),"",IF(AND(ISBLANK(D285),B285=Hilfstabelle!$H$3),"Fehler: Bitte Sondersachverhalt (individuelle Umlage) eintragen.",""))</f>
        <v/>
      </c>
    </row>
    <row r="286" spans="1:6" x14ac:dyDescent="0.2">
      <c r="A286" s="76"/>
      <c r="B286" s="75"/>
      <c r="C286" s="5"/>
      <c r="D286" s="11"/>
      <c r="E286" s="101" t="str">
        <f>IF(ISBLANK(A286),"",IF(B286=Hilfstabelle!$H$1,'Entladung des Speichers'!C286*'Entladung des Speichers'!$B$12/100,IF(B286=Hilfstabelle!$H$2,'Entladung des Speichers'!$B$12*0,IF(B286=Hilfstabelle!$H$3,'Entladung des Speichers'!D286,0))))</f>
        <v/>
      </c>
      <c r="F286" s="87" t="str">
        <f>IF(ISBLANK(A286),"",IF(AND(ISBLANK(D286),B286=Hilfstabelle!$H$3),"Fehler: Bitte Sondersachverhalt (individuelle Umlage) eintragen.",""))</f>
        <v/>
      </c>
    </row>
    <row r="287" spans="1:6" x14ac:dyDescent="0.2">
      <c r="A287" s="76"/>
      <c r="B287" s="75"/>
      <c r="C287" s="5"/>
      <c r="D287" s="11"/>
      <c r="E287" s="101" t="str">
        <f>IF(ISBLANK(A287),"",IF(B287=Hilfstabelle!$H$1,'Entladung des Speichers'!C287*'Entladung des Speichers'!$B$12/100,IF(B287=Hilfstabelle!$H$2,'Entladung des Speichers'!$B$12*0,IF(B287=Hilfstabelle!$H$3,'Entladung des Speichers'!D287,0))))</f>
        <v/>
      </c>
      <c r="F287" s="87" t="str">
        <f>IF(ISBLANK(A287),"",IF(AND(ISBLANK(D287),B287=Hilfstabelle!$H$3),"Fehler: Bitte Sondersachverhalt (individuelle Umlage) eintragen.",""))</f>
        <v/>
      </c>
    </row>
    <row r="288" spans="1:6" x14ac:dyDescent="0.2">
      <c r="A288" s="76"/>
      <c r="B288" s="75"/>
      <c r="C288" s="5"/>
      <c r="D288" s="11"/>
      <c r="E288" s="101" t="str">
        <f>IF(ISBLANK(A288),"",IF(B288=Hilfstabelle!$H$1,'Entladung des Speichers'!C288*'Entladung des Speichers'!$B$12/100,IF(B288=Hilfstabelle!$H$2,'Entladung des Speichers'!$B$12*0,IF(B288=Hilfstabelle!$H$3,'Entladung des Speichers'!D288,0))))</f>
        <v/>
      </c>
      <c r="F288" s="87" t="str">
        <f>IF(ISBLANK(A288),"",IF(AND(ISBLANK(D288),B288=Hilfstabelle!$H$3),"Fehler: Bitte Sondersachverhalt (individuelle Umlage) eintragen.",""))</f>
        <v/>
      </c>
    </row>
    <row r="289" spans="1:6" x14ac:dyDescent="0.2">
      <c r="A289" s="76"/>
      <c r="B289" s="75"/>
      <c r="C289" s="5"/>
      <c r="D289" s="11"/>
      <c r="E289" s="101" t="str">
        <f>IF(ISBLANK(A289),"",IF(B289=Hilfstabelle!$H$1,'Entladung des Speichers'!C289*'Entladung des Speichers'!$B$12/100,IF(B289=Hilfstabelle!$H$2,'Entladung des Speichers'!$B$12*0,IF(B289=Hilfstabelle!$H$3,'Entladung des Speichers'!D289,0))))</f>
        <v/>
      </c>
      <c r="F289" s="87" t="str">
        <f>IF(ISBLANK(A289),"",IF(AND(ISBLANK(D289),B289=Hilfstabelle!$H$3),"Fehler: Bitte Sondersachverhalt (individuelle Umlage) eintragen.",""))</f>
        <v/>
      </c>
    </row>
    <row r="290" spans="1:6" x14ac:dyDescent="0.2">
      <c r="A290" s="76"/>
      <c r="B290" s="75"/>
      <c r="C290" s="5"/>
      <c r="D290" s="11"/>
      <c r="E290" s="101" t="str">
        <f>IF(ISBLANK(A290),"",IF(B290=Hilfstabelle!$H$1,'Entladung des Speichers'!C290*'Entladung des Speichers'!$B$12/100,IF(B290=Hilfstabelle!$H$2,'Entladung des Speichers'!$B$12*0,IF(B290=Hilfstabelle!$H$3,'Entladung des Speichers'!D290,0))))</f>
        <v/>
      </c>
      <c r="F290" s="87" t="str">
        <f>IF(ISBLANK(A290),"",IF(AND(ISBLANK(D290),B290=Hilfstabelle!$H$3),"Fehler: Bitte Sondersachverhalt (individuelle Umlage) eintragen.",""))</f>
        <v/>
      </c>
    </row>
    <row r="291" spans="1:6" x14ac:dyDescent="0.2">
      <c r="A291" s="76"/>
      <c r="B291" s="75"/>
      <c r="C291" s="5"/>
      <c r="D291" s="11"/>
      <c r="E291" s="101" t="str">
        <f>IF(ISBLANK(A291),"",IF(B291=Hilfstabelle!$H$1,'Entladung des Speichers'!C291*'Entladung des Speichers'!$B$12/100,IF(B291=Hilfstabelle!$H$2,'Entladung des Speichers'!$B$12*0,IF(B291=Hilfstabelle!$H$3,'Entladung des Speichers'!D291,0))))</f>
        <v/>
      </c>
      <c r="F291" s="87" t="str">
        <f>IF(ISBLANK(A291),"",IF(AND(ISBLANK(D291),B291=Hilfstabelle!$H$3),"Fehler: Bitte Sondersachverhalt (individuelle Umlage) eintragen.",""))</f>
        <v/>
      </c>
    </row>
    <row r="292" spans="1:6" x14ac:dyDescent="0.2">
      <c r="A292" s="76"/>
      <c r="B292" s="75"/>
      <c r="C292" s="5"/>
      <c r="D292" s="11"/>
      <c r="E292" s="101" t="str">
        <f>IF(ISBLANK(A292),"",IF(B292=Hilfstabelle!$H$1,'Entladung des Speichers'!C292*'Entladung des Speichers'!$B$12/100,IF(B292=Hilfstabelle!$H$2,'Entladung des Speichers'!$B$12*0,IF(B292=Hilfstabelle!$H$3,'Entladung des Speichers'!D292,0))))</f>
        <v/>
      </c>
      <c r="F292" s="87" t="str">
        <f>IF(ISBLANK(A292),"",IF(AND(ISBLANK(D292),B292=Hilfstabelle!$H$3),"Fehler: Bitte Sondersachverhalt (individuelle Umlage) eintragen.",""))</f>
        <v/>
      </c>
    </row>
    <row r="293" spans="1:6" x14ac:dyDescent="0.2">
      <c r="A293" s="76"/>
      <c r="B293" s="75"/>
      <c r="C293" s="5"/>
      <c r="D293" s="11"/>
      <c r="E293" s="101" t="str">
        <f>IF(ISBLANK(A293),"",IF(B293=Hilfstabelle!$H$1,'Entladung des Speichers'!C293*'Entladung des Speichers'!$B$12/100,IF(B293=Hilfstabelle!$H$2,'Entladung des Speichers'!$B$12*0,IF(B293=Hilfstabelle!$H$3,'Entladung des Speichers'!D293,0))))</f>
        <v/>
      </c>
      <c r="F293" s="87" t="str">
        <f>IF(ISBLANK(A293),"",IF(AND(ISBLANK(D293),B293=Hilfstabelle!$H$3),"Fehler: Bitte Sondersachverhalt (individuelle Umlage) eintragen.",""))</f>
        <v/>
      </c>
    </row>
    <row r="294" spans="1:6" x14ac:dyDescent="0.2">
      <c r="A294" s="76"/>
      <c r="B294" s="75"/>
      <c r="C294" s="5"/>
      <c r="D294" s="11"/>
      <c r="E294" s="101" t="str">
        <f>IF(ISBLANK(A294),"",IF(B294=Hilfstabelle!$H$1,'Entladung des Speichers'!C294*'Entladung des Speichers'!$B$12/100,IF(B294=Hilfstabelle!$H$2,'Entladung des Speichers'!$B$12*0,IF(B294=Hilfstabelle!$H$3,'Entladung des Speichers'!D294,0))))</f>
        <v/>
      </c>
      <c r="F294" s="87" t="str">
        <f>IF(ISBLANK(A294),"",IF(AND(ISBLANK(D294),B294=Hilfstabelle!$H$3),"Fehler: Bitte Sondersachverhalt (individuelle Umlage) eintragen.",""))</f>
        <v/>
      </c>
    </row>
    <row r="295" spans="1:6" x14ac:dyDescent="0.2">
      <c r="A295" s="76"/>
      <c r="B295" s="75"/>
      <c r="C295" s="5"/>
      <c r="D295" s="11"/>
      <c r="E295" s="101" t="str">
        <f>IF(ISBLANK(A295),"",IF(B295=Hilfstabelle!$H$1,'Entladung des Speichers'!C295*'Entladung des Speichers'!$B$12/100,IF(B295=Hilfstabelle!$H$2,'Entladung des Speichers'!$B$12*0,IF(B295=Hilfstabelle!$H$3,'Entladung des Speichers'!D295,0))))</f>
        <v/>
      </c>
      <c r="F295" s="87" t="str">
        <f>IF(ISBLANK(A295),"",IF(AND(ISBLANK(D295),B295=Hilfstabelle!$H$3),"Fehler: Bitte Sondersachverhalt (individuelle Umlage) eintragen.",""))</f>
        <v/>
      </c>
    </row>
    <row r="296" spans="1:6" x14ac:dyDescent="0.2">
      <c r="A296" s="76"/>
      <c r="B296" s="75"/>
      <c r="C296" s="5"/>
      <c r="D296" s="11"/>
      <c r="E296" s="101" t="str">
        <f>IF(ISBLANK(A296),"",IF(B296=Hilfstabelle!$H$1,'Entladung des Speichers'!C296*'Entladung des Speichers'!$B$12/100,IF(B296=Hilfstabelle!$H$2,'Entladung des Speichers'!$B$12*0,IF(B296=Hilfstabelle!$H$3,'Entladung des Speichers'!D296,0))))</f>
        <v/>
      </c>
      <c r="F296" s="87" t="str">
        <f>IF(ISBLANK(A296),"",IF(AND(ISBLANK(D296),B296=Hilfstabelle!$H$3),"Fehler: Bitte Sondersachverhalt (individuelle Umlage) eintragen.",""))</f>
        <v/>
      </c>
    </row>
    <row r="297" spans="1:6" x14ac:dyDescent="0.2">
      <c r="A297" s="76"/>
      <c r="B297" s="75"/>
      <c r="C297" s="5"/>
      <c r="D297" s="11"/>
      <c r="E297" s="101" t="str">
        <f>IF(ISBLANK(A297),"",IF(B297=Hilfstabelle!$H$1,'Entladung des Speichers'!C297*'Entladung des Speichers'!$B$12/100,IF(B297=Hilfstabelle!$H$2,'Entladung des Speichers'!$B$12*0,IF(B297=Hilfstabelle!$H$3,'Entladung des Speichers'!D297,0))))</f>
        <v/>
      </c>
      <c r="F297" s="87" t="str">
        <f>IF(ISBLANK(A297),"",IF(AND(ISBLANK(D297),B297=Hilfstabelle!$H$3),"Fehler: Bitte Sondersachverhalt (individuelle Umlage) eintragen.",""))</f>
        <v/>
      </c>
    </row>
    <row r="298" spans="1:6" x14ac:dyDescent="0.2">
      <c r="A298" s="76"/>
      <c r="B298" s="75"/>
      <c r="C298" s="5"/>
      <c r="D298" s="11"/>
      <c r="E298" s="101" t="str">
        <f>IF(ISBLANK(A298),"",IF(B298=Hilfstabelle!$H$1,'Entladung des Speichers'!C298*'Entladung des Speichers'!$B$12/100,IF(B298=Hilfstabelle!$H$2,'Entladung des Speichers'!$B$12*0,IF(B298=Hilfstabelle!$H$3,'Entladung des Speichers'!D298,0))))</f>
        <v/>
      </c>
      <c r="F298" s="87" t="str">
        <f>IF(ISBLANK(A298),"",IF(AND(ISBLANK(D298),B298=Hilfstabelle!$H$3),"Fehler: Bitte Sondersachverhalt (individuelle Umlage) eintragen.",""))</f>
        <v/>
      </c>
    </row>
    <row r="299" spans="1:6" x14ac:dyDescent="0.2">
      <c r="A299" s="76"/>
      <c r="B299" s="75"/>
      <c r="C299" s="7"/>
      <c r="D299" s="11"/>
      <c r="E299" s="101" t="str">
        <f>IF(ISBLANK(A299),"",IF(B299=Hilfstabelle!$H$1,'Entladung des Speichers'!C299*'Entladung des Speichers'!$B$12/100,IF(B299=Hilfstabelle!$H$2,'Entladung des Speichers'!$B$12*0,IF(B299=Hilfstabelle!$H$3,'Entladung des Speichers'!D299,0))))</f>
        <v/>
      </c>
      <c r="F299" s="87" t="str">
        <f>IF(ISBLANK(A299),"",IF(AND(ISBLANK(D299),B299=Hilfstabelle!$H$3),"Fehler: Bitte Sondersachverhalt (individuelle Umlage) eintragen.",""))</f>
        <v/>
      </c>
    </row>
    <row r="300" spans="1:6" ht="15" thickBot="1" x14ac:dyDescent="0.25">
      <c r="A300" s="21"/>
      <c r="B300" s="32"/>
      <c r="C300" s="99"/>
      <c r="D300" s="12"/>
      <c r="E300" s="102" t="str">
        <f>IF(ISBLANK(A300),"",IF(B300=Hilfstabelle!$H$1,'Entladung des Speichers'!C300*'Entladung des Speichers'!$B$12/100,IF(B300=Hilfstabelle!$H$2,'Entladung des Speichers'!$B$12*0,IF(B300=Hilfstabelle!$H$3,'Entladung des Speichers'!D300,0))))</f>
        <v/>
      </c>
      <c r="F300" s="87" t="str">
        <f>IF(ISBLANK(A300),"",IF(AND(ISBLANK(D300),B300=Hilfstabelle!$H$3),"Fehler: Bitte Sondersachverhalt (individuelle Umlage) eintragen.",""))</f>
        <v/>
      </c>
    </row>
  </sheetData>
  <sheetProtection algorithmName="SHA-512" hashValue="zohchl+PaeXhI5hLIhdilT4Js5mSJT0RnRkcHG0OuGTT7WtYTuLr8vm5U8dodC0Cu183dQeXAVL3jQ3/80jZAg==" saltValue="5pl/yjzmpHPZltMYgu8F/w==" spinCount="100000" sheet="1" selectLockedCells="1"/>
  <mergeCells count="2">
    <mergeCell ref="B14:E14"/>
    <mergeCell ref="F14:F16"/>
  </mergeCells>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5" id="{ED59A612-E80F-4A27-90B7-C034985951A6}">
            <xm:f>$B17:$B$299=Hilfstabelle!$H$3</xm:f>
            <x14:dxf>
              <fill>
                <patternFill>
                  <bgColor rgb="FFFFFF99"/>
                </patternFill>
              </fill>
            </x14:dxf>
          </x14:cfRule>
          <xm:sqref>D17:D300</xm:sqref>
        </x14:conditionalFormatting>
        <x14:conditionalFormatting xmlns:xm="http://schemas.microsoft.com/office/excel/2006/main">
          <x14:cfRule type="beginsWith" priority="1" operator="beginsWith" id="{551DC4E9-A20B-41A1-AD23-C8764176B054}">
            <xm:f>LEFT(F17,LEN("Fehler"))="Fehler"</xm:f>
            <xm:f>"Fehler"</xm:f>
            <x14:dxf>
              <fill>
                <patternFill>
                  <bgColor theme="9" tint="0.79998168889431442"/>
                </patternFill>
              </fill>
            </x14:dxf>
          </x14:cfRule>
          <xm:sqref>F17:F300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Stammdaten!$A$17:$A$5252</xm:f>
          </x14:formula1>
          <xm:sqref>A17:A300</xm:sqref>
        </x14:dataValidation>
        <x14:dataValidation type="list" allowBlank="1" showInputMessage="1" showErrorMessage="1" xr:uid="{00000000-0002-0000-0300-000001000000}">
          <x14:formula1>
            <xm:f>Hilfstabelle!$H$1:$H$3</xm:f>
          </x14:formula1>
          <xm:sqref>B17:B300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G299"/>
  <sheetViews>
    <sheetView showGridLines="0" workbookViewId="0">
      <selection activeCell="A17" sqref="A17"/>
    </sheetView>
  </sheetViews>
  <sheetFormatPr baseColWidth="10" defaultColWidth="11" defaultRowHeight="14.25" x14ac:dyDescent="0.2"/>
  <cols>
    <col min="1" max="1" width="32.625" customWidth="1"/>
    <col min="2" max="2" width="17.875" customWidth="1"/>
    <col min="3" max="3" width="16.125" customWidth="1"/>
    <col min="4" max="4" width="18.375" hidden="1" customWidth="1"/>
    <col min="5" max="5" width="54.375" customWidth="1"/>
  </cols>
  <sheetData>
    <row r="2" spans="1:5" ht="15" thickBot="1" x14ac:dyDescent="0.25"/>
    <row r="3" spans="1:5" ht="15" thickBot="1" x14ac:dyDescent="0.25">
      <c r="A3" s="124" t="s">
        <v>0</v>
      </c>
      <c r="B3" s="125"/>
    </row>
    <row r="4" spans="1:5" x14ac:dyDescent="0.2">
      <c r="A4" s="42" t="s">
        <v>44</v>
      </c>
      <c r="B4" s="180" t="str">
        <f>IF(Stammdaten!B4="","",Stammdaten!B4)</f>
        <v/>
      </c>
    </row>
    <row r="5" spans="1:5" x14ac:dyDescent="0.2">
      <c r="A5" s="19" t="s">
        <v>1</v>
      </c>
      <c r="B5" s="181" t="str">
        <f>IF(Stammdaten!B5="","",Stammdaten!B5)</f>
        <v/>
      </c>
    </row>
    <row r="6" spans="1:5" x14ac:dyDescent="0.2">
      <c r="A6" s="19" t="s">
        <v>5</v>
      </c>
      <c r="B6" s="181" t="str">
        <f>IF(Stammdaten!B6="","",Stammdaten!B6)</f>
        <v/>
      </c>
    </row>
    <row r="7" spans="1:5" x14ac:dyDescent="0.2">
      <c r="A7" s="19" t="s">
        <v>2</v>
      </c>
      <c r="B7" s="127" t="str">
        <f>IF(Stammdaten!B7="","",Stammdaten!B7)</f>
        <v/>
      </c>
    </row>
    <row r="8" spans="1:5" x14ac:dyDescent="0.2">
      <c r="A8" s="19" t="s">
        <v>3</v>
      </c>
      <c r="B8" s="181" t="str">
        <f>IF(Stammdaten!B8="","",Stammdaten!B8)</f>
        <v/>
      </c>
    </row>
    <row r="9" spans="1:5" ht="15" thickBot="1" x14ac:dyDescent="0.25">
      <c r="A9" s="20" t="s">
        <v>6</v>
      </c>
      <c r="B9" s="128" t="str">
        <f>IF(Stammdaten!B9="","",Stammdaten!B9)</f>
        <v/>
      </c>
    </row>
    <row r="10" spans="1:5" ht="15" thickBot="1" x14ac:dyDescent="0.25">
      <c r="A10" s="41"/>
      <c r="B10" s="86"/>
    </row>
    <row r="11" spans="1:5" x14ac:dyDescent="0.2">
      <c r="A11" s="52" t="s">
        <v>50</v>
      </c>
      <c r="B11" s="91">
        <f>IF(Stammdaten!B11="","",Stammdaten!B11)</f>
        <v>2024</v>
      </c>
    </row>
    <row r="12" spans="1:5" ht="15" thickBot="1" x14ac:dyDescent="0.25">
      <c r="A12" s="53" t="s">
        <v>99</v>
      </c>
      <c r="B12" s="121">
        <f>IF(Stammdaten!B12="","",Stammdaten!B12)</f>
        <v>0.65600000000000003</v>
      </c>
    </row>
    <row r="13" spans="1:5" ht="15" thickBot="1" x14ac:dyDescent="0.25"/>
    <row r="14" spans="1:5" ht="26.25" thickBot="1" x14ac:dyDescent="0.25">
      <c r="A14" s="79" t="s">
        <v>41</v>
      </c>
      <c r="B14" s="183" t="s">
        <v>90</v>
      </c>
      <c r="C14" s="184"/>
      <c r="D14" s="67" t="s">
        <v>57</v>
      </c>
      <c r="E14" s="187" t="s">
        <v>52</v>
      </c>
    </row>
    <row r="15" spans="1:5" ht="63.75" x14ac:dyDescent="0.2">
      <c r="A15" s="65" t="s">
        <v>7</v>
      </c>
      <c r="B15" s="129" t="s">
        <v>8</v>
      </c>
      <c r="C15" s="130" t="s">
        <v>9</v>
      </c>
      <c r="D15" s="66" t="s">
        <v>53</v>
      </c>
      <c r="E15" s="188"/>
    </row>
    <row r="16" spans="1:5" ht="15" thickBot="1" x14ac:dyDescent="0.25">
      <c r="A16" s="27" t="s">
        <v>15</v>
      </c>
      <c r="B16" s="24" t="s">
        <v>11</v>
      </c>
      <c r="C16" s="78" t="s">
        <v>11</v>
      </c>
      <c r="D16" s="78" t="s">
        <v>72</v>
      </c>
      <c r="E16" s="189"/>
    </row>
    <row r="17" spans="1:7" x14ac:dyDescent="0.2">
      <c r="A17" s="72"/>
      <c r="B17" s="117"/>
      <c r="C17" s="131"/>
      <c r="D17" s="9"/>
      <c r="E17" s="87" t="str">
        <f>IF(ISBLANK(A17),"",IFERROR(IF(OR(B17&gt;(Hilfstabelle!$J$2*VLOOKUP(A17,Stammdaten!$A$17:$E$300,5,FALSE)),C17&gt;(Hilfstabelle!$J$2*VLOOKUP(A17,Stammdaten!$A$17:$E$300,5,FALSE))),"Achtung: Füllstand übersteigt die installierte Speicherkapazität.",IF(OR(NOT(ISNUMBER(B17)),NOT(ISNUMBER(C17))),"Fehler: Füllstände fehlen. Bitte ergänzen.",IF(COUNTIF($A$17:$A$299,A17)&gt;1,"Bitte nur eine Eintragung pro Anlagenschlüssel vornehmen",""))),"Fehler"))</f>
        <v/>
      </c>
      <c r="G17" s="1"/>
    </row>
    <row r="18" spans="1:7" x14ac:dyDescent="0.2">
      <c r="A18" s="72"/>
      <c r="B18" s="4"/>
      <c r="C18" s="131"/>
      <c r="D18" s="10"/>
      <c r="E18" s="87" t="str">
        <f>IF(ISBLANK(A18),"",IFERROR(IF(OR(B18&gt;(Hilfstabelle!$J$2*VLOOKUP(A18,Stammdaten!$A$17:$E$300,5,FALSE)),C18&gt;(Hilfstabelle!$J$2*VLOOKUP(A18,Stammdaten!$A$17:$E$300,5,FALSE))),"Achtung: Füllstand übersteigt die installierte Speicherkapazität.",IF(OR(NOT(ISNUMBER(B18)),NOT(ISNUMBER(C18))),"Fehler: Füllstände fehlen. Bitte ergänzen.",IF(COUNTIF($A$17:$A$299,A18)&gt;1,"Bitte nur eine Eintragung pro Anlagenschlüssel vornehmen",""))),"Fehler"))</f>
        <v/>
      </c>
      <c r="G18" s="1"/>
    </row>
    <row r="19" spans="1:7" x14ac:dyDescent="0.2">
      <c r="A19" s="72"/>
      <c r="B19" s="4"/>
      <c r="C19" s="131"/>
      <c r="D19" s="10"/>
      <c r="E19" s="87" t="str">
        <f>IF(ISBLANK(A19),"",IFERROR(IF(OR(B19&gt;(Hilfstabelle!$J$2*VLOOKUP(A19,Stammdaten!$A$17:$E$300,5,FALSE)),C19&gt;(Hilfstabelle!$J$2*VLOOKUP(A19,Stammdaten!$A$17:$E$300,5,FALSE))),"Achtung: Füllstand übersteigt die installierte Speicherkapazität.",IF(OR(NOT(ISNUMBER(B19)),NOT(ISNUMBER(C19))),"Fehler: Füllstände fehlen. Bitte ergänzen.",IF(COUNTIF($A$17:$A$299,A19)&gt;1,"Bitte nur eine Eintragung pro Anlagenschlüssel vornehmen",""))),"Fehler"))</f>
        <v/>
      </c>
      <c r="G19" s="1"/>
    </row>
    <row r="20" spans="1:7" x14ac:dyDescent="0.2">
      <c r="A20" s="72"/>
      <c r="B20" s="4"/>
      <c r="C20" s="131"/>
      <c r="D20" s="10"/>
      <c r="E20" s="87" t="str">
        <f>IF(ISBLANK(A20),"",IFERROR(IF(OR(B20&gt;(Hilfstabelle!$J$2*VLOOKUP(A20,Stammdaten!$A$17:$E$300,5,FALSE)),C20&gt;(Hilfstabelle!$J$2*VLOOKUP(A20,Stammdaten!$A$17:$E$300,5,FALSE))),"Achtung: Füllstand übersteigt die installierte Speicherkapazität.",IF(OR(NOT(ISNUMBER(B20)),NOT(ISNUMBER(C20))),"Fehler: Füllstände fehlen. Bitte ergänzen.",IF(COUNTIF($A$17:$A$299,A20)&gt;1,"Bitte nur eine Eintragung pro Anlagenschlüssel vornehmen",""))),"Fehler"))</f>
        <v/>
      </c>
      <c r="G20" s="1"/>
    </row>
    <row r="21" spans="1:7" x14ac:dyDescent="0.2">
      <c r="A21" s="72"/>
      <c r="B21" s="4"/>
      <c r="C21" s="131"/>
      <c r="D21" s="10"/>
      <c r="E21" s="87" t="str">
        <f>IF(ISBLANK(A21),"",IFERROR(IF(OR(B21&gt;(Hilfstabelle!$J$2*VLOOKUP(A21,Stammdaten!$A$17:$E$300,5,FALSE)),C21&gt;(Hilfstabelle!$J$2*VLOOKUP(A21,Stammdaten!$A$17:$E$300,5,FALSE))),"Achtung: Füllstand übersteigt die installierte Speicherkapazität.",IF(OR(NOT(ISNUMBER(B21)),NOT(ISNUMBER(C21))),"Fehler: Füllstände fehlen. Bitte ergänzen.",IF(COUNTIF($A$17:$A$299,A21)&gt;1,"Bitte nur eine Eintragung pro Anlagenschlüssel vornehmen",""))),"Fehler"))</f>
        <v/>
      </c>
      <c r="G21" s="1"/>
    </row>
    <row r="22" spans="1:7" x14ac:dyDescent="0.2">
      <c r="A22" s="72"/>
      <c r="B22" s="4"/>
      <c r="C22" s="131"/>
      <c r="D22" s="10"/>
      <c r="E22" s="87" t="str">
        <f>IF(ISBLANK(A22),"",IFERROR(IF(OR(B22&gt;(Hilfstabelle!$J$2*VLOOKUP(A22,Stammdaten!$A$17:$E$300,5,FALSE)),C22&gt;(Hilfstabelle!$J$2*VLOOKUP(A22,Stammdaten!$A$17:$E$300,5,FALSE))),"Achtung: Füllstand übersteigt die installierte Speicherkapazität.",IF(OR(NOT(ISNUMBER(B22)),NOT(ISNUMBER(C22))),"Fehler: Füllstände fehlen. Bitte ergänzen.",IF(COUNTIF($A$17:$A$299,A22)&gt;1,"Bitte nur eine Eintragung pro Anlagenschlüssel vornehmen",""))),"Fehler"))</f>
        <v/>
      </c>
      <c r="G22" s="1"/>
    </row>
    <row r="23" spans="1:7" x14ac:dyDescent="0.2">
      <c r="A23" s="72"/>
      <c r="B23" s="4"/>
      <c r="C23" s="131"/>
      <c r="D23" s="10"/>
      <c r="E23" s="87" t="str">
        <f>IF(ISBLANK(A23),"",IFERROR(IF(OR(B23&gt;(Hilfstabelle!$J$2*VLOOKUP(A23,Stammdaten!$A$17:$E$300,5,FALSE)),C23&gt;(Hilfstabelle!$J$2*VLOOKUP(A23,Stammdaten!$A$17:$E$300,5,FALSE))),"Achtung: Füllstand übersteigt die installierte Speicherkapazität.",IF(OR(NOT(ISNUMBER(B23)),NOT(ISNUMBER(C23))),"Fehler: Füllstände fehlen. Bitte ergänzen.",IF(COUNTIF($A$17:$A$299,A23)&gt;1,"Bitte nur eine Eintragung pro Anlagenschlüssel vornehmen",""))),"Fehler"))</f>
        <v/>
      </c>
      <c r="G23" s="1"/>
    </row>
    <row r="24" spans="1:7" x14ac:dyDescent="0.2">
      <c r="A24" s="72"/>
      <c r="B24" s="4"/>
      <c r="C24" s="131"/>
      <c r="D24" s="10"/>
      <c r="E24" s="87" t="str">
        <f>IF(ISBLANK(A24),"",IFERROR(IF(OR(B24&gt;(Hilfstabelle!$J$2*VLOOKUP(A24,Stammdaten!$A$17:$E$300,5,FALSE)),C24&gt;(Hilfstabelle!$J$2*VLOOKUP(A24,Stammdaten!$A$17:$E$300,5,FALSE))),"Achtung: Füllstand übersteigt die installierte Speicherkapazität.",IF(OR(NOT(ISNUMBER(B24)),NOT(ISNUMBER(C24))),"Fehler: Füllstände fehlen. Bitte ergänzen.",IF(COUNTIF($A$17:$A$299,A24)&gt;1,"Bitte nur eine Eintragung pro Anlagenschlüssel vornehmen",""))),"Fehler"))</f>
        <v/>
      </c>
      <c r="G24" s="1"/>
    </row>
    <row r="25" spans="1:7" x14ac:dyDescent="0.2">
      <c r="A25" s="72"/>
      <c r="B25" s="4"/>
      <c r="C25" s="131"/>
      <c r="D25" s="10"/>
      <c r="E25" s="87" t="str">
        <f>IF(ISBLANK(A25),"",IFERROR(IF(OR(B25&gt;(Hilfstabelle!$J$2*VLOOKUP(A25,Stammdaten!$A$17:$E$300,5,FALSE)),C25&gt;(Hilfstabelle!$J$2*VLOOKUP(A25,Stammdaten!$A$17:$E$300,5,FALSE))),"Achtung: Füllstand übersteigt die installierte Speicherkapazität.",IF(OR(NOT(ISNUMBER(B25)),NOT(ISNUMBER(C25))),"Fehler: Füllstände fehlen. Bitte ergänzen.",IF(COUNTIF($A$17:$A$299,A25)&gt;1,"Bitte nur eine Eintragung pro Anlagenschlüssel vornehmen",""))),"Fehler"))</f>
        <v/>
      </c>
      <c r="G25" s="1"/>
    </row>
    <row r="26" spans="1:7" x14ac:dyDescent="0.2">
      <c r="A26" s="72"/>
      <c r="B26" s="4"/>
      <c r="C26" s="131"/>
      <c r="D26" s="10"/>
      <c r="E26" s="87" t="str">
        <f>IF(ISBLANK(A26),"",IFERROR(IF(OR(B26&gt;(Hilfstabelle!$J$2*VLOOKUP(A26,Stammdaten!$A$17:$E$300,5,FALSE)),C26&gt;(Hilfstabelle!$J$2*VLOOKUP(A26,Stammdaten!$A$17:$E$300,5,FALSE))),"Achtung: Füllstand übersteigt die installierte Speicherkapazität.",IF(OR(NOT(ISNUMBER(B26)),NOT(ISNUMBER(C26))),"Fehler: Füllstände fehlen. Bitte ergänzen.",IF(COUNTIF($A$17:$A$299,A26)&gt;1,"Bitte nur eine Eintragung pro Anlagenschlüssel vornehmen",""))),"Fehler"))</f>
        <v/>
      </c>
      <c r="G26" s="1"/>
    </row>
    <row r="27" spans="1:7" x14ac:dyDescent="0.2">
      <c r="A27" s="72"/>
      <c r="B27" s="4"/>
      <c r="C27" s="131"/>
      <c r="D27" s="10"/>
      <c r="E27" s="87" t="str">
        <f>IF(ISBLANK(A27),"",IFERROR(IF(OR(B27&gt;(Hilfstabelle!$J$2*VLOOKUP(A27,Stammdaten!$A$17:$E$300,5,FALSE)),C27&gt;(Hilfstabelle!$J$2*VLOOKUP(A27,Stammdaten!$A$17:$E$300,5,FALSE))),"Achtung: Füllstand übersteigt die installierte Speicherkapazität.",IF(OR(NOT(ISNUMBER(B27)),NOT(ISNUMBER(C27))),"Fehler: Füllstände fehlen. Bitte ergänzen.",IF(COUNTIF($A$17:$A$299,A27)&gt;1,"Bitte nur eine Eintragung pro Anlagenschlüssel vornehmen",""))),"Fehler"))</f>
        <v/>
      </c>
      <c r="G27" s="1"/>
    </row>
    <row r="28" spans="1:7" x14ac:dyDescent="0.2">
      <c r="A28" s="72"/>
      <c r="B28" s="4"/>
      <c r="C28" s="131"/>
      <c r="D28" s="10"/>
      <c r="E28" s="87" t="str">
        <f>IF(ISBLANK(A28),"",IFERROR(IF(OR(B28&gt;(Hilfstabelle!$J$2*VLOOKUP(A28,Stammdaten!$A$17:$E$300,5,FALSE)),C28&gt;(Hilfstabelle!$J$2*VLOOKUP(A28,Stammdaten!$A$17:$E$300,5,FALSE))),"Achtung: Füllstand übersteigt die installierte Speicherkapazität.",IF(OR(NOT(ISNUMBER(B28)),NOT(ISNUMBER(C28))),"Fehler: Füllstände fehlen. Bitte ergänzen.",IF(COUNTIF($A$17:$A$299,A28)&gt;1,"Bitte nur eine Eintragung pro Anlagenschlüssel vornehmen",""))),"Fehler"))</f>
        <v/>
      </c>
      <c r="G28" s="1"/>
    </row>
    <row r="29" spans="1:7" x14ac:dyDescent="0.2">
      <c r="A29" s="76"/>
      <c r="B29" s="4"/>
      <c r="C29" s="131"/>
      <c r="D29" s="10"/>
      <c r="E29" s="87" t="str">
        <f>IF(ISBLANK(A29),"",IFERROR(IF(OR(B29&gt;(Hilfstabelle!$J$2*VLOOKUP(A29,Stammdaten!$A$17:$E$300,5,FALSE)),C29&gt;(Hilfstabelle!$J$2*VLOOKUP(A29,Stammdaten!$A$17:$E$300,5,FALSE))),"Achtung: Füllstand übersteigt die installierte Speicherkapazität.",IF(OR(NOT(ISNUMBER(B29)),NOT(ISNUMBER(C29))),"Fehler: Füllstände fehlen. Bitte ergänzen.",IF(COUNTIF($A$17:$A$299,A29)&gt;1,"Bitte nur eine Eintragung pro Anlagenschlüssel vornehmen",""))),"Fehler"))</f>
        <v/>
      </c>
    </row>
    <row r="30" spans="1:7" x14ac:dyDescent="0.2">
      <c r="A30" s="76"/>
      <c r="B30" s="4"/>
      <c r="C30" s="131"/>
      <c r="D30" s="10"/>
      <c r="E30" s="87" t="str">
        <f>IF(ISBLANK(A30),"",IFERROR(IF(OR(B30&gt;(Hilfstabelle!$J$2*VLOOKUP(A30,Stammdaten!$A$17:$E$300,5,FALSE)),C30&gt;(Hilfstabelle!$J$2*VLOOKUP(A30,Stammdaten!$A$17:$E$300,5,FALSE))),"Achtung: Füllstand übersteigt die installierte Speicherkapazität.",IF(OR(NOT(ISNUMBER(B30)),NOT(ISNUMBER(C30))),"Fehler: Füllstände fehlen. Bitte ergänzen.",IF(COUNTIF($A$17:$A$299,A30)&gt;1,"Bitte nur eine Eintragung pro Anlagenschlüssel vornehmen",""))),"Fehler"))</f>
        <v/>
      </c>
    </row>
    <row r="31" spans="1:7" x14ac:dyDescent="0.2">
      <c r="A31" s="76"/>
      <c r="B31" s="4"/>
      <c r="C31" s="131"/>
      <c r="D31" s="10"/>
      <c r="E31" s="87" t="str">
        <f>IF(ISBLANK(A31),"",IFERROR(IF(OR(B31&gt;(Hilfstabelle!$J$2*VLOOKUP(A31,Stammdaten!$A$17:$E$300,5,FALSE)),C31&gt;(Hilfstabelle!$J$2*VLOOKUP(A31,Stammdaten!$A$17:$E$300,5,FALSE))),"Achtung: Füllstand übersteigt die installierte Speicherkapazität.",IF(OR(NOT(ISNUMBER(B31)),NOT(ISNUMBER(C31))),"Fehler: Füllstände fehlen. Bitte ergänzen.",IF(COUNTIF($A$17:$A$299,A31)&gt;1,"Bitte nur eine Eintragung pro Anlagenschlüssel vornehmen",""))),"Fehler"))</f>
        <v/>
      </c>
    </row>
    <row r="32" spans="1:7" x14ac:dyDescent="0.2">
      <c r="A32" s="76"/>
      <c r="B32" s="4"/>
      <c r="C32" s="131"/>
      <c r="D32" s="10"/>
      <c r="E32" s="87" t="str">
        <f>IF(ISBLANK(A32),"",IFERROR(IF(OR(B32&gt;(Hilfstabelle!$J$2*VLOOKUP(A32,Stammdaten!$A$17:$E$300,5,FALSE)),C32&gt;(Hilfstabelle!$J$2*VLOOKUP(A32,Stammdaten!$A$17:$E$300,5,FALSE))),"Achtung: Füllstand übersteigt die installierte Speicherkapazität.",IF(OR(NOT(ISNUMBER(B32)),NOT(ISNUMBER(C32))),"Fehler: Füllstände fehlen. Bitte ergänzen.",IF(COUNTIF($A$17:$A$299,A32)&gt;1,"Bitte nur eine Eintragung pro Anlagenschlüssel vornehmen",""))),"Fehler"))</f>
        <v/>
      </c>
    </row>
    <row r="33" spans="1:5" x14ac:dyDescent="0.2">
      <c r="A33" s="76"/>
      <c r="B33" s="4"/>
      <c r="C33" s="131"/>
      <c r="D33" s="10"/>
      <c r="E33" s="87" t="str">
        <f>IF(ISBLANK(A33),"",IFERROR(IF(OR(B33&gt;(Hilfstabelle!$J$2*VLOOKUP(A33,Stammdaten!$A$17:$E$300,5,FALSE)),C33&gt;(Hilfstabelle!$J$2*VLOOKUP(A33,Stammdaten!$A$17:$E$300,5,FALSE))),"Achtung: Füllstand übersteigt die installierte Speicherkapazität.",IF(OR(NOT(ISNUMBER(B33)),NOT(ISNUMBER(C33))),"Fehler: Füllstände fehlen. Bitte ergänzen.",IF(COUNTIF($A$17:$A$299,A33)&gt;1,"Bitte nur eine Eintragung pro Anlagenschlüssel vornehmen",""))),"Fehler"))</f>
        <v/>
      </c>
    </row>
    <row r="34" spans="1:5" x14ac:dyDescent="0.2">
      <c r="A34" s="76"/>
      <c r="B34" s="4"/>
      <c r="C34" s="131"/>
      <c r="D34" s="10"/>
      <c r="E34" s="87" t="str">
        <f>IF(ISBLANK(A34),"",IFERROR(IF(OR(B34&gt;(Hilfstabelle!$J$2*VLOOKUP(A34,Stammdaten!$A$17:$E$300,5,FALSE)),C34&gt;(Hilfstabelle!$J$2*VLOOKUP(A34,Stammdaten!$A$17:$E$300,5,FALSE))),"Achtung: Füllstand übersteigt die installierte Speicherkapazität.",IF(OR(NOT(ISNUMBER(B34)),NOT(ISNUMBER(C34))),"Fehler: Füllstände fehlen. Bitte ergänzen.",IF(COUNTIF($A$17:$A$299,A34)&gt;1,"Bitte nur eine Eintragung pro Anlagenschlüssel vornehmen",""))),"Fehler"))</f>
        <v/>
      </c>
    </row>
    <row r="35" spans="1:5" x14ac:dyDescent="0.2">
      <c r="A35" s="76"/>
      <c r="B35" s="4"/>
      <c r="C35" s="131"/>
      <c r="D35" s="10"/>
      <c r="E35" s="87" t="str">
        <f>IF(ISBLANK(A35),"",IFERROR(IF(OR(B35&gt;(Hilfstabelle!$J$2*VLOOKUP(A35,Stammdaten!$A$17:$E$300,5,FALSE)),C35&gt;(Hilfstabelle!$J$2*VLOOKUP(A35,Stammdaten!$A$17:$E$300,5,FALSE))),"Achtung: Füllstand übersteigt die installierte Speicherkapazität.",IF(OR(NOT(ISNUMBER(B35)),NOT(ISNUMBER(C35))),"Fehler: Füllstände fehlen. Bitte ergänzen.",IF(COUNTIF($A$17:$A$299,A35)&gt;1,"Bitte nur eine Eintragung pro Anlagenschlüssel vornehmen",""))),"Fehler"))</f>
        <v/>
      </c>
    </row>
    <row r="36" spans="1:5" x14ac:dyDescent="0.2">
      <c r="A36" s="76"/>
      <c r="B36" s="4"/>
      <c r="C36" s="131"/>
      <c r="D36" s="10"/>
      <c r="E36" s="87" t="str">
        <f>IF(ISBLANK(A36),"",IFERROR(IF(OR(B36&gt;(Hilfstabelle!$J$2*VLOOKUP(A36,Stammdaten!$A$17:$E$300,5,FALSE)),C36&gt;(Hilfstabelle!$J$2*VLOOKUP(A36,Stammdaten!$A$17:$E$300,5,FALSE))),"Achtung: Füllstand übersteigt die installierte Speicherkapazität.",IF(OR(NOT(ISNUMBER(B36)),NOT(ISNUMBER(C36))),"Fehler: Füllstände fehlen. Bitte ergänzen.",IF(COUNTIF($A$17:$A$299,A36)&gt;1,"Bitte nur eine Eintragung pro Anlagenschlüssel vornehmen",""))),"Fehler"))</f>
        <v/>
      </c>
    </row>
    <row r="37" spans="1:5" x14ac:dyDescent="0.2">
      <c r="A37" s="76"/>
      <c r="B37" s="4"/>
      <c r="C37" s="131"/>
      <c r="D37" s="10"/>
      <c r="E37" s="87" t="str">
        <f>IF(ISBLANK(A37),"",IFERROR(IF(OR(B37&gt;(Hilfstabelle!$J$2*VLOOKUP(A37,Stammdaten!$A$17:$E$300,5,FALSE)),C37&gt;(Hilfstabelle!$J$2*VLOOKUP(A37,Stammdaten!$A$17:$E$300,5,FALSE))),"Achtung: Füllstand übersteigt die installierte Speicherkapazität.",IF(OR(NOT(ISNUMBER(B37)),NOT(ISNUMBER(C37))),"Fehler: Füllstände fehlen. Bitte ergänzen.",IF(COUNTIF($A$17:$A$299,A37)&gt;1,"Bitte nur eine Eintragung pro Anlagenschlüssel vornehmen",""))),"Fehler"))</f>
        <v/>
      </c>
    </row>
    <row r="38" spans="1:5" x14ac:dyDescent="0.2">
      <c r="A38" s="76"/>
      <c r="B38" s="4"/>
      <c r="C38" s="131"/>
      <c r="D38" s="10"/>
      <c r="E38" s="87" t="str">
        <f>IF(ISBLANK(A38),"",IFERROR(IF(OR(B38&gt;(Hilfstabelle!$J$2*VLOOKUP(A38,Stammdaten!$A$17:$E$300,5,FALSE)),C38&gt;(Hilfstabelle!$J$2*VLOOKUP(A38,Stammdaten!$A$17:$E$300,5,FALSE))),"Achtung: Füllstand übersteigt die installierte Speicherkapazität.",IF(OR(NOT(ISNUMBER(B38)),NOT(ISNUMBER(C38))),"Fehler: Füllstände fehlen. Bitte ergänzen.",IF(COUNTIF($A$17:$A$299,A38)&gt;1,"Bitte nur eine Eintragung pro Anlagenschlüssel vornehmen",""))),"Fehler"))</f>
        <v/>
      </c>
    </row>
    <row r="39" spans="1:5" x14ac:dyDescent="0.2">
      <c r="A39" s="76"/>
      <c r="B39" s="4"/>
      <c r="C39" s="131"/>
      <c r="D39" s="10"/>
      <c r="E39" s="87" t="str">
        <f>IF(ISBLANK(A39),"",IFERROR(IF(OR(B39&gt;(Hilfstabelle!$J$2*VLOOKUP(A39,Stammdaten!$A$17:$E$300,5,FALSE)),C39&gt;(Hilfstabelle!$J$2*VLOOKUP(A39,Stammdaten!$A$17:$E$300,5,FALSE))),"Achtung: Füllstand übersteigt die installierte Speicherkapazität.",IF(OR(NOT(ISNUMBER(B39)),NOT(ISNUMBER(C39))),"Fehler: Füllstände fehlen. Bitte ergänzen.",IF(COUNTIF($A$17:$A$299,A39)&gt;1,"Bitte nur eine Eintragung pro Anlagenschlüssel vornehmen",""))),"Fehler"))</f>
        <v/>
      </c>
    </row>
    <row r="40" spans="1:5" x14ac:dyDescent="0.2">
      <c r="A40" s="76"/>
      <c r="B40" s="4"/>
      <c r="C40" s="131"/>
      <c r="D40" s="10"/>
      <c r="E40" s="87" t="str">
        <f>IF(ISBLANK(A40),"",IFERROR(IF(OR(B40&gt;(Hilfstabelle!$J$2*VLOOKUP(A40,Stammdaten!$A$17:$E$300,5,FALSE)),C40&gt;(Hilfstabelle!$J$2*VLOOKUP(A40,Stammdaten!$A$17:$E$300,5,FALSE))),"Achtung: Füllstand übersteigt die installierte Speicherkapazität.",IF(OR(NOT(ISNUMBER(B40)),NOT(ISNUMBER(C40))),"Fehler: Füllstände fehlen. Bitte ergänzen.",IF(COUNTIF($A$17:$A$299,A40)&gt;1,"Bitte nur eine Eintragung pro Anlagenschlüssel vornehmen",""))),"Fehler"))</f>
        <v/>
      </c>
    </row>
    <row r="41" spans="1:5" x14ac:dyDescent="0.2">
      <c r="A41" s="76"/>
      <c r="B41" s="4"/>
      <c r="C41" s="131"/>
      <c r="D41" s="10"/>
      <c r="E41" s="87" t="str">
        <f>IF(ISBLANK(A41),"",IFERROR(IF(OR(B41&gt;(Hilfstabelle!$J$2*VLOOKUP(A41,Stammdaten!$A$17:$E$300,5,FALSE)),C41&gt;(Hilfstabelle!$J$2*VLOOKUP(A41,Stammdaten!$A$17:$E$300,5,FALSE))),"Achtung: Füllstand übersteigt die installierte Speicherkapazität.",IF(OR(NOT(ISNUMBER(B41)),NOT(ISNUMBER(C41))),"Fehler: Füllstände fehlen. Bitte ergänzen.",IF(COUNTIF($A$17:$A$299,A41)&gt;1,"Bitte nur eine Eintragung pro Anlagenschlüssel vornehmen",""))),"Fehler"))</f>
        <v/>
      </c>
    </row>
    <row r="42" spans="1:5" x14ac:dyDescent="0.2">
      <c r="A42" s="76"/>
      <c r="B42" s="4"/>
      <c r="C42" s="131"/>
      <c r="D42" s="10"/>
      <c r="E42" s="87" t="str">
        <f>IF(ISBLANK(A42),"",IFERROR(IF(OR(B42&gt;(Hilfstabelle!$J$2*VLOOKUP(A42,Stammdaten!$A$17:$E$300,5,FALSE)),C42&gt;(Hilfstabelle!$J$2*VLOOKUP(A42,Stammdaten!$A$17:$E$300,5,FALSE))),"Achtung: Füllstand übersteigt die installierte Speicherkapazität.",IF(OR(NOT(ISNUMBER(B42)),NOT(ISNUMBER(C42))),"Fehler: Füllstände fehlen. Bitte ergänzen.",IF(COUNTIF($A$17:$A$299,A42)&gt;1,"Bitte nur eine Eintragung pro Anlagenschlüssel vornehmen",""))),"Fehler"))</f>
        <v/>
      </c>
    </row>
    <row r="43" spans="1:5" x14ac:dyDescent="0.2">
      <c r="A43" s="76"/>
      <c r="B43" s="4"/>
      <c r="C43" s="131"/>
      <c r="D43" s="10"/>
      <c r="E43" s="87" t="str">
        <f>IF(ISBLANK(A43),"",IFERROR(IF(OR(B43&gt;(Hilfstabelle!$J$2*VLOOKUP(A43,Stammdaten!$A$17:$E$300,5,FALSE)),C43&gt;(Hilfstabelle!$J$2*VLOOKUP(A43,Stammdaten!$A$17:$E$300,5,FALSE))),"Achtung: Füllstand übersteigt die installierte Speicherkapazität.",IF(OR(NOT(ISNUMBER(B43)),NOT(ISNUMBER(C43))),"Fehler: Füllstände fehlen. Bitte ergänzen.",IF(COUNTIF($A$17:$A$299,A43)&gt;1,"Bitte nur eine Eintragung pro Anlagenschlüssel vornehmen",""))),"Fehler"))</f>
        <v/>
      </c>
    </row>
    <row r="44" spans="1:5" x14ac:dyDescent="0.2">
      <c r="A44" s="76"/>
      <c r="B44" s="4"/>
      <c r="C44" s="131"/>
      <c r="D44" s="10"/>
      <c r="E44" s="87" t="str">
        <f>IF(ISBLANK(A44),"",IFERROR(IF(OR(B44&gt;(Hilfstabelle!$J$2*VLOOKUP(A44,Stammdaten!$A$17:$E$300,5,FALSE)),C44&gt;(Hilfstabelle!$J$2*VLOOKUP(A44,Stammdaten!$A$17:$E$300,5,FALSE))),"Achtung: Füllstand übersteigt die installierte Speicherkapazität.",IF(OR(NOT(ISNUMBER(B44)),NOT(ISNUMBER(C44))),"Fehler: Füllstände fehlen. Bitte ergänzen.",IF(COUNTIF($A$17:$A$299,A44)&gt;1,"Bitte nur eine Eintragung pro Anlagenschlüssel vornehmen",""))),"Fehler"))</f>
        <v/>
      </c>
    </row>
    <row r="45" spans="1:5" x14ac:dyDescent="0.2">
      <c r="A45" s="76"/>
      <c r="B45" s="4"/>
      <c r="C45" s="131"/>
      <c r="D45" s="10"/>
      <c r="E45" s="87" t="str">
        <f>IF(ISBLANK(A45),"",IFERROR(IF(OR(B45&gt;(Hilfstabelle!$J$2*VLOOKUP(A45,Stammdaten!$A$17:$E$300,5,FALSE)),C45&gt;(Hilfstabelle!$J$2*VLOOKUP(A45,Stammdaten!$A$17:$E$300,5,FALSE))),"Achtung: Füllstand übersteigt die installierte Speicherkapazität.",IF(OR(NOT(ISNUMBER(B45)),NOT(ISNUMBER(C45))),"Fehler: Füllstände fehlen. Bitte ergänzen.",IF(COUNTIF($A$17:$A$299,A45)&gt;1,"Bitte nur eine Eintragung pro Anlagenschlüssel vornehmen",""))),"Fehler"))</f>
        <v/>
      </c>
    </row>
    <row r="46" spans="1:5" x14ac:dyDescent="0.2">
      <c r="A46" s="76"/>
      <c r="B46" s="4"/>
      <c r="C46" s="131"/>
      <c r="D46" s="10"/>
      <c r="E46" s="87" t="str">
        <f>IF(ISBLANK(A46),"",IFERROR(IF(OR(B46&gt;(Hilfstabelle!$J$2*VLOOKUP(A46,Stammdaten!$A$17:$E$300,5,FALSE)),C46&gt;(Hilfstabelle!$J$2*VLOOKUP(A46,Stammdaten!$A$17:$E$300,5,FALSE))),"Achtung: Füllstand übersteigt die installierte Speicherkapazität.",IF(OR(NOT(ISNUMBER(B46)),NOT(ISNUMBER(C46))),"Fehler: Füllstände fehlen. Bitte ergänzen.",IF(COUNTIF($A$17:$A$299,A46)&gt;1,"Bitte nur eine Eintragung pro Anlagenschlüssel vornehmen",""))),"Fehler"))</f>
        <v/>
      </c>
    </row>
    <row r="47" spans="1:5" x14ac:dyDescent="0.2">
      <c r="A47" s="76"/>
      <c r="B47" s="4"/>
      <c r="C47" s="131"/>
      <c r="D47" s="10"/>
      <c r="E47" s="87" t="str">
        <f>IF(ISBLANK(A47),"",IFERROR(IF(OR(B47&gt;(Hilfstabelle!$J$2*VLOOKUP(A47,Stammdaten!$A$17:$E$300,5,FALSE)),C47&gt;(Hilfstabelle!$J$2*VLOOKUP(A47,Stammdaten!$A$17:$E$300,5,FALSE))),"Achtung: Füllstand übersteigt die installierte Speicherkapazität.",IF(OR(NOT(ISNUMBER(B47)),NOT(ISNUMBER(C47))),"Fehler: Füllstände fehlen. Bitte ergänzen.",IF(COUNTIF($A$17:$A$299,A47)&gt;1,"Bitte nur eine Eintragung pro Anlagenschlüssel vornehmen",""))),"Fehler"))</f>
        <v/>
      </c>
    </row>
    <row r="48" spans="1:5" x14ac:dyDescent="0.2">
      <c r="A48" s="76"/>
      <c r="B48" s="4"/>
      <c r="C48" s="131"/>
      <c r="D48" s="10"/>
      <c r="E48" s="87" t="str">
        <f>IF(ISBLANK(A48),"",IFERROR(IF(OR(B48&gt;(Hilfstabelle!$J$2*VLOOKUP(A48,Stammdaten!$A$17:$E$300,5,FALSE)),C48&gt;(Hilfstabelle!$J$2*VLOOKUP(A48,Stammdaten!$A$17:$E$300,5,FALSE))),"Achtung: Füllstand übersteigt die installierte Speicherkapazität.",IF(OR(NOT(ISNUMBER(B48)),NOT(ISNUMBER(C48))),"Fehler: Füllstände fehlen. Bitte ergänzen.",IF(COUNTIF($A$17:$A$299,A48)&gt;1,"Bitte nur eine Eintragung pro Anlagenschlüssel vornehmen",""))),"Fehler"))</f>
        <v/>
      </c>
    </row>
    <row r="49" spans="1:5" x14ac:dyDescent="0.2">
      <c r="A49" s="76"/>
      <c r="B49" s="4"/>
      <c r="C49" s="131"/>
      <c r="D49" s="10"/>
      <c r="E49" s="87" t="str">
        <f>IF(ISBLANK(A49),"",IFERROR(IF(OR(B49&gt;(Hilfstabelle!$J$2*VLOOKUP(A49,Stammdaten!$A$17:$E$300,5,FALSE)),C49&gt;(Hilfstabelle!$J$2*VLOOKUP(A49,Stammdaten!$A$17:$E$300,5,FALSE))),"Achtung: Füllstand übersteigt die installierte Speicherkapazität.",IF(OR(NOT(ISNUMBER(B49)),NOT(ISNUMBER(C49))),"Fehler: Füllstände fehlen. Bitte ergänzen.",IF(COUNTIF($A$17:$A$299,A49)&gt;1,"Bitte nur eine Eintragung pro Anlagenschlüssel vornehmen",""))),"Fehler"))</f>
        <v/>
      </c>
    </row>
    <row r="50" spans="1:5" x14ac:dyDescent="0.2">
      <c r="A50" s="76"/>
      <c r="B50" s="4"/>
      <c r="C50" s="131"/>
      <c r="D50" s="10"/>
      <c r="E50" s="87" t="str">
        <f>IF(ISBLANK(A50),"",IFERROR(IF(OR(B50&gt;(Hilfstabelle!$J$2*VLOOKUP(A50,Stammdaten!$A$17:$E$300,5,FALSE)),C50&gt;(Hilfstabelle!$J$2*VLOOKUP(A50,Stammdaten!$A$17:$E$300,5,FALSE))),"Achtung: Füllstand übersteigt die installierte Speicherkapazität.",IF(OR(NOT(ISNUMBER(B50)),NOT(ISNUMBER(C50))),"Fehler: Füllstände fehlen. Bitte ergänzen.",IF(COUNTIF($A$17:$A$299,A50)&gt;1,"Bitte nur eine Eintragung pro Anlagenschlüssel vornehmen",""))),"Fehler"))</f>
        <v/>
      </c>
    </row>
    <row r="51" spans="1:5" x14ac:dyDescent="0.2">
      <c r="A51" s="76"/>
      <c r="B51" s="4"/>
      <c r="C51" s="131"/>
      <c r="D51" s="10"/>
      <c r="E51" s="87" t="str">
        <f>IF(ISBLANK(A51),"",IFERROR(IF(OR(B51&gt;(Hilfstabelle!$J$2*VLOOKUP(A51,Stammdaten!$A$17:$E$300,5,FALSE)),C51&gt;(Hilfstabelle!$J$2*VLOOKUP(A51,Stammdaten!$A$17:$E$300,5,FALSE))),"Achtung: Füllstand übersteigt die installierte Speicherkapazität.",IF(OR(NOT(ISNUMBER(B51)),NOT(ISNUMBER(C51))),"Fehler: Füllstände fehlen. Bitte ergänzen.",IF(COUNTIF($A$17:$A$299,A51)&gt;1,"Bitte nur eine Eintragung pro Anlagenschlüssel vornehmen",""))),"Fehler"))</f>
        <v/>
      </c>
    </row>
    <row r="52" spans="1:5" x14ac:dyDescent="0.2">
      <c r="A52" s="76"/>
      <c r="B52" s="4"/>
      <c r="C52" s="131"/>
      <c r="D52" s="10"/>
      <c r="E52" s="87" t="str">
        <f>IF(ISBLANK(A52),"",IFERROR(IF(OR(B52&gt;(Hilfstabelle!$J$2*VLOOKUP(A52,Stammdaten!$A$17:$E$300,5,FALSE)),C52&gt;(Hilfstabelle!$J$2*VLOOKUP(A52,Stammdaten!$A$17:$E$300,5,FALSE))),"Achtung: Füllstand übersteigt die installierte Speicherkapazität.",IF(OR(NOT(ISNUMBER(B52)),NOT(ISNUMBER(C52))),"Fehler: Füllstände fehlen. Bitte ergänzen.",IF(COUNTIF($A$17:$A$299,A52)&gt;1,"Bitte nur eine Eintragung pro Anlagenschlüssel vornehmen",""))),"Fehler"))</f>
        <v/>
      </c>
    </row>
    <row r="53" spans="1:5" x14ac:dyDescent="0.2">
      <c r="A53" s="76"/>
      <c r="B53" s="4"/>
      <c r="C53" s="131"/>
      <c r="D53" s="10"/>
      <c r="E53" s="87" t="str">
        <f>IF(ISBLANK(A53),"",IFERROR(IF(OR(B53&gt;(Hilfstabelle!$J$2*VLOOKUP(A53,Stammdaten!$A$17:$E$300,5,FALSE)),C53&gt;(Hilfstabelle!$J$2*VLOOKUP(A53,Stammdaten!$A$17:$E$300,5,FALSE))),"Achtung: Füllstand übersteigt die installierte Speicherkapazität.",IF(OR(NOT(ISNUMBER(B53)),NOT(ISNUMBER(C53))),"Fehler: Füllstände fehlen. Bitte ergänzen.",IF(COUNTIF($A$17:$A$299,A53)&gt;1,"Bitte nur eine Eintragung pro Anlagenschlüssel vornehmen",""))),"Fehler"))</f>
        <v/>
      </c>
    </row>
    <row r="54" spans="1:5" x14ac:dyDescent="0.2">
      <c r="A54" s="76"/>
      <c r="B54" s="4"/>
      <c r="C54" s="131"/>
      <c r="D54" s="10"/>
      <c r="E54" s="87" t="str">
        <f>IF(ISBLANK(A54),"",IFERROR(IF(OR(B54&gt;(Hilfstabelle!$J$2*VLOOKUP(A54,Stammdaten!$A$17:$E$300,5,FALSE)),C54&gt;(Hilfstabelle!$J$2*VLOOKUP(A54,Stammdaten!$A$17:$E$300,5,FALSE))),"Achtung: Füllstand übersteigt die installierte Speicherkapazität.",IF(OR(NOT(ISNUMBER(B54)),NOT(ISNUMBER(C54))),"Fehler: Füllstände fehlen. Bitte ergänzen.",IF(COUNTIF($A$17:$A$299,A54)&gt;1,"Bitte nur eine Eintragung pro Anlagenschlüssel vornehmen",""))),"Fehler"))</f>
        <v/>
      </c>
    </row>
    <row r="55" spans="1:5" x14ac:dyDescent="0.2">
      <c r="A55" s="76"/>
      <c r="B55" s="4"/>
      <c r="C55" s="131"/>
      <c r="D55" s="10"/>
      <c r="E55" s="87" t="str">
        <f>IF(ISBLANK(A55),"",IFERROR(IF(OR(B55&gt;(Hilfstabelle!$J$2*VLOOKUP(A55,Stammdaten!$A$17:$E$300,5,FALSE)),C55&gt;(Hilfstabelle!$J$2*VLOOKUP(A55,Stammdaten!$A$17:$E$300,5,FALSE))),"Achtung: Füllstand übersteigt die installierte Speicherkapazität.",IF(OR(NOT(ISNUMBER(B55)),NOT(ISNUMBER(C55))),"Fehler: Füllstände fehlen. Bitte ergänzen.",IF(COUNTIF($A$17:$A$299,A55)&gt;1,"Bitte nur eine Eintragung pro Anlagenschlüssel vornehmen",""))),"Fehler"))</f>
        <v/>
      </c>
    </row>
    <row r="56" spans="1:5" x14ac:dyDescent="0.2">
      <c r="A56" s="76"/>
      <c r="B56" s="4"/>
      <c r="C56" s="131"/>
      <c r="D56" s="10"/>
      <c r="E56" s="87" t="str">
        <f>IF(ISBLANK(A56),"",IFERROR(IF(OR(B56&gt;(Hilfstabelle!$J$2*VLOOKUP(A56,Stammdaten!$A$17:$E$300,5,FALSE)),C56&gt;(Hilfstabelle!$J$2*VLOOKUP(A56,Stammdaten!$A$17:$E$300,5,FALSE))),"Achtung: Füllstand übersteigt die installierte Speicherkapazität.",IF(OR(NOT(ISNUMBER(B56)),NOT(ISNUMBER(C56))),"Fehler: Füllstände fehlen. Bitte ergänzen.",IF(COUNTIF($A$17:$A$299,A56)&gt;1,"Bitte nur eine Eintragung pro Anlagenschlüssel vornehmen",""))),"Fehler"))</f>
        <v/>
      </c>
    </row>
    <row r="57" spans="1:5" x14ac:dyDescent="0.2">
      <c r="A57" s="76"/>
      <c r="B57" s="4"/>
      <c r="C57" s="131"/>
      <c r="D57" s="10"/>
      <c r="E57" s="87" t="str">
        <f>IF(ISBLANK(A57),"",IFERROR(IF(OR(B57&gt;(Hilfstabelle!$J$2*VLOOKUP(A57,Stammdaten!$A$17:$E$300,5,FALSE)),C57&gt;(Hilfstabelle!$J$2*VLOOKUP(A57,Stammdaten!$A$17:$E$300,5,FALSE))),"Achtung: Füllstand übersteigt die installierte Speicherkapazität.",IF(OR(NOT(ISNUMBER(B57)),NOT(ISNUMBER(C57))),"Fehler: Füllstände fehlen. Bitte ergänzen.",IF(COUNTIF($A$17:$A$299,A57)&gt;1,"Bitte nur eine Eintragung pro Anlagenschlüssel vornehmen",""))),"Fehler"))</f>
        <v/>
      </c>
    </row>
    <row r="58" spans="1:5" x14ac:dyDescent="0.2">
      <c r="A58" s="76"/>
      <c r="B58" s="4"/>
      <c r="C58" s="131"/>
      <c r="D58" s="10"/>
      <c r="E58" s="87" t="str">
        <f>IF(ISBLANK(A58),"",IFERROR(IF(OR(B58&gt;(Hilfstabelle!$J$2*VLOOKUP(A58,Stammdaten!$A$17:$E$300,5,FALSE)),C58&gt;(Hilfstabelle!$J$2*VLOOKUP(A58,Stammdaten!$A$17:$E$300,5,FALSE))),"Achtung: Füllstand übersteigt die installierte Speicherkapazität.",IF(OR(NOT(ISNUMBER(B58)),NOT(ISNUMBER(C58))),"Fehler: Füllstände fehlen. Bitte ergänzen.",IF(COUNTIF($A$17:$A$299,A58)&gt;1,"Bitte nur eine Eintragung pro Anlagenschlüssel vornehmen",""))),"Fehler"))</f>
        <v/>
      </c>
    </row>
    <row r="59" spans="1:5" x14ac:dyDescent="0.2">
      <c r="A59" s="76"/>
      <c r="B59" s="4"/>
      <c r="C59" s="131"/>
      <c r="D59" s="10"/>
      <c r="E59" s="87" t="str">
        <f>IF(ISBLANK(A59),"",IFERROR(IF(OR(B59&gt;(Hilfstabelle!$J$2*VLOOKUP(A59,Stammdaten!$A$17:$E$300,5,FALSE)),C59&gt;(Hilfstabelle!$J$2*VLOOKUP(A59,Stammdaten!$A$17:$E$300,5,FALSE))),"Achtung: Füllstand übersteigt die installierte Speicherkapazität.",IF(OR(NOT(ISNUMBER(B59)),NOT(ISNUMBER(C59))),"Fehler: Füllstände fehlen. Bitte ergänzen.",IF(COUNTIF($A$17:$A$299,A59)&gt;1,"Bitte nur eine Eintragung pro Anlagenschlüssel vornehmen",""))),"Fehler"))</f>
        <v/>
      </c>
    </row>
    <row r="60" spans="1:5" x14ac:dyDescent="0.2">
      <c r="A60" s="76"/>
      <c r="B60" s="4"/>
      <c r="C60" s="131"/>
      <c r="D60" s="10"/>
      <c r="E60" s="87" t="str">
        <f>IF(ISBLANK(A60),"",IFERROR(IF(OR(B60&gt;(Hilfstabelle!$J$2*VLOOKUP(A60,Stammdaten!$A$17:$E$300,5,FALSE)),C60&gt;(Hilfstabelle!$J$2*VLOOKUP(A60,Stammdaten!$A$17:$E$300,5,FALSE))),"Achtung: Füllstand übersteigt die installierte Speicherkapazität.",IF(OR(NOT(ISNUMBER(B60)),NOT(ISNUMBER(C60))),"Fehler: Füllstände fehlen. Bitte ergänzen.",IF(COUNTIF($A$17:$A$299,A60)&gt;1,"Bitte nur eine Eintragung pro Anlagenschlüssel vornehmen",""))),"Fehler"))</f>
        <v/>
      </c>
    </row>
    <row r="61" spans="1:5" x14ac:dyDescent="0.2">
      <c r="A61" s="76"/>
      <c r="B61" s="4"/>
      <c r="C61" s="131"/>
      <c r="D61" s="10"/>
      <c r="E61" s="87" t="str">
        <f>IF(ISBLANK(A61),"",IFERROR(IF(OR(B61&gt;(Hilfstabelle!$J$2*VLOOKUP(A61,Stammdaten!$A$17:$E$300,5,FALSE)),C61&gt;(Hilfstabelle!$J$2*VLOOKUP(A61,Stammdaten!$A$17:$E$300,5,FALSE))),"Achtung: Füllstand übersteigt die installierte Speicherkapazität.",IF(OR(NOT(ISNUMBER(B61)),NOT(ISNUMBER(C61))),"Fehler: Füllstände fehlen. Bitte ergänzen.",IF(COUNTIF($A$17:$A$299,A61)&gt;1,"Bitte nur eine Eintragung pro Anlagenschlüssel vornehmen",""))),"Fehler"))</f>
        <v/>
      </c>
    </row>
    <row r="62" spans="1:5" x14ac:dyDescent="0.2">
      <c r="A62" s="76"/>
      <c r="B62" s="4"/>
      <c r="C62" s="131"/>
      <c r="D62" s="10"/>
      <c r="E62" s="87" t="str">
        <f>IF(ISBLANK(A62),"",IFERROR(IF(OR(B62&gt;(Hilfstabelle!$J$2*VLOOKUP(A62,Stammdaten!$A$17:$E$300,5,FALSE)),C62&gt;(Hilfstabelle!$J$2*VLOOKUP(A62,Stammdaten!$A$17:$E$300,5,FALSE))),"Achtung: Füllstand übersteigt die installierte Speicherkapazität.",IF(OR(NOT(ISNUMBER(B62)),NOT(ISNUMBER(C62))),"Fehler: Füllstände fehlen. Bitte ergänzen.",IF(COUNTIF($A$17:$A$299,A62)&gt;1,"Bitte nur eine Eintragung pro Anlagenschlüssel vornehmen",""))),"Fehler"))</f>
        <v/>
      </c>
    </row>
    <row r="63" spans="1:5" x14ac:dyDescent="0.2">
      <c r="A63" s="76"/>
      <c r="B63" s="4"/>
      <c r="C63" s="131"/>
      <c r="D63" s="10"/>
      <c r="E63" s="87" t="str">
        <f>IF(ISBLANK(A63),"",IFERROR(IF(OR(B63&gt;(Hilfstabelle!$J$2*VLOOKUP(A63,Stammdaten!$A$17:$E$300,5,FALSE)),C63&gt;(Hilfstabelle!$J$2*VLOOKUP(A63,Stammdaten!$A$17:$E$300,5,FALSE))),"Achtung: Füllstand übersteigt die installierte Speicherkapazität.",IF(OR(NOT(ISNUMBER(B63)),NOT(ISNUMBER(C63))),"Fehler: Füllstände fehlen. Bitte ergänzen.",IF(COUNTIF($A$17:$A$299,A63)&gt;1,"Bitte nur eine Eintragung pro Anlagenschlüssel vornehmen",""))),"Fehler"))</f>
        <v/>
      </c>
    </row>
    <row r="64" spans="1:5" x14ac:dyDescent="0.2">
      <c r="A64" s="76"/>
      <c r="B64" s="4"/>
      <c r="C64" s="131"/>
      <c r="D64" s="10"/>
      <c r="E64" s="87" t="str">
        <f>IF(ISBLANK(A64),"",IFERROR(IF(OR(B64&gt;(Hilfstabelle!$J$2*VLOOKUP(A64,Stammdaten!$A$17:$E$300,5,FALSE)),C64&gt;(Hilfstabelle!$J$2*VLOOKUP(A64,Stammdaten!$A$17:$E$300,5,FALSE))),"Achtung: Füllstand übersteigt die installierte Speicherkapazität.",IF(OR(NOT(ISNUMBER(B64)),NOT(ISNUMBER(C64))),"Fehler: Füllstände fehlen. Bitte ergänzen.",IF(COUNTIF($A$17:$A$299,A64)&gt;1,"Bitte nur eine Eintragung pro Anlagenschlüssel vornehmen",""))),"Fehler"))</f>
        <v/>
      </c>
    </row>
    <row r="65" spans="1:5" x14ac:dyDescent="0.2">
      <c r="A65" s="76"/>
      <c r="B65" s="4"/>
      <c r="C65" s="131"/>
      <c r="D65" s="10"/>
      <c r="E65" s="87" t="str">
        <f>IF(ISBLANK(A65),"",IFERROR(IF(OR(B65&gt;(Hilfstabelle!$J$2*VLOOKUP(A65,Stammdaten!$A$17:$E$300,5,FALSE)),C65&gt;(Hilfstabelle!$J$2*VLOOKUP(A65,Stammdaten!$A$17:$E$300,5,FALSE))),"Achtung: Füllstand übersteigt die installierte Speicherkapazität.",IF(OR(NOT(ISNUMBER(B65)),NOT(ISNUMBER(C65))),"Fehler: Füllstände fehlen. Bitte ergänzen.",IF(COUNTIF($A$17:$A$299,A65)&gt;1,"Bitte nur eine Eintragung pro Anlagenschlüssel vornehmen",""))),"Fehler"))</f>
        <v/>
      </c>
    </row>
    <row r="66" spans="1:5" x14ac:dyDescent="0.2">
      <c r="A66" s="76"/>
      <c r="B66" s="4"/>
      <c r="C66" s="131"/>
      <c r="D66" s="10"/>
      <c r="E66" s="87" t="str">
        <f>IF(ISBLANK(A66),"",IFERROR(IF(OR(B66&gt;(Hilfstabelle!$J$2*VLOOKUP(A66,Stammdaten!$A$17:$E$300,5,FALSE)),C66&gt;(Hilfstabelle!$J$2*VLOOKUP(A66,Stammdaten!$A$17:$E$300,5,FALSE))),"Achtung: Füllstand übersteigt die installierte Speicherkapazität.",IF(OR(NOT(ISNUMBER(B66)),NOT(ISNUMBER(C66))),"Fehler: Füllstände fehlen. Bitte ergänzen.",IF(COUNTIF($A$17:$A$299,A66)&gt;1,"Bitte nur eine Eintragung pro Anlagenschlüssel vornehmen",""))),"Fehler"))</f>
        <v/>
      </c>
    </row>
    <row r="67" spans="1:5" x14ac:dyDescent="0.2">
      <c r="A67" s="76"/>
      <c r="B67" s="4"/>
      <c r="C67" s="131"/>
      <c r="D67" s="10"/>
      <c r="E67" s="87" t="str">
        <f>IF(ISBLANK(A67),"",IFERROR(IF(OR(B67&gt;(Hilfstabelle!$J$2*VLOOKUP(A67,Stammdaten!$A$17:$E$300,5,FALSE)),C67&gt;(Hilfstabelle!$J$2*VLOOKUP(A67,Stammdaten!$A$17:$E$300,5,FALSE))),"Achtung: Füllstand übersteigt die installierte Speicherkapazität.",IF(OR(NOT(ISNUMBER(B67)),NOT(ISNUMBER(C67))),"Fehler: Füllstände fehlen. Bitte ergänzen.",IF(COUNTIF($A$17:$A$299,A67)&gt;1,"Bitte nur eine Eintragung pro Anlagenschlüssel vornehmen",""))),"Fehler"))</f>
        <v/>
      </c>
    </row>
    <row r="68" spans="1:5" x14ac:dyDescent="0.2">
      <c r="A68" s="76"/>
      <c r="B68" s="4"/>
      <c r="C68" s="131"/>
      <c r="D68" s="10"/>
      <c r="E68" s="87" t="str">
        <f>IF(ISBLANK(A68),"",IFERROR(IF(OR(B68&gt;(Hilfstabelle!$J$2*VLOOKUP(A68,Stammdaten!$A$17:$E$300,5,FALSE)),C68&gt;(Hilfstabelle!$J$2*VLOOKUP(A68,Stammdaten!$A$17:$E$300,5,FALSE))),"Achtung: Füllstand übersteigt die installierte Speicherkapazität.",IF(OR(NOT(ISNUMBER(B68)),NOT(ISNUMBER(C68))),"Fehler: Füllstände fehlen. Bitte ergänzen.",IF(COUNTIF($A$17:$A$299,A68)&gt;1,"Bitte nur eine Eintragung pro Anlagenschlüssel vornehmen",""))),"Fehler"))</f>
        <v/>
      </c>
    </row>
    <row r="69" spans="1:5" x14ac:dyDescent="0.2">
      <c r="A69" s="76"/>
      <c r="B69" s="4"/>
      <c r="C69" s="131"/>
      <c r="D69" s="10"/>
      <c r="E69" s="87" t="str">
        <f>IF(ISBLANK(A69),"",IFERROR(IF(OR(B69&gt;(Hilfstabelle!$J$2*VLOOKUP(A69,Stammdaten!$A$17:$E$300,5,FALSE)),C69&gt;(Hilfstabelle!$J$2*VLOOKUP(A69,Stammdaten!$A$17:$E$300,5,FALSE))),"Achtung: Füllstand übersteigt die installierte Speicherkapazität.",IF(OR(NOT(ISNUMBER(B69)),NOT(ISNUMBER(C69))),"Fehler: Füllstände fehlen. Bitte ergänzen.",IF(COUNTIF($A$17:$A$299,A69)&gt;1,"Bitte nur eine Eintragung pro Anlagenschlüssel vornehmen",""))),"Fehler"))</f>
        <v/>
      </c>
    </row>
    <row r="70" spans="1:5" x14ac:dyDescent="0.2">
      <c r="A70" s="76"/>
      <c r="B70" s="4"/>
      <c r="C70" s="131"/>
      <c r="D70" s="10"/>
      <c r="E70" s="87" t="str">
        <f>IF(ISBLANK(A70),"",IFERROR(IF(OR(B70&gt;(Hilfstabelle!$J$2*VLOOKUP(A70,Stammdaten!$A$17:$E$300,5,FALSE)),C70&gt;(Hilfstabelle!$J$2*VLOOKUP(A70,Stammdaten!$A$17:$E$300,5,FALSE))),"Achtung: Füllstand übersteigt die installierte Speicherkapazität.",IF(OR(NOT(ISNUMBER(B70)),NOT(ISNUMBER(C70))),"Fehler: Füllstände fehlen. Bitte ergänzen.",IF(COUNTIF($A$17:$A$299,A70)&gt;1,"Bitte nur eine Eintragung pro Anlagenschlüssel vornehmen",""))),"Fehler"))</f>
        <v/>
      </c>
    </row>
    <row r="71" spans="1:5" x14ac:dyDescent="0.2">
      <c r="A71" s="76"/>
      <c r="B71" s="4"/>
      <c r="C71" s="131"/>
      <c r="D71" s="10"/>
      <c r="E71" s="87" t="str">
        <f>IF(ISBLANK(A71),"",IFERROR(IF(OR(B71&gt;(Hilfstabelle!$J$2*VLOOKUP(A71,Stammdaten!$A$17:$E$300,5,FALSE)),C71&gt;(Hilfstabelle!$J$2*VLOOKUP(A71,Stammdaten!$A$17:$E$300,5,FALSE))),"Achtung: Füllstand übersteigt die installierte Speicherkapazität.",IF(OR(NOT(ISNUMBER(B71)),NOT(ISNUMBER(C71))),"Fehler: Füllstände fehlen. Bitte ergänzen.",IF(COUNTIF($A$17:$A$299,A71)&gt;1,"Bitte nur eine Eintragung pro Anlagenschlüssel vornehmen",""))),"Fehler"))</f>
        <v/>
      </c>
    </row>
    <row r="72" spans="1:5" x14ac:dyDescent="0.2">
      <c r="A72" s="76"/>
      <c r="B72" s="4"/>
      <c r="C72" s="131"/>
      <c r="D72" s="10"/>
      <c r="E72" s="87" t="str">
        <f>IF(ISBLANK(A72),"",IFERROR(IF(OR(B72&gt;(Hilfstabelle!$J$2*VLOOKUP(A72,Stammdaten!$A$17:$E$300,5,FALSE)),C72&gt;(Hilfstabelle!$J$2*VLOOKUP(A72,Stammdaten!$A$17:$E$300,5,FALSE))),"Achtung: Füllstand übersteigt die installierte Speicherkapazität.",IF(OR(NOT(ISNUMBER(B72)),NOT(ISNUMBER(C72))),"Fehler: Füllstände fehlen. Bitte ergänzen.",IF(COUNTIF($A$17:$A$299,A72)&gt;1,"Bitte nur eine Eintragung pro Anlagenschlüssel vornehmen",""))),"Fehler"))</f>
        <v/>
      </c>
    </row>
    <row r="73" spans="1:5" x14ac:dyDescent="0.2">
      <c r="A73" s="76"/>
      <c r="B73" s="4"/>
      <c r="C73" s="131"/>
      <c r="D73" s="10"/>
      <c r="E73" s="87" t="str">
        <f>IF(ISBLANK(A73),"",IFERROR(IF(OR(B73&gt;(Hilfstabelle!$J$2*VLOOKUP(A73,Stammdaten!$A$17:$E$300,5,FALSE)),C73&gt;(Hilfstabelle!$J$2*VLOOKUP(A73,Stammdaten!$A$17:$E$300,5,FALSE))),"Achtung: Füllstand übersteigt die installierte Speicherkapazität.",IF(OR(NOT(ISNUMBER(B73)),NOT(ISNUMBER(C73))),"Fehler: Füllstände fehlen. Bitte ergänzen.",IF(COUNTIF($A$17:$A$299,A73)&gt;1,"Bitte nur eine Eintragung pro Anlagenschlüssel vornehmen",""))),"Fehler"))</f>
        <v/>
      </c>
    </row>
    <row r="74" spans="1:5" x14ac:dyDescent="0.2">
      <c r="A74" s="76"/>
      <c r="B74" s="4"/>
      <c r="C74" s="131"/>
      <c r="D74" s="10"/>
      <c r="E74" s="87" t="str">
        <f>IF(ISBLANK(A74),"",IFERROR(IF(OR(B74&gt;(Hilfstabelle!$J$2*VLOOKUP(A74,Stammdaten!$A$17:$E$300,5,FALSE)),C74&gt;(Hilfstabelle!$J$2*VLOOKUP(A74,Stammdaten!$A$17:$E$300,5,FALSE))),"Achtung: Füllstand übersteigt die installierte Speicherkapazität.",IF(OR(NOT(ISNUMBER(B74)),NOT(ISNUMBER(C74))),"Fehler: Füllstände fehlen. Bitte ergänzen.",IF(COUNTIF($A$17:$A$299,A74)&gt;1,"Bitte nur eine Eintragung pro Anlagenschlüssel vornehmen",""))),"Fehler"))</f>
        <v/>
      </c>
    </row>
    <row r="75" spans="1:5" x14ac:dyDescent="0.2">
      <c r="A75" s="76"/>
      <c r="B75" s="4"/>
      <c r="C75" s="131"/>
      <c r="D75" s="10"/>
      <c r="E75" s="87" t="str">
        <f>IF(ISBLANK(A75),"",IFERROR(IF(OR(B75&gt;(Hilfstabelle!$J$2*VLOOKUP(A75,Stammdaten!$A$17:$E$300,5,FALSE)),C75&gt;(Hilfstabelle!$J$2*VLOOKUP(A75,Stammdaten!$A$17:$E$300,5,FALSE))),"Achtung: Füllstand übersteigt die installierte Speicherkapazität.",IF(OR(NOT(ISNUMBER(B75)),NOT(ISNUMBER(C75))),"Fehler: Füllstände fehlen. Bitte ergänzen.",IF(COUNTIF($A$17:$A$299,A75)&gt;1,"Bitte nur eine Eintragung pro Anlagenschlüssel vornehmen",""))),"Fehler"))</f>
        <v/>
      </c>
    </row>
    <row r="76" spans="1:5" x14ac:dyDescent="0.2">
      <c r="A76" s="76"/>
      <c r="B76" s="4"/>
      <c r="C76" s="131"/>
      <c r="D76" s="10"/>
      <c r="E76" s="87" t="str">
        <f>IF(ISBLANK(A76),"",IFERROR(IF(OR(B76&gt;(Hilfstabelle!$J$2*VLOOKUP(A76,Stammdaten!$A$17:$E$300,5,FALSE)),C76&gt;(Hilfstabelle!$J$2*VLOOKUP(A76,Stammdaten!$A$17:$E$300,5,FALSE))),"Achtung: Füllstand übersteigt die installierte Speicherkapazität.",IF(OR(NOT(ISNUMBER(B76)),NOT(ISNUMBER(C76))),"Fehler: Füllstände fehlen. Bitte ergänzen.",IF(COUNTIF($A$17:$A$299,A76)&gt;1,"Bitte nur eine Eintragung pro Anlagenschlüssel vornehmen",""))),"Fehler"))</f>
        <v/>
      </c>
    </row>
    <row r="77" spans="1:5" x14ac:dyDescent="0.2">
      <c r="A77" s="76"/>
      <c r="B77" s="4"/>
      <c r="C77" s="131"/>
      <c r="D77" s="10"/>
      <c r="E77" s="87" t="str">
        <f>IF(ISBLANK(A77),"",IFERROR(IF(OR(B77&gt;(Hilfstabelle!$J$2*VLOOKUP(A77,Stammdaten!$A$17:$E$300,5,FALSE)),C77&gt;(Hilfstabelle!$J$2*VLOOKUP(A77,Stammdaten!$A$17:$E$300,5,FALSE))),"Achtung: Füllstand übersteigt die installierte Speicherkapazität.",IF(OR(NOT(ISNUMBER(B77)),NOT(ISNUMBER(C77))),"Fehler: Füllstände fehlen. Bitte ergänzen.",IF(COUNTIF($A$17:$A$299,A77)&gt;1,"Bitte nur eine Eintragung pro Anlagenschlüssel vornehmen",""))),"Fehler"))</f>
        <v/>
      </c>
    </row>
    <row r="78" spans="1:5" x14ac:dyDescent="0.2">
      <c r="A78" s="76"/>
      <c r="B78" s="4"/>
      <c r="C78" s="131"/>
      <c r="D78" s="10"/>
      <c r="E78" s="87" t="str">
        <f>IF(ISBLANK(A78),"",IFERROR(IF(OR(B78&gt;(Hilfstabelle!$J$2*VLOOKUP(A78,Stammdaten!$A$17:$E$300,5,FALSE)),C78&gt;(Hilfstabelle!$J$2*VLOOKUP(A78,Stammdaten!$A$17:$E$300,5,FALSE))),"Achtung: Füllstand übersteigt die installierte Speicherkapazität.",IF(OR(NOT(ISNUMBER(B78)),NOT(ISNUMBER(C78))),"Fehler: Füllstände fehlen. Bitte ergänzen.",IF(COUNTIF($A$17:$A$299,A78)&gt;1,"Bitte nur eine Eintragung pro Anlagenschlüssel vornehmen",""))),"Fehler"))</f>
        <v/>
      </c>
    </row>
    <row r="79" spans="1:5" x14ac:dyDescent="0.2">
      <c r="A79" s="76"/>
      <c r="B79" s="4"/>
      <c r="C79" s="131"/>
      <c r="D79" s="10"/>
      <c r="E79" s="87" t="str">
        <f>IF(ISBLANK(A79),"",IFERROR(IF(OR(B79&gt;(Hilfstabelle!$J$2*VLOOKUP(A79,Stammdaten!$A$17:$E$300,5,FALSE)),C79&gt;(Hilfstabelle!$J$2*VLOOKUP(A79,Stammdaten!$A$17:$E$300,5,FALSE))),"Achtung: Füllstand übersteigt die installierte Speicherkapazität.",IF(OR(NOT(ISNUMBER(B79)),NOT(ISNUMBER(C79))),"Fehler: Füllstände fehlen. Bitte ergänzen.",IF(COUNTIF($A$17:$A$299,A79)&gt;1,"Bitte nur eine Eintragung pro Anlagenschlüssel vornehmen",""))),"Fehler"))</f>
        <v/>
      </c>
    </row>
    <row r="80" spans="1:5" x14ac:dyDescent="0.2">
      <c r="A80" s="76"/>
      <c r="B80" s="4"/>
      <c r="C80" s="131"/>
      <c r="D80" s="10"/>
      <c r="E80" s="87" t="str">
        <f>IF(ISBLANK(A80),"",IFERROR(IF(OR(B80&gt;(Hilfstabelle!$J$2*VLOOKUP(A80,Stammdaten!$A$17:$E$300,5,FALSE)),C80&gt;(Hilfstabelle!$J$2*VLOOKUP(A80,Stammdaten!$A$17:$E$300,5,FALSE))),"Achtung: Füllstand übersteigt die installierte Speicherkapazität.",IF(OR(NOT(ISNUMBER(B80)),NOT(ISNUMBER(C80))),"Fehler: Füllstände fehlen. Bitte ergänzen.",IF(COUNTIF($A$17:$A$299,A80)&gt;1,"Bitte nur eine Eintragung pro Anlagenschlüssel vornehmen",""))),"Fehler"))</f>
        <v/>
      </c>
    </row>
    <row r="81" spans="1:5" x14ac:dyDescent="0.2">
      <c r="A81" s="76"/>
      <c r="B81" s="4"/>
      <c r="C81" s="131"/>
      <c r="D81" s="10"/>
      <c r="E81" s="87" t="str">
        <f>IF(ISBLANK(A81),"",IFERROR(IF(OR(B81&gt;(Hilfstabelle!$J$2*VLOOKUP(A81,Stammdaten!$A$17:$E$300,5,FALSE)),C81&gt;(Hilfstabelle!$J$2*VLOOKUP(A81,Stammdaten!$A$17:$E$300,5,FALSE))),"Achtung: Füllstand übersteigt die installierte Speicherkapazität.",IF(OR(NOT(ISNUMBER(B81)),NOT(ISNUMBER(C81))),"Fehler: Füllstände fehlen. Bitte ergänzen.",IF(COUNTIF($A$17:$A$299,A81)&gt;1,"Bitte nur eine Eintragung pro Anlagenschlüssel vornehmen",""))),"Fehler"))</f>
        <v/>
      </c>
    </row>
    <row r="82" spans="1:5" x14ac:dyDescent="0.2">
      <c r="A82" s="76"/>
      <c r="B82" s="4"/>
      <c r="C82" s="131"/>
      <c r="D82" s="10"/>
      <c r="E82" s="87" t="str">
        <f>IF(ISBLANK(A82),"",IFERROR(IF(OR(B82&gt;(Hilfstabelle!$J$2*VLOOKUP(A82,Stammdaten!$A$17:$E$300,5,FALSE)),C82&gt;(Hilfstabelle!$J$2*VLOOKUP(A82,Stammdaten!$A$17:$E$300,5,FALSE))),"Achtung: Füllstand übersteigt die installierte Speicherkapazität.",IF(OR(NOT(ISNUMBER(B82)),NOT(ISNUMBER(C82))),"Fehler: Füllstände fehlen. Bitte ergänzen.",IF(COUNTIF($A$17:$A$299,A82)&gt;1,"Bitte nur eine Eintragung pro Anlagenschlüssel vornehmen",""))),"Fehler"))</f>
        <v/>
      </c>
    </row>
    <row r="83" spans="1:5" x14ac:dyDescent="0.2">
      <c r="A83" s="76"/>
      <c r="B83" s="4"/>
      <c r="C83" s="131"/>
      <c r="D83" s="10"/>
      <c r="E83" s="87" t="str">
        <f>IF(ISBLANK(A83),"",IFERROR(IF(OR(B83&gt;(Hilfstabelle!$J$2*VLOOKUP(A83,Stammdaten!$A$17:$E$300,5,FALSE)),C83&gt;(Hilfstabelle!$J$2*VLOOKUP(A83,Stammdaten!$A$17:$E$300,5,FALSE))),"Achtung: Füllstand übersteigt die installierte Speicherkapazität.",IF(OR(NOT(ISNUMBER(B83)),NOT(ISNUMBER(C83))),"Fehler: Füllstände fehlen. Bitte ergänzen.",IF(COUNTIF($A$17:$A$299,A83)&gt;1,"Bitte nur eine Eintragung pro Anlagenschlüssel vornehmen",""))),"Fehler"))</f>
        <v/>
      </c>
    </row>
    <row r="84" spans="1:5" x14ac:dyDescent="0.2">
      <c r="A84" s="76"/>
      <c r="B84" s="4"/>
      <c r="C84" s="131"/>
      <c r="D84" s="10"/>
      <c r="E84" s="87" t="str">
        <f>IF(ISBLANK(A84),"",IFERROR(IF(OR(B84&gt;(Hilfstabelle!$J$2*VLOOKUP(A84,Stammdaten!$A$17:$E$300,5,FALSE)),C84&gt;(Hilfstabelle!$J$2*VLOOKUP(A84,Stammdaten!$A$17:$E$300,5,FALSE))),"Achtung: Füllstand übersteigt die installierte Speicherkapazität.",IF(OR(NOT(ISNUMBER(B84)),NOT(ISNUMBER(C84))),"Fehler: Füllstände fehlen. Bitte ergänzen.",IF(COUNTIF($A$17:$A$299,A84)&gt;1,"Bitte nur eine Eintragung pro Anlagenschlüssel vornehmen",""))),"Fehler"))</f>
        <v/>
      </c>
    </row>
    <row r="85" spans="1:5" x14ac:dyDescent="0.2">
      <c r="A85" s="76"/>
      <c r="B85" s="4"/>
      <c r="C85" s="131"/>
      <c r="D85" s="10"/>
      <c r="E85" s="87" t="str">
        <f>IF(ISBLANK(A85),"",IFERROR(IF(OR(B85&gt;(Hilfstabelle!$J$2*VLOOKUP(A85,Stammdaten!$A$17:$E$300,5,FALSE)),C85&gt;(Hilfstabelle!$J$2*VLOOKUP(A85,Stammdaten!$A$17:$E$300,5,FALSE))),"Achtung: Füllstand übersteigt die installierte Speicherkapazität.",IF(OR(NOT(ISNUMBER(B85)),NOT(ISNUMBER(C85))),"Fehler: Füllstände fehlen. Bitte ergänzen.",IF(COUNTIF($A$17:$A$299,A85)&gt;1,"Bitte nur eine Eintragung pro Anlagenschlüssel vornehmen",""))),"Fehler"))</f>
        <v/>
      </c>
    </row>
    <row r="86" spans="1:5" x14ac:dyDescent="0.2">
      <c r="A86" s="76"/>
      <c r="B86" s="4"/>
      <c r="C86" s="131"/>
      <c r="D86" s="10"/>
      <c r="E86" s="87" t="str">
        <f>IF(ISBLANK(A86),"",IFERROR(IF(OR(B86&gt;(Hilfstabelle!$J$2*VLOOKUP(A86,Stammdaten!$A$17:$E$300,5,FALSE)),C86&gt;(Hilfstabelle!$J$2*VLOOKUP(A86,Stammdaten!$A$17:$E$300,5,FALSE))),"Achtung: Füllstand übersteigt die installierte Speicherkapazität.",IF(OR(NOT(ISNUMBER(B86)),NOT(ISNUMBER(C86))),"Fehler: Füllstände fehlen. Bitte ergänzen.",IF(COUNTIF($A$17:$A$299,A86)&gt;1,"Bitte nur eine Eintragung pro Anlagenschlüssel vornehmen",""))),"Fehler"))</f>
        <v/>
      </c>
    </row>
    <row r="87" spans="1:5" x14ac:dyDescent="0.2">
      <c r="A87" s="76"/>
      <c r="B87" s="4"/>
      <c r="C87" s="131"/>
      <c r="D87" s="10"/>
      <c r="E87" s="87" t="str">
        <f>IF(ISBLANK(A87),"",IFERROR(IF(OR(B87&gt;(Hilfstabelle!$J$2*VLOOKUP(A87,Stammdaten!$A$17:$E$300,5,FALSE)),C87&gt;(Hilfstabelle!$J$2*VLOOKUP(A87,Stammdaten!$A$17:$E$300,5,FALSE))),"Achtung: Füllstand übersteigt die installierte Speicherkapazität.",IF(OR(NOT(ISNUMBER(B87)),NOT(ISNUMBER(C87))),"Fehler: Füllstände fehlen. Bitte ergänzen.",IF(COUNTIF($A$17:$A$299,A87)&gt;1,"Bitte nur eine Eintragung pro Anlagenschlüssel vornehmen",""))),"Fehler"))</f>
        <v/>
      </c>
    </row>
    <row r="88" spans="1:5" x14ac:dyDescent="0.2">
      <c r="A88" s="76"/>
      <c r="B88" s="4"/>
      <c r="C88" s="131"/>
      <c r="D88" s="10"/>
      <c r="E88" s="87" t="str">
        <f>IF(ISBLANK(A88),"",IFERROR(IF(OR(B88&gt;(Hilfstabelle!$J$2*VLOOKUP(A88,Stammdaten!$A$17:$E$300,5,FALSE)),C88&gt;(Hilfstabelle!$J$2*VLOOKUP(A88,Stammdaten!$A$17:$E$300,5,FALSE))),"Achtung: Füllstand übersteigt die installierte Speicherkapazität.",IF(OR(NOT(ISNUMBER(B88)),NOT(ISNUMBER(C88))),"Fehler: Füllstände fehlen. Bitte ergänzen.",IF(COUNTIF($A$17:$A$299,A88)&gt;1,"Bitte nur eine Eintragung pro Anlagenschlüssel vornehmen",""))),"Fehler"))</f>
        <v/>
      </c>
    </row>
    <row r="89" spans="1:5" x14ac:dyDescent="0.2">
      <c r="A89" s="76"/>
      <c r="B89" s="4"/>
      <c r="C89" s="131"/>
      <c r="D89" s="10"/>
      <c r="E89" s="87" t="str">
        <f>IF(ISBLANK(A89),"",IFERROR(IF(OR(B89&gt;(Hilfstabelle!$J$2*VLOOKUP(A89,Stammdaten!$A$17:$E$300,5,FALSE)),C89&gt;(Hilfstabelle!$J$2*VLOOKUP(A89,Stammdaten!$A$17:$E$300,5,FALSE))),"Achtung: Füllstand übersteigt die installierte Speicherkapazität.",IF(OR(NOT(ISNUMBER(B89)),NOT(ISNUMBER(C89))),"Fehler: Füllstände fehlen. Bitte ergänzen.",IF(COUNTIF($A$17:$A$299,A89)&gt;1,"Bitte nur eine Eintragung pro Anlagenschlüssel vornehmen",""))),"Fehler"))</f>
        <v/>
      </c>
    </row>
    <row r="90" spans="1:5" x14ac:dyDescent="0.2">
      <c r="A90" s="76"/>
      <c r="B90" s="4"/>
      <c r="C90" s="131"/>
      <c r="D90" s="10"/>
      <c r="E90" s="87" t="str">
        <f>IF(ISBLANK(A90),"",IFERROR(IF(OR(B90&gt;(Hilfstabelle!$J$2*VLOOKUP(A90,Stammdaten!$A$17:$E$300,5,FALSE)),C90&gt;(Hilfstabelle!$J$2*VLOOKUP(A90,Stammdaten!$A$17:$E$300,5,FALSE))),"Achtung: Füllstand übersteigt die installierte Speicherkapazität.",IF(OR(NOT(ISNUMBER(B90)),NOT(ISNUMBER(C90))),"Fehler: Füllstände fehlen. Bitte ergänzen.",IF(COUNTIF($A$17:$A$299,A90)&gt;1,"Bitte nur eine Eintragung pro Anlagenschlüssel vornehmen",""))),"Fehler"))</f>
        <v/>
      </c>
    </row>
    <row r="91" spans="1:5" x14ac:dyDescent="0.2">
      <c r="A91" s="76"/>
      <c r="B91" s="4"/>
      <c r="C91" s="131"/>
      <c r="D91" s="10"/>
      <c r="E91" s="87" t="str">
        <f>IF(ISBLANK(A91),"",IFERROR(IF(OR(B91&gt;(Hilfstabelle!$J$2*VLOOKUP(A91,Stammdaten!$A$17:$E$300,5,FALSE)),C91&gt;(Hilfstabelle!$J$2*VLOOKUP(A91,Stammdaten!$A$17:$E$300,5,FALSE))),"Achtung: Füllstand übersteigt die installierte Speicherkapazität.",IF(OR(NOT(ISNUMBER(B91)),NOT(ISNUMBER(C91))),"Fehler: Füllstände fehlen. Bitte ergänzen.",IF(COUNTIF($A$17:$A$299,A91)&gt;1,"Bitte nur eine Eintragung pro Anlagenschlüssel vornehmen",""))),"Fehler"))</f>
        <v/>
      </c>
    </row>
    <row r="92" spans="1:5" x14ac:dyDescent="0.2">
      <c r="A92" s="76"/>
      <c r="B92" s="4"/>
      <c r="C92" s="131"/>
      <c r="D92" s="10"/>
      <c r="E92" s="87" t="str">
        <f>IF(ISBLANK(A92),"",IFERROR(IF(OR(B92&gt;(Hilfstabelle!$J$2*VLOOKUP(A92,Stammdaten!$A$17:$E$300,5,FALSE)),C92&gt;(Hilfstabelle!$J$2*VLOOKUP(A92,Stammdaten!$A$17:$E$300,5,FALSE))),"Achtung: Füllstand übersteigt die installierte Speicherkapazität.",IF(OR(NOT(ISNUMBER(B92)),NOT(ISNUMBER(C92))),"Fehler: Füllstände fehlen. Bitte ergänzen.",IF(COUNTIF($A$17:$A$299,A92)&gt;1,"Bitte nur eine Eintragung pro Anlagenschlüssel vornehmen",""))),"Fehler"))</f>
        <v/>
      </c>
    </row>
    <row r="93" spans="1:5" x14ac:dyDescent="0.2">
      <c r="A93" s="76"/>
      <c r="B93" s="4"/>
      <c r="C93" s="131"/>
      <c r="D93" s="10"/>
      <c r="E93" s="87" t="str">
        <f>IF(ISBLANK(A93),"",IFERROR(IF(OR(B93&gt;(Hilfstabelle!$J$2*VLOOKUP(A93,Stammdaten!$A$17:$E$300,5,FALSE)),C93&gt;(Hilfstabelle!$J$2*VLOOKUP(A93,Stammdaten!$A$17:$E$300,5,FALSE))),"Achtung: Füllstand übersteigt die installierte Speicherkapazität.",IF(OR(NOT(ISNUMBER(B93)),NOT(ISNUMBER(C93))),"Fehler: Füllstände fehlen. Bitte ergänzen.",IF(COUNTIF($A$17:$A$299,A93)&gt;1,"Bitte nur eine Eintragung pro Anlagenschlüssel vornehmen",""))),"Fehler"))</f>
        <v/>
      </c>
    </row>
    <row r="94" spans="1:5" x14ac:dyDescent="0.2">
      <c r="A94" s="76"/>
      <c r="B94" s="4"/>
      <c r="C94" s="131"/>
      <c r="D94" s="10"/>
      <c r="E94" s="87" t="str">
        <f>IF(ISBLANK(A94),"",IFERROR(IF(OR(B94&gt;(Hilfstabelle!$J$2*VLOOKUP(A94,Stammdaten!$A$17:$E$300,5,FALSE)),C94&gt;(Hilfstabelle!$J$2*VLOOKUP(A94,Stammdaten!$A$17:$E$300,5,FALSE))),"Achtung: Füllstand übersteigt die installierte Speicherkapazität.",IF(OR(NOT(ISNUMBER(B94)),NOT(ISNUMBER(C94))),"Fehler: Füllstände fehlen. Bitte ergänzen.",IF(COUNTIF($A$17:$A$299,A94)&gt;1,"Bitte nur eine Eintragung pro Anlagenschlüssel vornehmen",""))),"Fehler"))</f>
        <v/>
      </c>
    </row>
    <row r="95" spans="1:5" x14ac:dyDescent="0.2">
      <c r="A95" s="76"/>
      <c r="B95" s="4"/>
      <c r="C95" s="131"/>
      <c r="D95" s="10"/>
      <c r="E95" s="87" t="str">
        <f>IF(ISBLANK(A95),"",IFERROR(IF(OR(B95&gt;(Hilfstabelle!$J$2*VLOOKUP(A95,Stammdaten!$A$17:$E$300,5,FALSE)),C95&gt;(Hilfstabelle!$J$2*VLOOKUP(A95,Stammdaten!$A$17:$E$300,5,FALSE))),"Achtung: Füllstand übersteigt die installierte Speicherkapazität.",IF(OR(NOT(ISNUMBER(B95)),NOT(ISNUMBER(C95))),"Fehler: Füllstände fehlen. Bitte ergänzen.",IF(COUNTIF($A$17:$A$299,A95)&gt;1,"Bitte nur eine Eintragung pro Anlagenschlüssel vornehmen",""))),"Fehler"))</f>
        <v/>
      </c>
    </row>
    <row r="96" spans="1:5" x14ac:dyDescent="0.2">
      <c r="A96" s="76"/>
      <c r="B96" s="4"/>
      <c r="C96" s="131"/>
      <c r="D96" s="10"/>
      <c r="E96" s="87" t="str">
        <f>IF(ISBLANK(A96),"",IFERROR(IF(OR(B96&gt;(Hilfstabelle!$J$2*VLOOKUP(A96,Stammdaten!$A$17:$E$300,5,FALSE)),C96&gt;(Hilfstabelle!$J$2*VLOOKUP(A96,Stammdaten!$A$17:$E$300,5,FALSE))),"Achtung: Füllstand übersteigt die installierte Speicherkapazität.",IF(OR(NOT(ISNUMBER(B96)),NOT(ISNUMBER(C96))),"Fehler: Füllstände fehlen. Bitte ergänzen.",IF(COUNTIF($A$17:$A$299,A96)&gt;1,"Bitte nur eine Eintragung pro Anlagenschlüssel vornehmen",""))),"Fehler"))</f>
        <v/>
      </c>
    </row>
    <row r="97" spans="1:5" x14ac:dyDescent="0.2">
      <c r="A97" s="76"/>
      <c r="B97" s="4"/>
      <c r="C97" s="131"/>
      <c r="D97" s="10"/>
      <c r="E97" s="87" t="str">
        <f>IF(ISBLANK(A97),"",IFERROR(IF(OR(B97&gt;(Hilfstabelle!$J$2*VLOOKUP(A97,Stammdaten!$A$17:$E$300,5,FALSE)),C97&gt;(Hilfstabelle!$J$2*VLOOKUP(A97,Stammdaten!$A$17:$E$300,5,FALSE))),"Achtung: Füllstand übersteigt die installierte Speicherkapazität.",IF(OR(NOT(ISNUMBER(B97)),NOT(ISNUMBER(C97))),"Fehler: Füllstände fehlen. Bitte ergänzen.",IF(COUNTIF($A$17:$A$299,A97)&gt;1,"Bitte nur eine Eintragung pro Anlagenschlüssel vornehmen",""))),"Fehler"))</f>
        <v/>
      </c>
    </row>
    <row r="98" spans="1:5" x14ac:dyDescent="0.2">
      <c r="A98" s="76"/>
      <c r="B98" s="4"/>
      <c r="C98" s="131"/>
      <c r="D98" s="10"/>
      <c r="E98" s="87" t="str">
        <f>IF(ISBLANK(A98),"",IFERROR(IF(OR(B98&gt;(Hilfstabelle!$J$2*VLOOKUP(A98,Stammdaten!$A$17:$E$300,5,FALSE)),C98&gt;(Hilfstabelle!$J$2*VLOOKUP(A98,Stammdaten!$A$17:$E$300,5,FALSE))),"Achtung: Füllstand übersteigt die installierte Speicherkapazität.",IF(OR(NOT(ISNUMBER(B98)),NOT(ISNUMBER(C98))),"Fehler: Füllstände fehlen. Bitte ergänzen.",IF(COUNTIF($A$17:$A$299,A98)&gt;1,"Bitte nur eine Eintragung pro Anlagenschlüssel vornehmen",""))),"Fehler"))</f>
        <v/>
      </c>
    </row>
    <row r="99" spans="1:5" x14ac:dyDescent="0.2">
      <c r="A99" s="76"/>
      <c r="B99" s="4"/>
      <c r="C99" s="131"/>
      <c r="D99" s="10"/>
      <c r="E99" s="87" t="str">
        <f>IF(ISBLANK(A99),"",IFERROR(IF(OR(B99&gt;(Hilfstabelle!$J$2*VLOOKUP(A99,Stammdaten!$A$17:$E$300,5,FALSE)),C99&gt;(Hilfstabelle!$J$2*VLOOKUP(A99,Stammdaten!$A$17:$E$300,5,FALSE))),"Achtung: Füllstand übersteigt die installierte Speicherkapazität.",IF(OR(NOT(ISNUMBER(B99)),NOT(ISNUMBER(C99))),"Fehler: Füllstände fehlen. Bitte ergänzen.",IF(COUNTIF($A$17:$A$299,A99)&gt;1,"Bitte nur eine Eintragung pro Anlagenschlüssel vornehmen",""))),"Fehler"))</f>
        <v/>
      </c>
    </row>
    <row r="100" spans="1:5" x14ac:dyDescent="0.2">
      <c r="A100" s="76"/>
      <c r="B100" s="4"/>
      <c r="C100" s="131"/>
      <c r="D100" s="10"/>
      <c r="E100" s="87" t="str">
        <f>IF(ISBLANK(A100),"",IFERROR(IF(OR(B100&gt;(Hilfstabelle!$J$2*VLOOKUP(A100,Stammdaten!$A$17:$E$300,5,FALSE)),C100&gt;(Hilfstabelle!$J$2*VLOOKUP(A100,Stammdaten!$A$17:$E$300,5,FALSE))),"Achtung: Füllstand übersteigt die installierte Speicherkapazität.",IF(OR(NOT(ISNUMBER(B100)),NOT(ISNUMBER(C100))),"Fehler: Füllstände fehlen. Bitte ergänzen.",IF(COUNTIF($A$17:$A$299,A100)&gt;1,"Bitte nur eine Eintragung pro Anlagenschlüssel vornehmen",""))),"Fehler"))</f>
        <v/>
      </c>
    </row>
    <row r="101" spans="1:5" x14ac:dyDescent="0.2">
      <c r="A101" s="76"/>
      <c r="B101" s="4"/>
      <c r="C101" s="131"/>
      <c r="D101" s="10"/>
      <c r="E101" s="87" t="str">
        <f>IF(ISBLANK(A101),"",IFERROR(IF(OR(B101&gt;(Hilfstabelle!$J$2*VLOOKUP(A101,Stammdaten!$A$17:$E$300,5,FALSE)),C101&gt;(Hilfstabelle!$J$2*VLOOKUP(A101,Stammdaten!$A$17:$E$300,5,FALSE))),"Achtung: Füllstand übersteigt die installierte Speicherkapazität.",IF(OR(NOT(ISNUMBER(B101)),NOT(ISNUMBER(C101))),"Fehler: Füllstände fehlen. Bitte ergänzen.",IF(COUNTIF($A$17:$A$299,A101)&gt;1,"Bitte nur eine Eintragung pro Anlagenschlüssel vornehmen",""))),"Fehler"))</f>
        <v/>
      </c>
    </row>
    <row r="102" spans="1:5" x14ac:dyDescent="0.2">
      <c r="A102" s="76"/>
      <c r="B102" s="4"/>
      <c r="C102" s="131"/>
      <c r="D102" s="10"/>
      <c r="E102" s="87" t="str">
        <f>IF(ISBLANK(A102),"",IFERROR(IF(OR(B102&gt;(Hilfstabelle!$J$2*VLOOKUP(A102,Stammdaten!$A$17:$E$300,5,FALSE)),C102&gt;(Hilfstabelle!$J$2*VLOOKUP(A102,Stammdaten!$A$17:$E$300,5,FALSE))),"Achtung: Füllstand übersteigt die installierte Speicherkapazität.",IF(OR(NOT(ISNUMBER(B102)),NOT(ISNUMBER(C102))),"Fehler: Füllstände fehlen. Bitte ergänzen.",IF(COUNTIF($A$17:$A$299,A102)&gt;1,"Bitte nur eine Eintragung pro Anlagenschlüssel vornehmen",""))),"Fehler"))</f>
        <v/>
      </c>
    </row>
    <row r="103" spans="1:5" x14ac:dyDescent="0.2">
      <c r="A103" s="76"/>
      <c r="B103" s="4"/>
      <c r="C103" s="131"/>
      <c r="D103" s="10"/>
      <c r="E103" s="87" t="str">
        <f>IF(ISBLANK(A103),"",IFERROR(IF(OR(B103&gt;(Hilfstabelle!$J$2*VLOOKUP(A103,Stammdaten!$A$17:$E$300,5,FALSE)),C103&gt;(Hilfstabelle!$J$2*VLOOKUP(A103,Stammdaten!$A$17:$E$300,5,FALSE))),"Achtung: Füllstand übersteigt die installierte Speicherkapazität.",IF(OR(NOT(ISNUMBER(B103)),NOT(ISNUMBER(C103))),"Fehler: Füllstände fehlen. Bitte ergänzen.",IF(COUNTIF($A$17:$A$299,A103)&gt;1,"Bitte nur eine Eintragung pro Anlagenschlüssel vornehmen",""))),"Fehler"))</f>
        <v/>
      </c>
    </row>
    <row r="104" spans="1:5" x14ac:dyDescent="0.2">
      <c r="A104" s="76"/>
      <c r="B104" s="4"/>
      <c r="C104" s="131"/>
      <c r="D104" s="10"/>
      <c r="E104" s="87" t="str">
        <f>IF(ISBLANK(A104),"",IFERROR(IF(OR(B104&gt;(Hilfstabelle!$J$2*VLOOKUP(A104,Stammdaten!$A$17:$E$300,5,FALSE)),C104&gt;(Hilfstabelle!$J$2*VLOOKUP(A104,Stammdaten!$A$17:$E$300,5,FALSE))),"Achtung: Füllstand übersteigt die installierte Speicherkapazität.",IF(OR(NOT(ISNUMBER(B104)),NOT(ISNUMBER(C104))),"Fehler: Füllstände fehlen. Bitte ergänzen.",IF(COUNTIF($A$17:$A$299,A104)&gt;1,"Bitte nur eine Eintragung pro Anlagenschlüssel vornehmen",""))),"Fehler"))</f>
        <v/>
      </c>
    </row>
    <row r="105" spans="1:5" x14ac:dyDescent="0.2">
      <c r="A105" s="76"/>
      <c r="B105" s="4"/>
      <c r="C105" s="131"/>
      <c r="D105" s="10"/>
      <c r="E105" s="87" t="str">
        <f>IF(ISBLANK(A105),"",IFERROR(IF(OR(B105&gt;(Hilfstabelle!$J$2*VLOOKUP(A105,Stammdaten!$A$17:$E$300,5,FALSE)),C105&gt;(Hilfstabelle!$J$2*VLOOKUP(A105,Stammdaten!$A$17:$E$300,5,FALSE))),"Achtung: Füllstand übersteigt die installierte Speicherkapazität.",IF(OR(NOT(ISNUMBER(B105)),NOT(ISNUMBER(C105))),"Fehler: Füllstände fehlen. Bitte ergänzen.",IF(COUNTIF($A$17:$A$299,A105)&gt;1,"Bitte nur eine Eintragung pro Anlagenschlüssel vornehmen",""))),"Fehler"))</f>
        <v/>
      </c>
    </row>
    <row r="106" spans="1:5" x14ac:dyDescent="0.2">
      <c r="A106" s="76"/>
      <c r="B106" s="4"/>
      <c r="C106" s="131"/>
      <c r="D106" s="10"/>
      <c r="E106" s="87" t="str">
        <f>IF(ISBLANK(A106),"",IFERROR(IF(OR(B106&gt;(Hilfstabelle!$J$2*VLOOKUP(A106,Stammdaten!$A$17:$E$300,5,FALSE)),C106&gt;(Hilfstabelle!$J$2*VLOOKUP(A106,Stammdaten!$A$17:$E$300,5,FALSE))),"Achtung: Füllstand übersteigt die installierte Speicherkapazität.",IF(OR(NOT(ISNUMBER(B106)),NOT(ISNUMBER(C106))),"Fehler: Füllstände fehlen. Bitte ergänzen.",IF(COUNTIF($A$17:$A$299,A106)&gt;1,"Bitte nur eine Eintragung pro Anlagenschlüssel vornehmen",""))),"Fehler"))</f>
        <v/>
      </c>
    </row>
    <row r="107" spans="1:5" x14ac:dyDescent="0.2">
      <c r="A107" s="76"/>
      <c r="B107" s="4"/>
      <c r="C107" s="131"/>
      <c r="D107" s="10"/>
      <c r="E107" s="87" t="str">
        <f>IF(ISBLANK(A107),"",IFERROR(IF(OR(B107&gt;(Hilfstabelle!$J$2*VLOOKUP(A107,Stammdaten!$A$17:$E$300,5,FALSE)),C107&gt;(Hilfstabelle!$J$2*VLOOKUP(A107,Stammdaten!$A$17:$E$300,5,FALSE))),"Achtung: Füllstand übersteigt die installierte Speicherkapazität.",IF(OR(NOT(ISNUMBER(B107)),NOT(ISNUMBER(C107))),"Fehler: Füllstände fehlen. Bitte ergänzen.",IF(COUNTIF($A$17:$A$299,A107)&gt;1,"Bitte nur eine Eintragung pro Anlagenschlüssel vornehmen",""))),"Fehler"))</f>
        <v/>
      </c>
    </row>
    <row r="108" spans="1:5" x14ac:dyDescent="0.2">
      <c r="A108" s="76"/>
      <c r="B108" s="4"/>
      <c r="C108" s="131"/>
      <c r="D108" s="10"/>
      <c r="E108" s="87" t="str">
        <f>IF(ISBLANK(A108),"",IFERROR(IF(OR(B108&gt;(Hilfstabelle!$J$2*VLOOKUP(A108,Stammdaten!$A$17:$E$300,5,FALSE)),C108&gt;(Hilfstabelle!$J$2*VLOOKUP(A108,Stammdaten!$A$17:$E$300,5,FALSE))),"Achtung: Füllstand übersteigt die installierte Speicherkapazität.",IF(OR(NOT(ISNUMBER(B108)),NOT(ISNUMBER(C108))),"Fehler: Füllstände fehlen. Bitte ergänzen.",IF(COUNTIF($A$17:$A$299,A108)&gt;1,"Bitte nur eine Eintragung pro Anlagenschlüssel vornehmen",""))),"Fehler"))</f>
        <v/>
      </c>
    </row>
    <row r="109" spans="1:5" x14ac:dyDescent="0.2">
      <c r="A109" s="76"/>
      <c r="B109" s="4"/>
      <c r="C109" s="131"/>
      <c r="D109" s="10"/>
      <c r="E109" s="87" t="str">
        <f>IF(ISBLANK(A109),"",IFERROR(IF(OR(B109&gt;(Hilfstabelle!$J$2*VLOOKUP(A109,Stammdaten!$A$17:$E$300,5,FALSE)),C109&gt;(Hilfstabelle!$J$2*VLOOKUP(A109,Stammdaten!$A$17:$E$300,5,FALSE))),"Achtung: Füllstand übersteigt die installierte Speicherkapazität.",IF(OR(NOT(ISNUMBER(B109)),NOT(ISNUMBER(C109))),"Fehler: Füllstände fehlen. Bitte ergänzen.",IF(COUNTIF($A$17:$A$299,A109)&gt;1,"Bitte nur eine Eintragung pro Anlagenschlüssel vornehmen",""))),"Fehler"))</f>
        <v/>
      </c>
    </row>
    <row r="110" spans="1:5" x14ac:dyDescent="0.2">
      <c r="A110" s="76"/>
      <c r="B110" s="4"/>
      <c r="C110" s="131"/>
      <c r="D110" s="10"/>
      <c r="E110" s="87" t="str">
        <f>IF(ISBLANK(A110),"",IFERROR(IF(OR(B110&gt;(Hilfstabelle!$J$2*VLOOKUP(A110,Stammdaten!$A$17:$E$300,5,FALSE)),C110&gt;(Hilfstabelle!$J$2*VLOOKUP(A110,Stammdaten!$A$17:$E$300,5,FALSE))),"Achtung: Füllstand übersteigt die installierte Speicherkapazität.",IF(OR(NOT(ISNUMBER(B110)),NOT(ISNUMBER(C110))),"Fehler: Füllstände fehlen. Bitte ergänzen.",IF(COUNTIF($A$17:$A$299,A110)&gt;1,"Bitte nur eine Eintragung pro Anlagenschlüssel vornehmen",""))),"Fehler"))</f>
        <v/>
      </c>
    </row>
    <row r="111" spans="1:5" x14ac:dyDescent="0.2">
      <c r="A111" s="76"/>
      <c r="B111" s="4"/>
      <c r="C111" s="131"/>
      <c r="D111" s="10"/>
      <c r="E111" s="87" t="str">
        <f>IF(ISBLANK(A111),"",IFERROR(IF(OR(B111&gt;(Hilfstabelle!$J$2*VLOOKUP(A111,Stammdaten!$A$17:$E$300,5,FALSE)),C111&gt;(Hilfstabelle!$J$2*VLOOKUP(A111,Stammdaten!$A$17:$E$300,5,FALSE))),"Achtung: Füllstand übersteigt die installierte Speicherkapazität.",IF(OR(NOT(ISNUMBER(B111)),NOT(ISNUMBER(C111))),"Fehler: Füllstände fehlen. Bitte ergänzen.",IF(COUNTIF($A$17:$A$299,A111)&gt;1,"Bitte nur eine Eintragung pro Anlagenschlüssel vornehmen",""))),"Fehler"))</f>
        <v/>
      </c>
    </row>
    <row r="112" spans="1:5" x14ac:dyDescent="0.2">
      <c r="A112" s="76"/>
      <c r="B112" s="4"/>
      <c r="C112" s="131"/>
      <c r="D112" s="10"/>
      <c r="E112" s="87" t="str">
        <f>IF(ISBLANK(A112),"",IFERROR(IF(OR(B112&gt;(Hilfstabelle!$J$2*VLOOKUP(A112,Stammdaten!$A$17:$E$300,5,FALSE)),C112&gt;(Hilfstabelle!$J$2*VLOOKUP(A112,Stammdaten!$A$17:$E$300,5,FALSE))),"Achtung: Füllstand übersteigt die installierte Speicherkapazität.",IF(OR(NOT(ISNUMBER(B112)),NOT(ISNUMBER(C112))),"Fehler: Füllstände fehlen. Bitte ergänzen.",IF(COUNTIF($A$17:$A$299,A112)&gt;1,"Bitte nur eine Eintragung pro Anlagenschlüssel vornehmen",""))),"Fehler"))</f>
        <v/>
      </c>
    </row>
    <row r="113" spans="1:5" x14ac:dyDescent="0.2">
      <c r="A113" s="76"/>
      <c r="B113" s="4"/>
      <c r="C113" s="131"/>
      <c r="D113" s="10"/>
      <c r="E113" s="87" t="str">
        <f>IF(ISBLANK(A113),"",IFERROR(IF(OR(B113&gt;(Hilfstabelle!$J$2*VLOOKUP(A113,Stammdaten!$A$17:$E$300,5,FALSE)),C113&gt;(Hilfstabelle!$J$2*VLOOKUP(A113,Stammdaten!$A$17:$E$300,5,FALSE))),"Achtung: Füllstand übersteigt die installierte Speicherkapazität.",IF(OR(NOT(ISNUMBER(B113)),NOT(ISNUMBER(C113))),"Fehler: Füllstände fehlen. Bitte ergänzen.",IF(COUNTIF($A$17:$A$299,A113)&gt;1,"Bitte nur eine Eintragung pro Anlagenschlüssel vornehmen",""))),"Fehler"))</f>
        <v/>
      </c>
    </row>
    <row r="114" spans="1:5" x14ac:dyDescent="0.2">
      <c r="A114" s="76"/>
      <c r="B114" s="4"/>
      <c r="C114" s="131"/>
      <c r="D114" s="10"/>
      <c r="E114" s="87" t="str">
        <f>IF(ISBLANK(A114),"",IFERROR(IF(OR(B114&gt;(Hilfstabelle!$J$2*VLOOKUP(A114,Stammdaten!$A$17:$E$300,5,FALSE)),C114&gt;(Hilfstabelle!$J$2*VLOOKUP(A114,Stammdaten!$A$17:$E$300,5,FALSE))),"Achtung: Füllstand übersteigt die installierte Speicherkapazität.",IF(OR(NOT(ISNUMBER(B114)),NOT(ISNUMBER(C114))),"Fehler: Füllstände fehlen. Bitte ergänzen.",IF(COUNTIF($A$17:$A$299,A114)&gt;1,"Bitte nur eine Eintragung pro Anlagenschlüssel vornehmen",""))),"Fehler"))</f>
        <v/>
      </c>
    </row>
    <row r="115" spans="1:5" x14ac:dyDescent="0.2">
      <c r="A115" s="76"/>
      <c r="B115" s="4"/>
      <c r="C115" s="131"/>
      <c r="D115" s="10"/>
      <c r="E115" s="87" t="str">
        <f>IF(ISBLANK(A115),"",IFERROR(IF(OR(B115&gt;(Hilfstabelle!$J$2*VLOOKUP(A115,Stammdaten!$A$17:$E$300,5,FALSE)),C115&gt;(Hilfstabelle!$J$2*VLOOKUP(A115,Stammdaten!$A$17:$E$300,5,FALSE))),"Achtung: Füllstand übersteigt die installierte Speicherkapazität.",IF(OR(NOT(ISNUMBER(B115)),NOT(ISNUMBER(C115))),"Fehler: Füllstände fehlen. Bitte ergänzen.",IF(COUNTIF($A$17:$A$299,A115)&gt;1,"Bitte nur eine Eintragung pro Anlagenschlüssel vornehmen",""))),"Fehler"))</f>
        <v/>
      </c>
    </row>
    <row r="116" spans="1:5" x14ac:dyDescent="0.2">
      <c r="A116" s="76"/>
      <c r="B116" s="4"/>
      <c r="C116" s="131"/>
      <c r="D116" s="10"/>
      <c r="E116" s="87" t="str">
        <f>IF(ISBLANK(A116),"",IFERROR(IF(OR(B116&gt;(Hilfstabelle!$J$2*VLOOKUP(A116,Stammdaten!$A$17:$E$300,5,FALSE)),C116&gt;(Hilfstabelle!$J$2*VLOOKUP(A116,Stammdaten!$A$17:$E$300,5,FALSE))),"Achtung: Füllstand übersteigt die installierte Speicherkapazität.",IF(OR(NOT(ISNUMBER(B116)),NOT(ISNUMBER(C116))),"Fehler: Füllstände fehlen. Bitte ergänzen.",IF(COUNTIF($A$17:$A$299,A116)&gt;1,"Bitte nur eine Eintragung pro Anlagenschlüssel vornehmen",""))),"Fehler"))</f>
        <v/>
      </c>
    </row>
    <row r="117" spans="1:5" x14ac:dyDescent="0.2">
      <c r="A117" s="76"/>
      <c r="B117" s="4"/>
      <c r="C117" s="131"/>
      <c r="D117" s="10"/>
      <c r="E117" s="87" t="str">
        <f>IF(ISBLANK(A117),"",IFERROR(IF(OR(B117&gt;(Hilfstabelle!$J$2*VLOOKUP(A117,Stammdaten!$A$17:$E$300,5,FALSE)),C117&gt;(Hilfstabelle!$J$2*VLOOKUP(A117,Stammdaten!$A$17:$E$300,5,FALSE))),"Achtung: Füllstand übersteigt die installierte Speicherkapazität.",IF(OR(NOT(ISNUMBER(B117)),NOT(ISNUMBER(C117))),"Fehler: Füllstände fehlen. Bitte ergänzen.",IF(COUNTIF($A$17:$A$299,A117)&gt;1,"Bitte nur eine Eintragung pro Anlagenschlüssel vornehmen",""))),"Fehler"))</f>
        <v/>
      </c>
    </row>
    <row r="118" spans="1:5" x14ac:dyDescent="0.2">
      <c r="A118" s="76"/>
      <c r="B118" s="4"/>
      <c r="C118" s="131"/>
      <c r="D118" s="10"/>
      <c r="E118" s="87" t="str">
        <f>IF(ISBLANK(A118),"",IFERROR(IF(OR(B118&gt;(Hilfstabelle!$J$2*VLOOKUP(A118,Stammdaten!$A$17:$E$300,5,FALSE)),C118&gt;(Hilfstabelle!$J$2*VLOOKUP(A118,Stammdaten!$A$17:$E$300,5,FALSE))),"Achtung: Füllstand übersteigt die installierte Speicherkapazität.",IF(OR(NOT(ISNUMBER(B118)),NOT(ISNUMBER(C118))),"Fehler: Füllstände fehlen. Bitte ergänzen.",IF(COUNTIF($A$17:$A$299,A118)&gt;1,"Bitte nur eine Eintragung pro Anlagenschlüssel vornehmen",""))),"Fehler"))</f>
        <v/>
      </c>
    </row>
    <row r="119" spans="1:5" x14ac:dyDescent="0.2">
      <c r="A119" s="76"/>
      <c r="B119" s="4"/>
      <c r="C119" s="131"/>
      <c r="D119" s="10"/>
      <c r="E119" s="87" t="str">
        <f>IF(ISBLANK(A119),"",IFERROR(IF(OR(B119&gt;(Hilfstabelle!$J$2*VLOOKUP(A119,Stammdaten!$A$17:$E$300,5,FALSE)),C119&gt;(Hilfstabelle!$J$2*VLOOKUP(A119,Stammdaten!$A$17:$E$300,5,FALSE))),"Achtung: Füllstand übersteigt die installierte Speicherkapazität.",IF(OR(NOT(ISNUMBER(B119)),NOT(ISNUMBER(C119))),"Fehler: Füllstände fehlen. Bitte ergänzen.",IF(COUNTIF($A$17:$A$299,A119)&gt;1,"Bitte nur eine Eintragung pro Anlagenschlüssel vornehmen",""))),"Fehler"))</f>
        <v/>
      </c>
    </row>
    <row r="120" spans="1:5" x14ac:dyDescent="0.2">
      <c r="A120" s="76"/>
      <c r="B120" s="4"/>
      <c r="C120" s="131"/>
      <c r="D120" s="10"/>
      <c r="E120" s="87" t="str">
        <f>IF(ISBLANK(A120),"",IFERROR(IF(OR(B120&gt;(Hilfstabelle!$J$2*VLOOKUP(A120,Stammdaten!$A$17:$E$300,5,FALSE)),C120&gt;(Hilfstabelle!$J$2*VLOOKUP(A120,Stammdaten!$A$17:$E$300,5,FALSE))),"Achtung: Füllstand übersteigt die installierte Speicherkapazität.",IF(OR(NOT(ISNUMBER(B120)),NOT(ISNUMBER(C120))),"Fehler: Füllstände fehlen. Bitte ergänzen.",IF(COUNTIF($A$17:$A$299,A120)&gt;1,"Bitte nur eine Eintragung pro Anlagenschlüssel vornehmen",""))),"Fehler"))</f>
        <v/>
      </c>
    </row>
    <row r="121" spans="1:5" x14ac:dyDescent="0.2">
      <c r="A121" s="76"/>
      <c r="B121" s="4"/>
      <c r="C121" s="131"/>
      <c r="D121" s="10"/>
      <c r="E121" s="87" t="str">
        <f>IF(ISBLANK(A121),"",IFERROR(IF(OR(B121&gt;(Hilfstabelle!$J$2*VLOOKUP(A121,Stammdaten!$A$17:$E$300,5,FALSE)),C121&gt;(Hilfstabelle!$J$2*VLOOKUP(A121,Stammdaten!$A$17:$E$300,5,FALSE))),"Achtung: Füllstand übersteigt die installierte Speicherkapazität.",IF(OR(NOT(ISNUMBER(B121)),NOT(ISNUMBER(C121))),"Fehler: Füllstände fehlen. Bitte ergänzen.",IF(COUNTIF($A$17:$A$299,A121)&gt;1,"Bitte nur eine Eintragung pro Anlagenschlüssel vornehmen",""))),"Fehler"))</f>
        <v/>
      </c>
    </row>
    <row r="122" spans="1:5" x14ac:dyDescent="0.2">
      <c r="A122" s="76"/>
      <c r="B122" s="4"/>
      <c r="C122" s="131"/>
      <c r="D122" s="10"/>
      <c r="E122" s="87" t="str">
        <f>IF(ISBLANK(A122),"",IFERROR(IF(OR(B122&gt;(Hilfstabelle!$J$2*VLOOKUP(A122,Stammdaten!$A$17:$E$300,5,FALSE)),C122&gt;(Hilfstabelle!$J$2*VLOOKUP(A122,Stammdaten!$A$17:$E$300,5,FALSE))),"Achtung: Füllstand übersteigt die installierte Speicherkapazität.",IF(OR(NOT(ISNUMBER(B122)),NOT(ISNUMBER(C122))),"Fehler: Füllstände fehlen. Bitte ergänzen.",IF(COUNTIF($A$17:$A$299,A122)&gt;1,"Bitte nur eine Eintragung pro Anlagenschlüssel vornehmen",""))),"Fehler"))</f>
        <v/>
      </c>
    </row>
    <row r="123" spans="1:5" x14ac:dyDescent="0.2">
      <c r="A123" s="76"/>
      <c r="B123" s="4"/>
      <c r="C123" s="131"/>
      <c r="D123" s="10"/>
      <c r="E123" s="87" t="str">
        <f>IF(ISBLANK(A123),"",IFERROR(IF(OR(B123&gt;(Hilfstabelle!$J$2*VLOOKUP(A123,Stammdaten!$A$17:$E$300,5,FALSE)),C123&gt;(Hilfstabelle!$J$2*VLOOKUP(A123,Stammdaten!$A$17:$E$300,5,FALSE))),"Achtung: Füllstand übersteigt die installierte Speicherkapazität.",IF(OR(NOT(ISNUMBER(B123)),NOT(ISNUMBER(C123))),"Fehler: Füllstände fehlen. Bitte ergänzen.",IF(COUNTIF($A$17:$A$299,A123)&gt;1,"Bitte nur eine Eintragung pro Anlagenschlüssel vornehmen",""))),"Fehler"))</f>
        <v/>
      </c>
    </row>
    <row r="124" spans="1:5" x14ac:dyDescent="0.2">
      <c r="A124" s="76"/>
      <c r="B124" s="4"/>
      <c r="C124" s="131"/>
      <c r="D124" s="10"/>
      <c r="E124" s="87" t="str">
        <f>IF(ISBLANK(A124),"",IFERROR(IF(OR(B124&gt;(Hilfstabelle!$J$2*VLOOKUP(A124,Stammdaten!$A$17:$E$300,5,FALSE)),C124&gt;(Hilfstabelle!$J$2*VLOOKUP(A124,Stammdaten!$A$17:$E$300,5,FALSE))),"Achtung: Füllstand übersteigt die installierte Speicherkapazität.",IF(OR(NOT(ISNUMBER(B124)),NOT(ISNUMBER(C124))),"Fehler: Füllstände fehlen. Bitte ergänzen.",IF(COUNTIF($A$17:$A$299,A124)&gt;1,"Bitte nur eine Eintragung pro Anlagenschlüssel vornehmen",""))),"Fehler"))</f>
        <v/>
      </c>
    </row>
    <row r="125" spans="1:5" x14ac:dyDescent="0.2">
      <c r="A125" s="76"/>
      <c r="B125" s="4"/>
      <c r="C125" s="131"/>
      <c r="D125" s="10"/>
      <c r="E125" s="87" t="str">
        <f>IF(ISBLANK(A125),"",IFERROR(IF(OR(B125&gt;(Hilfstabelle!$J$2*VLOOKUP(A125,Stammdaten!$A$17:$E$300,5,FALSE)),C125&gt;(Hilfstabelle!$J$2*VLOOKUP(A125,Stammdaten!$A$17:$E$300,5,FALSE))),"Achtung: Füllstand übersteigt die installierte Speicherkapazität.",IF(OR(NOT(ISNUMBER(B125)),NOT(ISNUMBER(C125))),"Fehler: Füllstände fehlen. Bitte ergänzen.",IF(COUNTIF($A$17:$A$299,A125)&gt;1,"Bitte nur eine Eintragung pro Anlagenschlüssel vornehmen",""))),"Fehler"))</f>
        <v/>
      </c>
    </row>
    <row r="126" spans="1:5" x14ac:dyDescent="0.2">
      <c r="A126" s="76"/>
      <c r="B126" s="4"/>
      <c r="C126" s="131"/>
      <c r="D126" s="10"/>
      <c r="E126" s="87" t="str">
        <f>IF(ISBLANK(A126),"",IFERROR(IF(OR(B126&gt;(Hilfstabelle!$J$2*VLOOKUP(A126,Stammdaten!$A$17:$E$300,5,FALSE)),C126&gt;(Hilfstabelle!$J$2*VLOOKUP(A126,Stammdaten!$A$17:$E$300,5,FALSE))),"Achtung: Füllstand übersteigt die installierte Speicherkapazität.",IF(OR(NOT(ISNUMBER(B126)),NOT(ISNUMBER(C126))),"Fehler: Füllstände fehlen. Bitte ergänzen.",IF(COUNTIF($A$17:$A$299,A126)&gt;1,"Bitte nur eine Eintragung pro Anlagenschlüssel vornehmen",""))),"Fehler"))</f>
        <v/>
      </c>
    </row>
    <row r="127" spans="1:5" x14ac:dyDescent="0.2">
      <c r="A127" s="76"/>
      <c r="B127" s="4"/>
      <c r="C127" s="131"/>
      <c r="D127" s="10"/>
      <c r="E127" s="87" t="str">
        <f>IF(ISBLANK(A127),"",IFERROR(IF(OR(B127&gt;(Hilfstabelle!$J$2*VLOOKUP(A127,Stammdaten!$A$17:$E$300,5,FALSE)),C127&gt;(Hilfstabelle!$J$2*VLOOKUP(A127,Stammdaten!$A$17:$E$300,5,FALSE))),"Achtung: Füllstand übersteigt die installierte Speicherkapazität.",IF(OR(NOT(ISNUMBER(B127)),NOT(ISNUMBER(C127))),"Fehler: Füllstände fehlen. Bitte ergänzen.",IF(COUNTIF($A$17:$A$299,A127)&gt;1,"Bitte nur eine Eintragung pro Anlagenschlüssel vornehmen",""))),"Fehler"))</f>
        <v/>
      </c>
    </row>
    <row r="128" spans="1:5" x14ac:dyDescent="0.2">
      <c r="A128" s="76"/>
      <c r="B128" s="4"/>
      <c r="C128" s="131"/>
      <c r="D128" s="10"/>
      <c r="E128" s="87" t="str">
        <f>IF(ISBLANK(A128),"",IFERROR(IF(OR(B128&gt;(Hilfstabelle!$J$2*VLOOKUP(A128,Stammdaten!$A$17:$E$300,5,FALSE)),C128&gt;(Hilfstabelle!$J$2*VLOOKUP(A128,Stammdaten!$A$17:$E$300,5,FALSE))),"Achtung: Füllstand übersteigt die installierte Speicherkapazität.",IF(OR(NOT(ISNUMBER(B128)),NOT(ISNUMBER(C128))),"Fehler: Füllstände fehlen. Bitte ergänzen.",IF(COUNTIF($A$17:$A$299,A128)&gt;1,"Bitte nur eine Eintragung pro Anlagenschlüssel vornehmen",""))),"Fehler"))</f>
        <v/>
      </c>
    </row>
    <row r="129" spans="1:5" x14ac:dyDescent="0.2">
      <c r="A129" s="76"/>
      <c r="B129" s="4"/>
      <c r="C129" s="131"/>
      <c r="D129" s="10"/>
      <c r="E129" s="87" t="str">
        <f>IF(ISBLANK(A129),"",IFERROR(IF(OR(B129&gt;(Hilfstabelle!$J$2*VLOOKUP(A129,Stammdaten!$A$17:$E$300,5,FALSE)),C129&gt;(Hilfstabelle!$J$2*VLOOKUP(A129,Stammdaten!$A$17:$E$300,5,FALSE))),"Achtung: Füllstand übersteigt die installierte Speicherkapazität.",IF(OR(NOT(ISNUMBER(B129)),NOT(ISNUMBER(C129))),"Fehler: Füllstände fehlen. Bitte ergänzen.",IF(COUNTIF($A$17:$A$299,A129)&gt;1,"Bitte nur eine Eintragung pro Anlagenschlüssel vornehmen",""))),"Fehler"))</f>
        <v/>
      </c>
    </row>
    <row r="130" spans="1:5" x14ac:dyDescent="0.2">
      <c r="A130" s="76"/>
      <c r="B130" s="4"/>
      <c r="C130" s="131"/>
      <c r="D130" s="10"/>
      <c r="E130" s="87" t="str">
        <f>IF(ISBLANK(A130),"",IFERROR(IF(OR(B130&gt;(Hilfstabelle!$J$2*VLOOKUP(A130,Stammdaten!$A$17:$E$300,5,FALSE)),C130&gt;(Hilfstabelle!$J$2*VLOOKUP(A130,Stammdaten!$A$17:$E$300,5,FALSE))),"Achtung: Füllstand übersteigt die installierte Speicherkapazität.",IF(OR(NOT(ISNUMBER(B130)),NOT(ISNUMBER(C130))),"Fehler: Füllstände fehlen. Bitte ergänzen.",IF(COUNTIF($A$17:$A$299,A130)&gt;1,"Bitte nur eine Eintragung pro Anlagenschlüssel vornehmen",""))),"Fehler"))</f>
        <v/>
      </c>
    </row>
    <row r="131" spans="1:5" x14ac:dyDescent="0.2">
      <c r="A131" s="76"/>
      <c r="B131" s="4"/>
      <c r="C131" s="131"/>
      <c r="D131" s="10"/>
      <c r="E131" s="87" t="str">
        <f>IF(ISBLANK(A131),"",IFERROR(IF(OR(B131&gt;(Hilfstabelle!$J$2*VLOOKUP(A131,Stammdaten!$A$17:$E$300,5,FALSE)),C131&gt;(Hilfstabelle!$J$2*VLOOKUP(A131,Stammdaten!$A$17:$E$300,5,FALSE))),"Achtung: Füllstand übersteigt die installierte Speicherkapazität.",IF(OR(NOT(ISNUMBER(B131)),NOT(ISNUMBER(C131))),"Fehler: Füllstände fehlen. Bitte ergänzen.",IF(COUNTIF($A$17:$A$299,A131)&gt;1,"Bitte nur eine Eintragung pro Anlagenschlüssel vornehmen",""))),"Fehler"))</f>
        <v/>
      </c>
    </row>
    <row r="132" spans="1:5" x14ac:dyDescent="0.2">
      <c r="A132" s="76"/>
      <c r="B132" s="4"/>
      <c r="C132" s="131"/>
      <c r="D132" s="10"/>
      <c r="E132" s="87" t="str">
        <f>IF(ISBLANK(A132),"",IFERROR(IF(OR(B132&gt;(Hilfstabelle!$J$2*VLOOKUP(A132,Stammdaten!$A$17:$E$300,5,FALSE)),C132&gt;(Hilfstabelle!$J$2*VLOOKUP(A132,Stammdaten!$A$17:$E$300,5,FALSE))),"Achtung: Füllstand übersteigt die installierte Speicherkapazität.",IF(OR(NOT(ISNUMBER(B132)),NOT(ISNUMBER(C132))),"Fehler: Füllstände fehlen. Bitte ergänzen.",IF(COUNTIF($A$17:$A$299,A132)&gt;1,"Bitte nur eine Eintragung pro Anlagenschlüssel vornehmen",""))),"Fehler"))</f>
        <v/>
      </c>
    </row>
    <row r="133" spans="1:5" x14ac:dyDescent="0.2">
      <c r="A133" s="76"/>
      <c r="B133" s="4"/>
      <c r="C133" s="131"/>
      <c r="D133" s="10"/>
      <c r="E133" s="87" t="str">
        <f>IF(ISBLANK(A133),"",IFERROR(IF(OR(B133&gt;(Hilfstabelle!$J$2*VLOOKUP(A133,Stammdaten!$A$17:$E$300,5,FALSE)),C133&gt;(Hilfstabelle!$J$2*VLOOKUP(A133,Stammdaten!$A$17:$E$300,5,FALSE))),"Achtung: Füllstand übersteigt die installierte Speicherkapazität.",IF(OR(NOT(ISNUMBER(B133)),NOT(ISNUMBER(C133))),"Fehler: Füllstände fehlen. Bitte ergänzen.",IF(COUNTIF($A$17:$A$299,A133)&gt;1,"Bitte nur eine Eintragung pro Anlagenschlüssel vornehmen",""))),"Fehler"))</f>
        <v/>
      </c>
    </row>
    <row r="134" spans="1:5" x14ac:dyDescent="0.2">
      <c r="A134" s="76"/>
      <c r="B134" s="4"/>
      <c r="C134" s="131"/>
      <c r="D134" s="10"/>
      <c r="E134" s="87" t="str">
        <f>IF(ISBLANK(A134),"",IFERROR(IF(OR(B134&gt;(Hilfstabelle!$J$2*VLOOKUP(A134,Stammdaten!$A$17:$E$300,5,FALSE)),C134&gt;(Hilfstabelle!$J$2*VLOOKUP(A134,Stammdaten!$A$17:$E$300,5,FALSE))),"Achtung: Füllstand übersteigt die installierte Speicherkapazität.",IF(OR(NOT(ISNUMBER(B134)),NOT(ISNUMBER(C134))),"Fehler: Füllstände fehlen. Bitte ergänzen.",IF(COUNTIF($A$17:$A$299,A134)&gt;1,"Bitte nur eine Eintragung pro Anlagenschlüssel vornehmen",""))),"Fehler"))</f>
        <v/>
      </c>
    </row>
    <row r="135" spans="1:5" x14ac:dyDescent="0.2">
      <c r="A135" s="76"/>
      <c r="B135" s="4"/>
      <c r="C135" s="131"/>
      <c r="D135" s="10"/>
      <c r="E135" s="87" t="str">
        <f>IF(ISBLANK(A135),"",IFERROR(IF(OR(B135&gt;(Hilfstabelle!$J$2*VLOOKUP(A135,Stammdaten!$A$17:$E$300,5,FALSE)),C135&gt;(Hilfstabelle!$J$2*VLOOKUP(A135,Stammdaten!$A$17:$E$300,5,FALSE))),"Achtung: Füllstand übersteigt die installierte Speicherkapazität.",IF(OR(NOT(ISNUMBER(B135)),NOT(ISNUMBER(C135))),"Fehler: Füllstände fehlen. Bitte ergänzen.",IF(COUNTIF($A$17:$A$299,A135)&gt;1,"Bitte nur eine Eintragung pro Anlagenschlüssel vornehmen",""))),"Fehler"))</f>
        <v/>
      </c>
    </row>
    <row r="136" spans="1:5" x14ac:dyDescent="0.2">
      <c r="A136" s="76"/>
      <c r="B136" s="4"/>
      <c r="C136" s="131"/>
      <c r="D136" s="10"/>
      <c r="E136" s="87" t="str">
        <f>IF(ISBLANK(A136),"",IFERROR(IF(OR(B136&gt;(Hilfstabelle!$J$2*VLOOKUP(A136,Stammdaten!$A$17:$E$300,5,FALSE)),C136&gt;(Hilfstabelle!$J$2*VLOOKUP(A136,Stammdaten!$A$17:$E$300,5,FALSE))),"Achtung: Füllstand übersteigt die installierte Speicherkapazität.",IF(OR(NOT(ISNUMBER(B136)),NOT(ISNUMBER(C136))),"Fehler: Füllstände fehlen. Bitte ergänzen.",IF(COUNTIF($A$17:$A$299,A136)&gt;1,"Bitte nur eine Eintragung pro Anlagenschlüssel vornehmen",""))),"Fehler"))</f>
        <v/>
      </c>
    </row>
    <row r="137" spans="1:5" x14ac:dyDescent="0.2">
      <c r="A137" s="76"/>
      <c r="B137" s="4"/>
      <c r="C137" s="131"/>
      <c r="D137" s="10"/>
      <c r="E137" s="87" t="str">
        <f>IF(ISBLANK(A137),"",IFERROR(IF(OR(B137&gt;(Hilfstabelle!$J$2*VLOOKUP(A137,Stammdaten!$A$17:$E$300,5,FALSE)),C137&gt;(Hilfstabelle!$J$2*VLOOKUP(A137,Stammdaten!$A$17:$E$300,5,FALSE))),"Achtung: Füllstand übersteigt die installierte Speicherkapazität.",IF(OR(NOT(ISNUMBER(B137)),NOT(ISNUMBER(C137))),"Fehler: Füllstände fehlen. Bitte ergänzen.",IF(COUNTIF($A$17:$A$299,A137)&gt;1,"Bitte nur eine Eintragung pro Anlagenschlüssel vornehmen",""))),"Fehler"))</f>
        <v/>
      </c>
    </row>
    <row r="138" spans="1:5" x14ac:dyDescent="0.2">
      <c r="A138" s="76"/>
      <c r="B138" s="4"/>
      <c r="C138" s="131"/>
      <c r="D138" s="10"/>
      <c r="E138" s="87" t="str">
        <f>IF(ISBLANK(A138),"",IFERROR(IF(OR(B138&gt;(Hilfstabelle!$J$2*VLOOKUP(A138,Stammdaten!$A$17:$E$300,5,FALSE)),C138&gt;(Hilfstabelle!$J$2*VLOOKUP(A138,Stammdaten!$A$17:$E$300,5,FALSE))),"Achtung: Füllstand übersteigt die installierte Speicherkapazität.",IF(OR(NOT(ISNUMBER(B138)),NOT(ISNUMBER(C138))),"Fehler: Füllstände fehlen. Bitte ergänzen.",IF(COUNTIF($A$17:$A$299,A138)&gt;1,"Bitte nur eine Eintragung pro Anlagenschlüssel vornehmen",""))),"Fehler"))</f>
        <v/>
      </c>
    </row>
    <row r="139" spans="1:5" x14ac:dyDescent="0.2">
      <c r="A139" s="76"/>
      <c r="B139" s="4"/>
      <c r="C139" s="131"/>
      <c r="D139" s="10"/>
      <c r="E139" s="87" t="str">
        <f>IF(ISBLANK(A139),"",IFERROR(IF(OR(B139&gt;(Hilfstabelle!$J$2*VLOOKUP(A139,Stammdaten!$A$17:$E$300,5,FALSE)),C139&gt;(Hilfstabelle!$J$2*VLOOKUP(A139,Stammdaten!$A$17:$E$300,5,FALSE))),"Achtung: Füllstand übersteigt die installierte Speicherkapazität.",IF(OR(NOT(ISNUMBER(B139)),NOT(ISNUMBER(C139))),"Fehler: Füllstände fehlen. Bitte ergänzen.",IF(COUNTIF($A$17:$A$299,A139)&gt;1,"Bitte nur eine Eintragung pro Anlagenschlüssel vornehmen",""))),"Fehler"))</f>
        <v/>
      </c>
    </row>
    <row r="140" spans="1:5" x14ac:dyDescent="0.2">
      <c r="A140" s="76"/>
      <c r="B140" s="4"/>
      <c r="C140" s="131"/>
      <c r="D140" s="10"/>
      <c r="E140" s="87" t="str">
        <f>IF(ISBLANK(A140),"",IFERROR(IF(OR(B140&gt;(Hilfstabelle!$J$2*VLOOKUP(A140,Stammdaten!$A$17:$E$300,5,FALSE)),C140&gt;(Hilfstabelle!$J$2*VLOOKUP(A140,Stammdaten!$A$17:$E$300,5,FALSE))),"Achtung: Füllstand übersteigt die installierte Speicherkapazität.",IF(OR(NOT(ISNUMBER(B140)),NOT(ISNUMBER(C140))),"Fehler: Füllstände fehlen. Bitte ergänzen.",IF(COUNTIF($A$17:$A$299,A140)&gt;1,"Bitte nur eine Eintragung pro Anlagenschlüssel vornehmen",""))),"Fehler"))</f>
        <v/>
      </c>
    </row>
    <row r="141" spans="1:5" x14ac:dyDescent="0.2">
      <c r="A141" s="76"/>
      <c r="B141" s="4"/>
      <c r="C141" s="131"/>
      <c r="D141" s="10"/>
      <c r="E141" s="87" t="str">
        <f>IF(ISBLANK(A141),"",IFERROR(IF(OR(B141&gt;(Hilfstabelle!$J$2*VLOOKUP(A141,Stammdaten!$A$17:$E$300,5,FALSE)),C141&gt;(Hilfstabelle!$J$2*VLOOKUP(A141,Stammdaten!$A$17:$E$300,5,FALSE))),"Achtung: Füllstand übersteigt die installierte Speicherkapazität.",IF(OR(NOT(ISNUMBER(B141)),NOT(ISNUMBER(C141))),"Fehler: Füllstände fehlen. Bitte ergänzen.",IF(COUNTIF($A$17:$A$299,A141)&gt;1,"Bitte nur eine Eintragung pro Anlagenschlüssel vornehmen",""))),"Fehler"))</f>
        <v/>
      </c>
    </row>
    <row r="142" spans="1:5" x14ac:dyDescent="0.2">
      <c r="A142" s="76"/>
      <c r="B142" s="4"/>
      <c r="C142" s="131"/>
      <c r="D142" s="10"/>
      <c r="E142" s="87" t="str">
        <f>IF(ISBLANK(A142),"",IFERROR(IF(OR(B142&gt;(Hilfstabelle!$J$2*VLOOKUP(A142,Stammdaten!$A$17:$E$300,5,FALSE)),C142&gt;(Hilfstabelle!$J$2*VLOOKUP(A142,Stammdaten!$A$17:$E$300,5,FALSE))),"Achtung: Füllstand übersteigt die installierte Speicherkapazität.",IF(OR(NOT(ISNUMBER(B142)),NOT(ISNUMBER(C142))),"Fehler: Füllstände fehlen. Bitte ergänzen.",IF(COUNTIF($A$17:$A$299,A142)&gt;1,"Bitte nur eine Eintragung pro Anlagenschlüssel vornehmen",""))),"Fehler"))</f>
        <v/>
      </c>
    </row>
    <row r="143" spans="1:5" x14ac:dyDescent="0.2">
      <c r="A143" s="76"/>
      <c r="B143" s="4"/>
      <c r="C143" s="131"/>
      <c r="D143" s="10"/>
      <c r="E143" s="87" t="str">
        <f>IF(ISBLANK(A143),"",IFERROR(IF(OR(B143&gt;(Hilfstabelle!$J$2*VLOOKUP(A143,Stammdaten!$A$17:$E$300,5,FALSE)),C143&gt;(Hilfstabelle!$J$2*VLOOKUP(A143,Stammdaten!$A$17:$E$300,5,FALSE))),"Achtung: Füllstand übersteigt die installierte Speicherkapazität.",IF(OR(NOT(ISNUMBER(B143)),NOT(ISNUMBER(C143))),"Fehler: Füllstände fehlen. Bitte ergänzen.",IF(COUNTIF($A$17:$A$299,A143)&gt;1,"Bitte nur eine Eintragung pro Anlagenschlüssel vornehmen",""))),"Fehler"))</f>
        <v/>
      </c>
    </row>
    <row r="144" spans="1:5" x14ac:dyDescent="0.2">
      <c r="A144" s="76"/>
      <c r="B144" s="4"/>
      <c r="C144" s="131"/>
      <c r="D144" s="10"/>
      <c r="E144" s="87" t="str">
        <f>IF(ISBLANK(A144),"",IFERROR(IF(OR(B144&gt;(Hilfstabelle!$J$2*VLOOKUP(A144,Stammdaten!$A$17:$E$300,5,FALSE)),C144&gt;(Hilfstabelle!$J$2*VLOOKUP(A144,Stammdaten!$A$17:$E$300,5,FALSE))),"Achtung: Füllstand übersteigt die installierte Speicherkapazität.",IF(OR(NOT(ISNUMBER(B144)),NOT(ISNUMBER(C144))),"Fehler: Füllstände fehlen. Bitte ergänzen.",IF(COUNTIF($A$17:$A$299,A144)&gt;1,"Bitte nur eine Eintragung pro Anlagenschlüssel vornehmen",""))),"Fehler"))</f>
        <v/>
      </c>
    </row>
    <row r="145" spans="1:5" x14ac:dyDescent="0.2">
      <c r="A145" s="76"/>
      <c r="B145" s="4"/>
      <c r="C145" s="131"/>
      <c r="D145" s="10"/>
      <c r="E145" s="87" t="str">
        <f>IF(ISBLANK(A145),"",IFERROR(IF(OR(B145&gt;(Hilfstabelle!$J$2*VLOOKUP(A145,Stammdaten!$A$17:$E$300,5,FALSE)),C145&gt;(Hilfstabelle!$J$2*VLOOKUP(A145,Stammdaten!$A$17:$E$300,5,FALSE))),"Achtung: Füllstand übersteigt die installierte Speicherkapazität.",IF(OR(NOT(ISNUMBER(B145)),NOT(ISNUMBER(C145))),"Fehler: Füllstände fehlen. Bitte ergänzen.",IF(COUNTIF($A$17:$A$299,A145)&gt;1,"Bitte nur eine Eintragung pro Anlagenschlüssel vornehmen",""))),"Fehler"))</f>
        <v/>
      </c>
    </row>
    <row r="146" spans="1:5" x14ac:dyDescent="0.2">
      <c r="A146" s="76"/>
      <c r="B146" s="4"/>
      <c r="C146" s="131"/>
      <c r="D146" s="10"/>
      <c r="E146" s="87" t="str">
        <f>IF(ISBLANK(A146),"",IFERROR(IF(OR(B146&gt;(Hilfstabelle!$J$2*VLOOKUP(A146,Stammdaten!$A$17:$E$300,5,FALSE)),C146&gt;(Hilfstabelle!$J$2*VLOOKUP(A146,Stammdaten!$A$17:$E$300,5,FALSE))),"Achtung: Füllstand übersteigt die installierte Speicherkapazität.",IF(OR(NOT(ISNUMBER(B146)),NOT(ISNUMBER(C146))),"Fehler: Füllstände fehlen. Bitte ergänzen.",IF(COUNTIF($A$17:$A$299,A146)&gt;1,"Bitte nur eine Eintragung pro Anlagenschlüssel vornehmen",""))),"Fehler"))</f>
        <v/>
      </c>
    </row>
    <row r="147" spans="1:5" x14ac:dyDescent="0.2">
      <c r="A147" s="76"/>
      <c r="B147" s="4"/>
      <c r="C147" s="131"/>
      <c r="D147" s="10"/>
      <c r="E147" s="87" t="str">
        <f>IF(ISBLANK(A147),"",IFERROR(IF(OR(B147&gt;(Hilfstabelle!$J$2*VLOOKUP(A147,Stammdaten!$A$17:$E$300,5,FALSE)),C147&gt;(Hilfstabelle!$J$2*VLOOKUP(A147,Stammdaten!$A$17:$E$300,5,FALSE))),"Achtung: Füllstand übersteigt die installierte Speicherkapazität.",IF(OR(NOT(ISNUMBER(B147)),NOT(ISNUMBER(C147))),"Fehler: Füllstände fehlen. Bitte ergänzen.",IF(COUNTIF($A$17:$A$299,A147)&gt;1,"Bitte nur eine Eintragung pro Anlagenschlüssel vornehmen",""))),"Fehler"))</f>
        <v/>
      </c>
    </row>
    <row r="148" spans="1:5" x14ac:dyDescent="0.2">
      <c r="A148" s="76"/>
      <c r="B148" s="4"/>
      <c r="C148" s="131"/>
      <c r="D148" s="10"/>
      <c r="E148" s="87" t="str">
        <f>IF(ISBLANK(A148),"",IFERROR(IF(OR(B148&gt;(Hilfstabelle!$J$2*VLOOKUP(A148,Stammdaten!$A$17:$E$300,5,FALSE)),C148&gt;(Hilfstabelle!$J$2*VLOOKUP(A148,Stammdaten!$A$17:$E$300,5,FALSE))),"Achtung: Füllstand übersteigt die installierte Speicherkapazität.",IF(OR(NOT(ISNUMBER(B148)),NOT(ISNUMBER(C148))),"Fehler: Füllstände fehlen. Bitte ergänzen.",IF(COUNTIF($A$17:$A$299,A148)&gt;1,"Bitte nur eine Eintragung pro Anlagenschlüssel vornehmen",""))),"Fehler"))</f>
        <v/>
      </c>
    </row>
    <row r="149" spans="1:5" x14ac:dyDescent="0.2">
      <c r="A149" s="76"/>
      <c r="B149" s="4"/>
      <c r="C149" s="131"/>
      <c r="D149" s="10"/>
      <c r="E149" s="87" t="str">
        <f>IF(ISBLANK(A149),"",IFERROR(IF(OR(B149&gt;(Hilfstabelle!$J$2*VLOOKUP(A149,Stammdaten!$A$17:$E$300,5,FALSE)),C149&gt;(Hilfstabelle!$J$2*VLOOKUP(A149,Stammdaten!$A$17:$E$300,5,FALSE))),"Achtung: Füllstand übersteigt die installierte Speicherkapazität.",IF(OR(NOT(ISNUMBER(B149)),NOT(ISNUMBER(C149))),"Fehler: Füllstände fehlen. Bitte ergänzen.",IF(COUNTIF($A$17:$A$299,A149)&gt;1,"Bitte nur eine Eintragung pro Anlagenschlüssel vornehmen",""))),"Fehler"))</f>
        <v/>
      </c>
    </row>
    <row r="150" spans="1:5" x14ac:dyDescent="0.2">
      <c r="A150" s="76"/>
      <c r="B150" s="4"/>
      <c r="C150" s="131"/>
      <c r="D150" s="10"/>
      <c r="E150" s="87" t="str">
        <f>IF(ISBLANK(A150),"",IFERROR(IF(OR(B150&gt;(Hilfstabelle!$J$2*VLOOKUP(A150,Stammdaten!$A$17:$E$300,5,FALSE)),C150&gt;(Hilfstabelle!$J$2*VLOOKUP(A150,Stammdaten!$A$17:$E$300,5,FALSE))),"Achtung: Füllstand übersteigt die installierte Speicherkapazität.",IF(OR(NOT(ISNUMBER(B150)),NOT(ISNUMBER(C150))),"Fehler: Füllstände fehlen. Bitte ergänzen.",IF(COUNTIF($A$17:$A$299,A150)&gt;1,"Bitte nur eine Eintragung pro Anlagenschlüssel vornehmen",""))),"Fehler"))</f>
        <v/>
      </c>
    </row>
    <row r="151" spans="1:5" x14ac:dyDescent="0.2">
      <c r="A151" s="76"/>
      <c r="B151" s="4"/>
      <c r="C151" s="131"/>
      <c r="D151" s="10"/>
      <c r="E151" s="87" t="str">
        <f>IF(ISBLANK(A151),"",IFERROR(IF(OR(B151&gt;(Hilfstabelle!$J$2*VLOOKUP(A151,Stammdaten!$A$17:$E$300,5,FALSE)),C151&gt;(Hilfstabelle!$J$2*VLOOKUP(A151,Stammdaten!$A$17:$E$300,5,FALSE))),"Achtung: Füllstand übersteigt die installierte Speicherkapazität.",IF(OR(NOT(ISNUMBER(B151)),NOT(ISNUMBER(C151))),"Fehler: Füllstände fehlen. Bitte ergänzen.",IF(COUNTIF($A$17:$A$299,A151)&gt;1,"Bitte nur eine Eintragung pro Anlagenschlüssel vornehmen",""))),"Fehler"))</f>
        <v/>
      </c>
    </row>
    <row r="152" spans="1:5" x14ac:dyDescent="0.2">
      <c r="A152" s="76"/>
      <c r="B152" s="4"/>
      <c r="C152" s="131"/>
      <c r="D152" s="10"/>
      <c r="E152" s="87" t="str">
        <f>IF(ISBLANK(A152),"",IFERROR(IF(OR(B152&gt;(Hilfstabelle!$J$2*VLOOKUP(A152,Stammdaten!$A$17:$E$300,5,FALSE)),C152&gt;(Hilfstabelle!$J$2*VLOOKUP(A152,Stammdaten!$A$17:$E$300,5,FALSE))),"Achtung: Füllstand übersteigt die installierte Speicherkapazität.",IF(OR(NOT(ISNUMBER(B152)),NOT(ISNUMBER(C152))),"Fehler: Füllstände fehlen. Bitte ergänzen.",IF(COUNTIF($A$17:$A$299,A152)&gt;1,"Bitte nur eine Eintragung pro Anlagenschlüssel vornehmen",""))),"Fehler"))</f>
        <v/>
      </c>
    </row>
    <row r="153" spans="1:5" x14ac:dyDescent="0.2">
      <c r="A153" s="76"/>
      <c r="B153" s="4"/>
      <c r="C153" s="131"/>
      <c r="D153" s="10"/>
      <c r="E153" s="87" t="str">
        <f>IF(ISBLANK(A153),"",IFERROR(IF(OR(B153&gt;(Hilfstabelle!$J$2*VLOOKUP(A153,Stammdaten!$A$17:$E$300,5,FALSE)),C153&gt;(Hilfstabelle!$J$2*VLOOKUP(A153,Stammdaten!$A$17:$E$300,5,FALSE))),"Achtung: Füllstand übersteigt die installierte Speicherkapazität.",IF(OR(NOT(ISNUMBER(B153)),NOT(ISNUMBER(C153))),"Fehler: Füllstände fehlen. Bitte ergänzen.",IF(COUNTIF($A$17:$A$299,A153)&gt;1,"Bitte nur eine Eintragung pro Anlagenschlüssel vornehmen",""))),"Fehler"))</f>
        <v/>
      </c>
    </row>
    <row r="154" spans="1:5" x14ac:dyDescent="0.2">
      <c r="A154" s="76"/>
      <c r="B154" s="4"/>
      <c r="C154" s="131"/>
      <c r="D154" s="10"/>
      <c r="E154" s="87" t="str">
        <f>IF(ISBLANK(A154),"",IFERROR(IF(OR(B154&gt;(Hilfstabelle!$J$2*VLOOKUP(A154,Stammdaten!$A$17:$E$300,5,FALSE)),C154&gt;(Hilfstabelle!$J$2*VLOOKUP(A154,Stammdaten!$A$17:$E$300,5,FALSE))),"Achtung: Füllstand übersteigt die installierte Speicherkapazität.",IF(OR(NOT(ISNUMBER(B154)),NOT(ISNUMBER(C154))),"Fehler: Füllstände fehlen. Bitte ergänzen.",IF(COUNTIF($A$17:$A$299,A154)&gt;1,"Bitte nur eine Eintragung pro Anlagenschlüssel vornehmen",""))),"Fehler"))</f>
        <v/>
      </c>
    </row>
    <row r="155" spans="1:5" x14ac:dyDescent="0.2">
      <c r="A155" s="76"/>
      <c r="B155" s="4"/>
      <c r="C155" s="131"/>
      <c r="D155" s="10"/>
      <c r="E155" s="87" t="str">
        <f>IF(ISBLANK(A155),"",IFERROR(IF(OR(B155&gt;(Hilfstabelle!$J$2*VLOOKUP(A155,Stammdaten!$A$17:$E$300,5,FALSE)),C155&gt;(Hilfstabelle!$J$2*VLOOKUP(A155,Stammdaten!$A$17:$E$300,5,FALSE))),"Achtung: Füllstand übersteigt die installierte Speicherkapazität.",IF(OR(NOT(ISNUMBER(B155)),NOT(ISNUMBER(C155))),"Fehler: Füllstände fehlen. Bitte ergänzen.",IF(COUNTIF($A$17:$A$299,A155)&gt;1,"Bitte nur eine Eintragung pro Anlagenschlüssel vornehmen",""))),"Fehler"))</f>
        <v/>
      </c>
    </row>
    <row r="156" spans="1:5" x14ac:dyDescent="0.2">
      <c r="A156" s="76"/>
      <c r="B156" s="4"/>
      <c r="C156" s="131"/>
      <c r="D156" s="10"/>
      <c r="E156" s="87" t="str">
        <f>IF(ISBLANK(A156),"",IFERROR(IF(OR(B156&gt;(Hilfstabelle!$J$2*VLOOKUP(A156,Stammdaten!$A$17:$E$300,5,FALSE)),C156&gt;(Hilfstabelle!$J$2*VLOOKUP(A156,Stammdaten!$A$17:$E$300,5,FALSE))),"Achtung: Füllstand übersteigt die installierte Speicherkapazität.",IF(OR(NOT(ISNUMBER(B156)),NOT(ISNUMBER(C156))),"Fehler: Füllstände fehlen. Bitte ergänzen.",IF(COUNTIF($A$17:$A$299,A156)&gt;1,"Bitte nur eine Eintragung pro Anlagenschlüssel vornehmen",""))),"Fehler"))</f>
        <v/>
      </c>
    </row>
    <row r="157" spans="1:5" x14ac:dyDescent="0.2">
      <c r="A157" s="76"/>
      <c r="B157" s="4"/>
      <c r="C157" s="131"/>
      <c r="D157" s="10"/>
      <c r="E157" s="87" t="str">
        <f>IF(ISBLANK(A157),"",IFERROR(IF(OR(B157&gt;(Hilfstabelle!$J$2*VLOOKUP(A157,Stammdaten!$A$17:$E$300,5,FALSE)),C157&gt;(Hilfstabelle!$J$2*VLOOKUP(A157,Stammdaten!$A$17:$E$300,5,FALSE))),"Achtung: Füllstand übersteigt die installierte Speicherkapazität.",IF(OR(NOT(ISNUMBER(B157)),NOT(ISNUMBER(C157))),"Fehler: Füllstände fehlen. Bitte ergänzen.",IF(COUNTIF($A$17:$A$299,A157)&gt;1,"Bitte nur eine Eintragung pro Anlagenschlüssel vornehmen",""))),"Fehler"))</f>
        <v/>
      </c>
    </row>
    <row r="158" spans="1:5" x14ac:dyDescent="0.2">
      <c r="A158" s="76"/>
      <c r="B158" s="4"/>
      <c r="C158" s="131"/>
      <c r="D158" s="10"/>
      <c r="E158" s="87" t="str">
        <f>IF(ISBLANK(A158),"",IFERROR(IF(OR(B158&gt;(Hilfstabelle!$J$2*VLOOKUP(A158,Stammdaten!$A$17:$E$300,5,FALSE)),C158&gt;(Hilfstabelle!$J$2*VLOOKUP(A158,Stammdaten!$A$17:$E$300,5,FALSE))),"Achtung: Füllstand übersteigt die installierte Speicherkapazität.",IF(OR(NOT(ISNUMBER(B158)),NOT(ISNUMBER(C158))),"Fehler: Füllstände fehlen. Bitte ergänzen.",IF(COUNTIF($A$17:$A$299,A158)&gt;1,"Bitte nur eine Eintragung pro Anlagenschlüssel vornehmen",""))),"Fehler"))</f>
        <v/>
      </c>
    </row>
    <row r="159" spans="1:5" x14ac:dyDescent="0.2">
      <c r="A159" s="76"/>
      <c r="B159" s="4"/>
      <c r="C159" s="131"/>
      <c r="D159" s="10"/>
      <c r="E159" s="87" t="str">
        <f>IF(ISBLANK(A159),"",IFERROR(IF(OR(B159&gt;(Hilfstabelle!$J$2*VLOOKUP(A159,Stammdaten!$A$17:$E$300,5,FALSE)),C159&gt;(Hilfstabelle!$J$2*VLOOKUP(A159,Stammdaten!$A$17:$E$300,5,FALSE))),"Achtung: Füllstand übersteigt die installierte Speicherkapazität.",IF(OR(NOT(ISNUMBER(B159)),NOT(ISNUMBER(C159))),"Fehler: Füllstände fehlen. Bitte ergänzen.",IF(COUNTIF($A$17:$A$299,A159)&gt;1,"Bitte nur eine Eintragung pro Anlagenschlüssel vornehmen",""))),"Fehler"))</f>
        <v/>
      </c>
    </row>
    <row r="160" spans="1:5" x14ac:dyDescent="0.2">
      <c r="A160" s="76"/>
      <c r="B160" s="4"/>
      <c r="C160" s="131"/>
      <c r="D160" s="10"/>
      <c r="E160" s="87" t="str">
        <f>IF(ISBLANK(A160),"",IFERROR(IF(OR(B160&gt;(Hilfstabelle!$J$2*VLOOKUP(A160,Stammdaten!$A$17:$E$300,5,FALSE)),C160&gt;(Hilfstabelle!$J$2*VLOOKUP(A160,Stammdaten!$A$17:$E$300,5,FALSE))),"Achtung: Füllstand übersteigt die installierte Speicherkapazität.",IF(OR(NOT(ISNUMBER(B160)),NOT(ISNUMBER(C160))),"Fehler: Füllstände fehlen. Bitte ergänzen.",IF(COUNTIF($A$17:$A$299,A160)&gt;1,"Bitte nur eine Eintragung pro Anlagenschlüssel vornehmen",""))),"Fehler"))</f>
        <v/>
      </c>
    </row>
    <row r="161" spans="1:5" x14ac:dyDescent="0.2">
      <c r="A161" s="76"/>
      <c r="B161" s="4"/>
      <c r="C161" s="131"/>
      <c r="D161" s="10"/>
      <c r="E161" s="87" t="str">
        <f>IF(ISBLANK(A161),"",IFERROR(IF(OR(B161&gt;(Hilfstabelle!$J$2*VLOOKUP(A161,Stammdaten!$A$17:$E$300,5,FALSE)),C161&gt;(Hilfstabelle!$J$2*VLOOKUP(A161,Stammdaten!$A$17:$E$300,5,FALSE))),"Achtung: Füllstand übersteigt die installierte Speicherkapazität.",IF(OR(NOT(ISNUMBER(B161)),NOT(ISNUMBER(C161))),"Fehler: Füllstände fehlen. Bitte ergänzen.",IF(COUNTIF($A$17:$A$299,A161)&gt;1,"Bitte nur eine Eintragung pro Anlagenschlüssel vornehmen",""))),"Fehler"))</f>
        <v/>
      </c>
    </row>
    <row r="162" spans="1:5" x14ac:dyDescent="0.2">
      <c r="A162" s="76"/>
      <c r="B162" s="4"/>
      <c r="C162" s="131"/>
      <c r="D162" s="10"/>
      <c r="E162" s="87" t="str">
        <f>IF(ISBLANK(A162),"",IFERROR(IF(OR(B162&gt;(Hilfstabelle!$J$2*VLOOKUP(A162,Stammdaten!$A$17:$E$300,5,FALSE)),C162&gt;(Hilfstabelle!$J$2*VLOOKUP(A162,Stammdaten!$A$17:$E$300,5,FALSE))),"Achtung: Füllstand übersteigt die installierte Speicherkapazität.",IF(OR(NOT(ISNUMBER(B162)),NOT(ISNUMBER(C162))),"Fehler: Füllstände fehlen. Bitte ergänzen.",IF(COUNTIF($A$17:$A$299,A162)&gt;1,"Bitte nur eine Eintragung pro Anlagenschlüssel vornehmen",""))),"Fehler"))</f>
        <v/>
      </c>
    </row>
    <row r="163" spans="1:5" x14ac:dyDescent="0.2">
      <c r="A163" s="76"/>
      <c r="B163" s="4"/>
      <c r="C163" s="131"/>
      <c r="D163" s="10"/>
      <c r="E163" s="87" t="str">
        <f>IF(ISBLANK(A163),"",IFERROR(IF(OR(B163&gt;(Hilfstabelle!$J$2*VLOOKUP(A163,Stammdaten!$A$17:$E$300,5,FALSE)),C163&gt;(Hilfstabelle!$J$2*VLOOKUP(A163,Stammdaten!$A$17:$E$300,5,FALSE))),"Achtung: Füllstand übersteigt die installierte Speicherkapazität.",IF(OR(NOT(ISNUMBER(B163)),NOT(ISNUMBER(C163))),"Fehler: Füllstände fehlen. Bitte ergänzen.",IF(COUNTIF($A$17:$A$299,A163)&gt;1,"Bitte nur eine Eintragung pro Anlagenschlüssel vornehmen",""))),"Fehler"))</f>
        <v/>
      </c>
    </row>
    <row r="164" spans="1:5" x14ac:dyDescent="0.2">
      <c r="A164" s="76"/>
      <c r="B164" s="4"/>
      <c r="C164" s="131"/>
      <c r="D164" s="10"/>
      <c r="E164" s="87" t="str">
        <f>IF(ISBLANK(A164),"",IFERROR(IF(OR(B164&gt;(Hilfstabelle!$J$2*VLOOKUP(A164,Stammdaten!$A$17:$E$300,5,FALSE)),C164&gt;(Hilfstabelle!$J$2*VLOOKUP(A164,Stammdaten!$A$17:$E$300,5,FALSE))),"Achtung: Füllstand übersteigt die installierte Speicherkapazität.",IF(OR(NOT(ISNUMBER(B164)),NOT(ISNUMBER(C164))),"Fehler: Füllstände fehlen. Bitte ergänzen.",IF(COUNTIF($A$17:$A$299,A164)&gt;1,"Bitte nur eine Eintragung pro Anlagenschlüssel vornehmen",""))),"Fehler"))</f>
        <v/>
      </c>
    </row>
    <row r="165" spans="1:5" x14ac:dyDescent="0.2">
      <c r="A165" s="76"/>
      <c r="B165" s="4"/>
      <c r="C165" s="131"/>
      <c r="D165" s="10"/>
      <c r="E165" s="87" t="str">
        <f>IF(ISBLANK(A165),"",IFERROR(IF(OR(B165&gt;(Hilfstabelle!$J$2*VLOOKUP(A165,Stammdaten!$A$17:$E$300,5,FALSE)),C165&gt;(Hilfstabelle!$J$2*VLOOKUP(A165,Stammdaten!$A$17:$E$300,5,FALSE))),"Achtung: Füllstand übersteigt die installierte Speicherkapazität.",IF(OR(NOT(ISNUMBER(B165)),NOT(ISNUMBER(C165))),"Fehler: Füllstände fehlen. Bitte ergänzen.",IF(COUNTIF($A$17:$A$299,A165)&gt;1,"Bitte nur eine Eintragung pro Anlagenschlüssel vornehmen",""))),"Fehler"))</f>
        <v/>
      </c>
    </row>
    <row r="166" spans="1:5" x14ac:dyDescent="0.2">
      <c r="A166" s="76"/>
      <c r="B166" s="4"/>
      <c r="C166" s="131"/>
      <c r="D166" s="10"/>
      <c r="E166" s="87" t="str">
        <f>IF(ISBLANK(A166),"",IFERROR(IF(OR(B166&gt;(Hilfstabelle!$J$2*VLOOKUP(A166,Stammdaten!$A$17:$E$300,5,FALSE)),C166&gt;(Hilfstabelle!$J$2*VLOOKUP(A166,Stammdaten!$A$17:$E$300,5,FALSE))),"Achtung: Füllstand übersteigt die installierte Speicherkapazität.",IF(OR(NOT(ISNUMBER(B166)),NOT(ISNUMBER(C166))),"Fehler: Füllstände fehlen. Bitte ergänzen.",IF(COUNTIF($A$17:$A$299,A166)&gt;1,"Bitte nur eine Eintragung pro Anlagenschlüssel vornehmen",""))),"Fehler"))</f>
        <v/>
      </c>
    </row>
    <row r="167" spans="1:5" x14ac:dyDescent="0.2">
      <c r="A167" s="76"/>
      <c r="B167" s="4"/>
      <c r="C167" s="131"/>
      <c r="D167" s="10"/>
      <c r="E167" s="87" t="str">
        <f>IF(ISBLANK(A167),"",IFERROR(IF(OR(B167&gt;(Hilfstabelle!$J$2*VLOOKUP(A167,Stammdaten!$A$17:$E$300,5,FALSE)),C167&gt;(Hilfstabelle!$J$2*VLOOKUP(A167,Stammdaten!$A$17:$E$300,5,FALSE))),"Achtung: Füllstand übersteigt die installierte Speicherkapazität.",IF(OR(NOT(ISNUMBER(B167)),NOT(ISNUMBER(C167))),"Fehler: Füllstände fehlen. Bitte ergänzen.",IF(COUNTIF($A$17:$A$299,A167)&gt;1,"Bitte nur eine Eintragung pro Anlagenschlüssel vornehmen",""))),"Fehler"))</f>
        <v/>
      </c>
    </row>
    <row r="168" spans="1:5" x14ac:dyDescent="0.2">
      <c r="A168" s="76"/>
      <c r="B168" s="4"/>
      <c r="C168" s="131"/>
      <c r="D168" s="10"/>
      <c r="E168" s="87" t="str">
        <f>IF(ISBLANK(A168),"",IFERROR(IF(OR(B168&gt;(Hilfstabelle!$J$2*VLOOKUP(A168,Stammdaten!$A$17:$E$300,5,FALSE)),C168&gt;(Hilfstabelle!$J$2*VLOOKUP(A168,Stammdaten!$A$17:$E$300,5,FALSE))),"Achtung: Füllstand übersteigt die installierte Speicherkapazität.",IF(OR(NOT(ISNUMBER(B168)),NOT(ISNUMBER(C168))),"Fehler: Füllstände fehlen. Bitte ergänzen.",IF(COUNTIF($A$17:$A$299,A168)&gt;1,"Bitte nur eine Eintragung pro Anlagenschlüssel vornehmen",""))),"Fehler"))</f>
        <v/>
      </c>
    </row>
    <row r="169" spans="1:5" x14ac:dyDescent="0.2">
      <c r="A169" s="76"/>
      <c r="B169" s="4"/>
      <c r="C169" s="131"/>
      <c r="D169" s="10"/>
      <c r="E169" s="87" t="str">
        <f>IF(ISBLANK(A169),"",IFERROR(IF(OR(B169&gt;(Hilfstabelle!$J$2*VLOOKUP(A169,Stammdaten!$A$17:$E$300,5,FALSE)),C169&gt;(Hilfstabelle!$J$2*VLOOKUP(A169,Stammdaten!$A$17:$E$300,5,FALSE))),"Achtung: Füllstand übersteigt die installierte Speicherkapazität.",IF(OR(NOT(ISNUMBER(B169)),NOT(ISNUMBER(C169))),"Fehler: Füllstände fehlen. Bitte ergänzen.",IF(COUNTIF($A$17:$A$299,A169)&gt;1,"Bitte nur eine Eintragung pro Anlagenschlüssel vornehmen",""))),"Fehler"))</f>
        <v/>
      </c>
    </row>
    <row r="170" spans="1:5" x14ac:dyDescent="0.2">
      <c r="A170" s="76"/>
      <c r="B170" s="4"/>
      <c r="C170" s="131"/>
      <c r="D170" s="10"/>
      <c r="E170" s="87" t="str">
        <f>IF(ISBLANK(A170),"",IFERROR(IF(OR(B170&gt;(Hilfstabelle!$J$2*VLOOKUP(A170,Stammdaten!$A$17:$E$300,5,FALSE)),C170&gt;(Hilfstabelle!$J$2*VLOOKUP(A170,Stammdaten!$A$17:$E$300,5,FALSE))),"Achtung: Füllstand übersteigt die installierte Speicherkapazität.",IF(OR(NOT(ISNUMBER(B170)),NOT(ISNUMBER(C170))),"Fehler: Füllstände fehlen. Bitte ergänzen.",IF(COUNTIF($A$17:$A$299,A170)&gt;1,"Bitte nur eine Eintragung pro Anlagenschlüssel vornehmen",""))),"Fehler"))</f>
        <v/>
      </c>
    </row>
    <row r="171" spans="1:5" x14ac:dyDescent="0.2">
      <c r="A171" s="76"/>
      <c r="B171" s="4"/>
      <c r="C171" s="131"/>
      <c r="D171" s="10"/>
      <c r="E171" s="87" t="str">
        <f>IF(ISBLANK(A171),"",IFERROR(IF(OR(B171&gt;(Hilfstabelle!$J$2*VLOOKUP(A171,Stammdaten!$A$17:$E$300,5,FALSE)),C171&gt;(Hilfstabelle!$J$2*VLOOKUP(A171,Stammdaten!$A$17:$E$300,5,FALSE))),"Achtung: Füllstand übersteigt die installierte Speicherkapazität.",IF(OR(NOT(ISNUMBER(B171)),NOT(ISNUMBER(C171))),"Fehler: Füllstände fehlen. Bitte ergänzen.",IF(COUNTIF($A$17:$A$299,A171)&gt;1,"Bitte nur eine Eintragung pro Anlagenschlüssel vornehmen",""))),"Fehler"))</f>
        <v/>
      </c>
    </row>
    <row r="172" spans="1:5" x14ac:dyDescent="0.2">
      <c r="A172" s="76"/>
      <c r="B172" s="4"/>
      <c r="C172" s="131"/>
      <c r="D172" s="10"/>
      <c r="E172" s="87" t="str">
        <f>IF(ISBLANK(A172),"",IFERROR(IF(OR(B172&gt;(Hilfstabelle!$J$2*VLOOKUP(A172,Stammdaten!$A$17:$E$300,5,FALSE)),C172&gt;(Hilfstabelle!$J$2*VLOOKUP(A172,Stammdaten!$A$17:$E$300,5,FALSE))),"Achtung: Füllstand übersteigt die installierte Speicherkapazität.",IF(OR(NOT(ISNUMBER(B172)),NOT(ISNUMBER(C172))),"Fehler: Füllstände fehlen. Bitte ergänzen.",IF(COUNTIF($A$17:$A$299,A172)&gt;1,"Bitte nur eine Eintragung pro Anlagenschlüssel vornehmen",""))),"Fehler"))</f>
        <v/>
      </c>
    </row>
    <row r="173" spans="1:5" x14ac:dyDescent="0.2">
      <c r="A173" s="76"/>
      <c r="B173" s="4"/>
      <c r="C173" s="131"/>
      <c r="D173" s="10"/>
      <c r="E173" s="87" t="str">
        <f>IF(ISBLANK(A173),"",IFERROR(IF(OR(B173&gt;(Hilfstabelle!$J$2*VLOOKUP(A173,Stammdaten!$A$17:$E$300,5,FALSE)),C173&gt;(Hilfstabelle!$J$2*VLOOKUP(A173,Stammdaten!$A$17:$E$300,5,FALSE))),"Achtung: Füllstand übersteigt die installierte Speicherkapazität.",IF(OR(NOT(ISNUMBER(B173)),NOT(ISNUMBER(C173))),"Fehler: Füllstände fehlen. Bitte ergänzen.",IF(COUNTIF($A$17:$A$299,A173)&gt;1,"Bitte nur eine Eintragung pro Anlagenschlüssel vornehmen",""))),"Fehler"))</f>
        <v/>
      </c>
    </row>
    <row r="174" spans="1:5" x14ac:dyDescent="0.2">
      <c r="A174" s="76"/>
      <c r="B174" s="4"/>
      <c r="C174" s="131"/>
      <c r="D174" s="10"/>
      <c r="E174" s="87" t="str">
        <f>IF(ISBLANK(A174),"",IFERROR(IF(OR(B174&gt;(Hilfstabelle!$J$2*VLOOKUP(A174,Stammdaten!$A$17:$E$300,5,FALSE)),C174&gt;(Hilfstabelle!$J$2*VLOOKUP(A174,Stammdaten!$A$17:$E$300,5,FALSE))),"Achtung: Füllstand übersteigt die installierte Speicherkapazität.",IF(OR(NOT(ISNUMBER(B174)),NOT(ISNUMBER(C174))),"Fehler: Füllstände fehlen. Bitte ergänzen.",IF(COUNTIF($A$17:$A$299,A174)&gt;1,"Bitte nur eine Eintragung pro Anlagenschlüssel vornehmen",""))),"Fehler"))</f>
        <v/>
      </c>
    </row>
    <row r="175" spans="1:5" x14ac:dyDescent="0.2">
      <c r="A175" s="76"/>
      <c r="B175" s="4"/>
      <c r="C175" s="131"/>
      <c r="D175" s="10"/>
      <c r="E175" s="87" t="str">
        <f>IF(ISBLANK(A175),"",IFERROR(IF(OR(B175&gt;(Hilfstabelle!$J$2*VLOOKUP(A175,Stammdaten!$A$17:$E$300,5,FALSE)),C175&gt;(Hilfstabelle!$J$2*VLOOKUP(A175,Stammdaten!$A$17:$E$300,5,FALSE))),"Achtung: Füllstand übersteigt die installierte Speicherkapazität.",IF(OR(NOT(ISNUMBER(B175)),NOT(ISNUMBER(C175))),"Fehler: Füllstände fehlen. Bitte ergänzen.",IF(COUNTIF($A$17:$A$299,A175)&gt;1,"Bitte nur eine Eintragung pro Anlagenschlüssel vornehmen",""))),"Fehler"))</f>
        <v/>
      </c>
    </row>
    <row r="176" spans="1:5" x14ac:dyDescent="0.2">
      <c r="A176" s="76"/>
      <c r="B176" s="4"/>
      <c r="C176" s="131"/>
      <c r="D176" s="10"/>
      <c r="E176" s="87" t="str">
        <f>IF(ISBLANK(A176),"",IFERROR(IF(OR(B176&gt;(Hilfstabelle!$J$2*VLOOKUP(A176,Stammdaten!$A$17:$E$300,5,FALSE)),C176&gt;(Hilfstabelle!$J$2*VLOOKUP(A176,Stammdaten!$A$17:$E$300,5,FALSE))),"Achtung: Füllstand übersteigt die installierte Speicherkapazität.",IF(OR(NOT(ISNUMBER(B176)),NOT(ISNUMBER(C176))),"Fehler: Füllstände fehlen. Bitte ergänzen.",IF(COUNTIF($A$17:$A$299,A176)&gt;1,"Bitte nur eine Eintragung pro Anlagenschlüssel vornehmen",""))),"Fehler"))</f>
        <v/>
      </c>
    </row>
    <row r="177" spans="1:5" x14ac:dyDescent="0.2">
      <c r="A177" s="76"/>
      <c r="B177" s="4"/>
      <c r="C177" s="131"/>
      <c r="D177" s="10"/>
      <c r="E177" s="87" t="str">
        <f>IF(ISBLANK(A177),"",IFERROR(IF(OR(B177&gt;(Hilfstabelle!$J$2*VLOOKUP(A177,Stammdaten!$A$17:$E$300,5,FALSE)),C177&gt;(Hilfstabelle!$J$2*VLOOKUP(A177,Stammdaten!$A$17:$E$300,5,FALSE))),"Achtung: Füllstand übersteigt die installierte Speicherkapazität.",IF(OR(NOT(ISNUMBER(B177)),NOT(ISNUMBER(C177))),"Fehler: Füllstände fehlen. Bitte ergänzen.",IF(COUNTIF($A$17:$A$299,A177)&gt;1,"Bitte nur eine Eintragung pro Anlagenschlüssel vornehmen",""))),"Fehler"))</f>
        <v/>
      </c>
    </row>
    <row r="178" spans="1:5" x14ac:dyDescent="0.2">
      <c r="A178" s="76"/>
      <c r="B178" s="4"/>
      <c r="C178" s="131"/>
      <c r="D178" s="10"/>
      <c r="E178" s="87" t="str">
        <f>IF(ISBLANK(A178),"",IFERROR(IF(OR(B178&gt;(Hilfstabelle!$J$2*VLOOKUP(A178,Stammdaten!$A$17:$E$300,5,FALSE)),C178&gt;(Hilfstabelle!$J$2*VLOOKUP(A178,Stammdaten!$A$17:$E$300,5,FALSE))),"Achtung: Füllstand übersteigt die installierte Speicherkapazität.",IF(OR(NOT(ISNUMBER(B178)),NOT(ISNUMBER(C178))),"Fehler: Füllstände fehlen. Bitte ergänzen.",IF(COUNTIF($A$17:$A$299,A178)&gt;1,"Bitte nur eine Eintragung pro Anlagenschlüssel vornehmen",""))),"Fehler"))</f>
        <v/>
      </c>
    </row>
    <row r="179" spans="1:5" x14ac:dyDescent="0.2">
      <c r="A179" s="76"/>
      <c r="B179" s="4"/>
      <c r="C179" s="131"/>
      <c r="D179" s="10"/>
      <c r="E179" s="87" t="str">
        <f>IF(ISBLANK(A179),"",IFERROR(IF(OR(B179&gt;(Hilfstabelle!$J$2*VLOOKUP(A179,Stammdaten!$A$17:$E$300,5,FALSE)),C179&gt;(Hilfstabelle!$J$2*VLOOKUP(A179,Stammdaten!$A$17:$E$300,5,FALSE))),"Achtung: Füllstand übersteigt die installierte Speicherkapazität.",IF(OR(NOT(ISNUMBER(B179)),NOT(ISNUMBER(C179))),"Fehler: Füllstände fehlen. Bitte ergänzen.",IF(COUNTIF($A$17:$A$299,A179)&gt;1,"Bitte nur eine Eintragung pro Anlagenschlüssel vornehmen",""))),"Fehler"))</f>
        <v/>
      </c>
    </row>
    <row r="180" spans="1:5" x14ac:dyDescent="0.2">
      <c r="A180" s="76"/>
      <c r="B180" s="4"/>
      <c r="C180" s="131"/>
      <c r="D180" s="10"/>
      <c r="E180" s="87" t="str">
        <f>IF(ISBLANK(A180),"",IFERROR(IF(OR(B180&gt;(Hilfstabelle!$J$2*VLOOKUP(A180,Stammdaten!$A$17:$E$300,5,FALSE)),C180&gt;(Hilfstabelle!$J$2*VLOOKUP(A180,Stammdaten!$A$17:$E$300,5,FALSE))),"Achtung: Füllstand übersteigt die installierte Speicherkapazität.",IF(OR(NOT(ISNUMBER(B180)),NOT(ISNUMBER(C180))),"Fehler: Füllstände fehlen. Bitte ergänzen.",IF(COUNTIF($A$17:$A$299,A180)&gt;1,"Bitte nur eine Eintragung pro Anlagenschlüssel vornehmen",""))),"Fehler"))</f>
        <v/>
      </c>
    </row>
    <row r="181" spans="1:5" x14ac:dyDescent="0.2">
      <c r="A181" s="76"/>
      <c r="B181" s="4"/>
      <c r="C181" s="131"/>
      <c r="D181" s="10"/>
      <c r="E181" s="87" t="str">
        <f>IF(ISBLANK(A181),"",IFERROR(IF(OR(B181&gt;(Hilfstabelle!$J$2*VLOOKUP(A181,Stammdaten!$A$17:$E$300,5,FALSE)),C181&gt;(Hilfstabelle!$J$2*VLOOKUP(A181,Stammdaten!$A$17:$E$300,5,FALSE))),"Achtung: Füllstand übersteigt die installierte Speicherkapazität.",IF(OR(NOT(ISNUMBER(B181)),NOT(ISNUMBER(C181))),"Fehler: Füllstände fehlen. Bitte ergänzen.",IF(COUNTIF($A$17:$A$299,A181)&gt;1,"Bitte nur eine Eintragung pro Anlagenschlüssel vornehmen",""))),"Fehler"))</f>
        <v/>
      </c>
    </row>
    <row r="182" spans="1:5" x14ac:dyDescent="0.2">
      <c r="A182" s="76"/>
      <c r="B182" s="4"/>
      <c r="C182" s="131"/>
      <c r="D182" s="10"/>
      <c r="E182" s="87" t="str">
        <f>IF(ISBLANK(A182),"",IFERROR(IF(OR(B182&gt;(Hilfstabelle!$J$2*VLOOKUP(A182,Stammdaten!$A$17:$E$300,5,FALSE)),C182&gt;(Hilfstabelle!$J$2*VLOOKUP(A182,Stammdaten!$A$17:$E$300,5,FALSE))),"Achtung: Füllstand übersteigt die installierte Speicherkapazität.",IF(OR(NOT(ISNUMBER(B182)),NOT(ISNUMBER(C182))),"Fehler: Füllstände fehlen. Bitte ergänzen.",IF(COUNTIF($A$17:$A$299,A182)&gt;1,"Bitte nur eine Eintragung pro Anlagenschlüssel vornehmen",""))),"Fehler"))</f>
        <v/>
      </c>
    </row>
    <row r="183" spans="1:5" x14ac:dyDescent="0.2">
      <c r="A183" s="76"/>
      <c r="B183" s="4"/>
      <c r="C183" s="131"/>
      <c r="D183" s="10"/>
      <c r="E183" s="87" t="str">
        <f>IF(ISBLANK(A183),"",IFERROR(IF(OR(B183&gt;(Hilfstabelle!$J$2*VLOOKUP(A183,Stammdaten!$A$17:$E$300,5,FALSE)),C183&gt;(Hilfstabelle!$J$2*VLOOKUP(A183,Stammdaten!$A$17:$E$300,5,FALSE))),"Achtung: Füllstand übersteigt die installierte Speicherkapazität.",IF(OR(NOT(ISNUMBER(B183)),NOT(ISNUMBER(C183))),"Fehler: Füllstände fehlen. Bitte ergänzen.",IF(COUNTIF($A$17:$A$299,A183)&gt;1,"Bitte nur eine Eintragung pro Anlagenschlüssel vornehmen",""))),"Fehler"))</f>
        <v/>
      </c>
    </row>
    <row r="184" spans="1:5" x14ac:dyDescent="0.2">
      <c r="A184" s="76"/>
      <c r="B184" s="4"/>
      <c r="C184" s="131"/>
      <c r="D184" s="10"/>
      <c r="E184" s="87" t="str">
        <f>IF(ISBLANK(A184),"",IFERROR(IF(OR(B184&gt;(Hilfstabelle!$J$2*VLOOKUP(A184,Stammdaten!$A$17:$E$300,5,FALSE)),C184&gt;(Hilfstabelle!$J$2*VLOOKUP(A184,Stammdaten!$A$17:$E$300,5,FALSE))),"Achtung: Füllstand übersteigt die installierte Speicherkapazität.",IF(OR(NOT(ISNUMBER(B184)),NOT(ISNUMBER(C184))),"Fehler: Füllstände fehlen. Bitte ergänzen.",IF(COUNTIF($A$17:$A$299,A184)&gt;1,"Bitte nur eine Eintragung pro Anlagenschlüssel vornehmen",""))),"Fehler"))</f>
        <v/>
      </c>
    </row>
    <row r="185" spans="1:5" x14ac:dyDescent="0.2">
      <c r="A185" s="76"/>
      <c r="B185" s="4"/>
      <c r="C185" s="131"/>
      <c r="D185" s="10"/>
      <c r="E185" s="87" t="str">
        <f>IF(ISBLANK(A185),"",IFERROR(IF(OR(B185&gt;(Hilfstabelle!$J$2*VLOOKUP(A185,Stammdaten!$A$17:$E$300,5,FALSE)),C185&gt;(Hilfstabelle!$J$2*VLOOKUP(A185,Stammdaten!$A$17:$E$300,5,FALSE))),"Achtung: Füllstand übersteigt die installierte Speicherkapazität.",IF(OR(NOT(ISNUMBER(B185)),NOT(ISNUMBER(C185))),"Fehler: Füllstände fehlen. Bitte ergänzen.",IF(COUNTIF($A$17:$A$299,A185)&gt;1,"Bitte nur eine Eintragung pro Anlagenschlüssel vornehmen",""))),"Fehler"))</f>
        <v/>
      </c>
    </row>
    <row r="186" spans="1:5" x14ac:dyDescent="0.2">
      <c r="A186" s="76"/>
      <c r="B186" s="4"/>
      <c r="C186" s="131"/>
      <c r="D186" s="10"/>
      <c r="E186" s="87" t="str">
        <f>IF(ISBLANK(A186),"",IFERROR(IF(OR(B186&gt;(Hilfstabelle!$J$2*VLOOKUP(A186,Stammdaten!$A$17:$E$300,5,FALSE)),C186&gt;(Hilfstabelle!$J$2*VLOOKUP(A186,Stammdaten!$A$17:$E$300,5,FALSE))),"Achtung: Füllstand übersteigt die installierte Speicherkapazität.",IF(OR(NOT(ISNUMBER(B186)),NOT(ISNUMBER(C186))),"Fehler: Füllstände fehlen. Bitte ergänzen.",IF(COUNTIF($A$17:$A$299,A186)&gt;1,"Bitte nur eine Eintragung pro Anlagenschlüssel vornehmen",""))),"Fehler"))</f>
        <v/>
      </c>
    </row>
    <row r="187" spans="1:5" x14ac:dyDescent="0.2">
      <c r="A187" s="76"/>
      <c r="B187" s="4"/>
      <c r="C187" s="131"/>
      <c r="D187" s="10"/>
      <c r="E187" s="87" t="str">
        <f>IF(ISBLANK(A187),"",IFERROR(IF(OR(B187&gt;(Hilfstabelle!$J$2*VLOOKUP(A187,Stammdaten!$A$17:$E$300,5,FALSE)),C187&gt;(Hilfstabelle!$J$2*VLOOKUP(A187,Stammdaten!$A$17:$E$300,5,FALSE))),"Achtung: Füllstand übersteigt die installierte Speicherkapazität.",IF(OR(NOT(ISNUMBER(B187)),NOT(ISNUMBER(C187))),"Fehler: Füllstände fehlen. Bitte ergänzen.",IF(COUNTIF($A$17:$A$299,A187)&gt;1,"Bitte nur eine Eintragung pro Anlagenschlüssel vornehmen",""))),"Fehler"))</f>
        <v/>
      </c>
    </row>
    <row r="188" spans="1:5" x14ac:dyDescent="0.2">
      <c r="A188" s="76"/>
      <c r="B188" s="4"/>
      <c r="C188" s="131"/>
      <c r="D188" s="10"/>
      <c r="E188" s="87" t="str">
        <f>IF(ISBLANK(A188),"",IFERROR(IF(OR(B188&gt;(Hilfstabelle!$J$2*VLOOKUP(A188,Stammdaten!$A$17:$E$300,5,FALSE)),C188&gt;(Hilfstabelle!$J$2*VLOOKUP(A188,Stammdaten!$A$17:$E$300,5,FALSE))),"Achtung: Füllstand übersteigt die installierte Speicherkapazität.",IF(OR(NOT(ISNUMBER(B188)),NOT(ISNUMBER(C188))),"Fehler: Füllstände fehlen. Bitte ergänzen.",IF(COUNTIF($A$17:$A$299,A188)&gt;1,"Bitte nur eine Eintragung pro Anlagenschlüssel vornehmen",""))),"Fehler"))</f>
        <v/>
      </c>
    </row>
    <row r="189" spans="1:5" x14ac:dyDescent="0.2">
      <c r="A189" s="76"/>
      <c r="B189" s="4"/>
      <c r="C189" s="131"/>
      <c r="D189" s="10"/>
      <c r="E189" s="87" t="str">
        <f>IF(ISBLANK(A189),"",IFERROR(IF(OR(B189&gt;(Hilfstabelle!$J$2*VLOOKUP(A189,Stammdaten!$A$17:$E$300,5,FALSE)),C189&gt;(Hilfstabelle!$J$2*VLOOKUP(A189,Stammdaten!$A$17:$E$300,5,FALSE))),"Achtung: Füllstand übersteigt die installierte Speicherkapazität.",IF(OR(NOT(ISNUMBER(B189)),NOT(ISNUMBER(C189))),"Fehler: Füllstände fehlen. Bitte ergänzen.",IF(COUNTIF($A$17:$A$299,A189)&gt;1,"Bitte nur eine Eintragung pro Anlagenschlüssel vornehmen",""))),"Fehler"))</f>
        <v/>
      </c>
    </row>
    <row r="190" spans="1:5" x14ac:dyDescent="0.2">
      <c r="A190" s="76"/>
      <c r="B190" s="4"/>
      <c r="C190" s="131"/>
      <c r="D190" s="10"/>
      <c r="E190" s="87" t="str">
        <f>IF(ISBLANK(A190),"",IFERROR(IF(OR(B190&gt;(Hilfstabelle!$J$2*VLOOKUP(A190,Stammdaten!$A$17:$E$300,5,FALSE)),C190&gt;(Hilfstabelle!$J$2*VLOOKUP(A190,Stammdaten!$A$17:$E$300,5,FALSE))),"Achtung: Füllstand übersteigt die installierte Speicherkapazität.",IF(OR(NOT(ISNUMBER(B190)),NOT(ISNUMBER(C190))),"Fehler: Füllstände fehlen. Bitte ergänzen.",IF(COUNTIF($A$17:$A$299,A190)&gt;1,"Bitte nur eine Eintragung pro Anlagenschlüssel vornehmen",""))),"Fehler"))</f>
        <v/>
      </c>
    </row>
    <row r="191" spans="1:5" x14ac:dyDescent="0.2">
      <c r="A191" s="76"/>
      <c r="B191" s="4"/>
      <c r="C191" s="131"/>
      <c r="D191" s="10"/>
      <c r="E191" s="87" t="str">
        <f>IF(ISBLANK(A191),"",IFERROR(IF(OR(B191&gt;(Hilfstabelle!$J$2*VLOOKUP(A191,Stammdaten!$A$17:$E$300,5,FALSE)),C191&gt;(Hilfstabelle!$J$2*VLOOKUP(A191,Stammdaten!$A$17:$E$300,5,FALSE))),"Achtung: Füllstand übersteigt die installierte Speicherkapazität.",IF(OR(NOT(ISNUMBER(B191)),NOT(ISNUMBER(C191))),"Fehler: Füllstände fehlen. Bitte ergänzen.",IF(COUNTIF($A$17:$A$299,A191)&gt;1,"Bitte nur eine Eintragung pro Anlagenschlüssel vornehmen",""))),"Fehler"))</f>
        <v/>
      </c>
    </row>
    <row r="192" spans="1:5" x14ac:dyDescent="0.2">
      <c r="A192" s="76"/>
      <c r="B192" s="4"/>
      <c r="C192" s="131"/>
      <c r="D192" s="10"/>
      <c r="E192" s="87" t="str">
        <f>IF(ISBLANK(A192),"",IFERROR(IF(OR(B192&gt;(Hilfstabelle!$J$2*VLOOKUP(A192,Stammdaten!$A$17:$E$300,5,FALSE)),C192&gt;(Hilfstabelle!$J$2*VLOOKUP(A192,Stammdaten!$A$17:$E$300,5,FALSE))),"Achtung: Füllstand übersteigt die installierte Speicherkapazität.",IF(OR(NOT(ISNUMBER(B192)),NOT(ISNUMBER(C192))),"Fehler: Füllstände fehlen. Bitte ergänzen.",IF(COUNTIF($A$17:$A$299,A192)&gt;1,"Bitte nur eine Eintragung pro Anlagenschlüssel vornehmen",""))),"Fehler"))</f>
        <v/>
      </c>
    </row>
    <row r="193" spans="1:5" x14ac:dyDescent="0.2">
      <c r="A193" s="76"/>
      <c r="B193" s="4"/>
      <c r="C193" s="131"/>
      <c r="D193" s="10"/>
      <c r="E193" s="87" t="str">
        <f>IF(ISBLANK(A193),"",IFERROR(IF(OR(B193&gt;(Hilfstabelle!$J$2*VLOOKUP(A193,Stammdaten!$A$17:$E$300,5,FALSE)),C193&gt;(Hilfstabelle!$J$2*VLOOKUP(A193,Stammdaten!$A$17:$E$300,5,FALSE))),"Achtung: Füllstand übersteigt die installierte Speicherkapazität.",IF(OR(NOT(ISNUMBER(B193)),NOT(ISNUMBER(C193))),"Fehler: Füllstände fehlen. Bitte ergänzen.",IF(COUNTIF($A$17:$A$299,A193)&gt;1,"Bitte nur eine Eintragung pro Anlagenschlüssel vornehmen",""))),"Fehler"))</f>
        <v/>
      </c>
    </row>
    <row r="194" spans="1:5" x14ac:dyDescent="0.2">
      <c r="A194" s="76"/>
      <c r="B194" s="4"/>
      <c r="C194" s="131"/>
      <c r="D194" s="10"/>
      <c r="E194" s="87" t="str">
        <f>IF(ISBLANK(A194),"",IFERROR(IF(OR(B194&gt;(Hilfstabelle!$J$2*VLOOKUP(A194,Stammdaten!$A$17:$E$300,5,FALSE)),C194&gt;(Hilfstabelle!$J$2*VLOOKUP(A194,Stammdaten!$A$17:$E$300,5,FALSE))),"Achtung: Füllstand übersteigt die installierte Speicherkapazität.",IF(OR(NOT(ISNUMBER(B194)),NOT(ISNUMBER(C194))),"Fehler: Füllstände fehlen. Bitte ergänzen.",IF(COUNTIF($A$17:$A$299,A194)&gt;1,"Bitte nur eine Eintragung pro Anlagenschlüssel vornehmen",""))),"Fehler"))</f>
        <v/>
      </c>
    </row>
    <row r="195" spans="1:5" x14ac:dyDescent="0.2">
      <c r="A195" s="76"/>
      <c r="B195" s="4"/>
      <c r="C195" s="131"/>
      <c r="D195" s="10"/>
      <c r="E195" s="87" t="str">
        <f>IF(ISBLANK(A195),"",IFERROR(IF(OR(B195&gt;(Hilfstabelle!$J$2*VLOOKUP(A195,Stammdaten!$A$17:$E$300,5,FALSE)),C195&gt;(Hilfstabelle!$J$2*VLOOKUP(A195,Stammdaten!$A$17:$E$300,5,FALSE))),"Achtung: Füllstand übersteigt die installierte Speicherkapazität.",IF(OR(NOT(ISNUMBER(B195)),NOT(ISNUMBER(C195))),"Fehler: Füllstände fehlen. Bitte ergänzen.",IF(COUNTIF($A$17:$A$299,A195)&gt;1,"Bitte nur eine Eintragung pro Anlagenschlüssel vornehmen",""))),"Fehler"))</f>
        <v/>
      </c>
    </row>
    <row r="196" spans="1:5" x14ac:dyDescent="0.2">
      <c r="A196" s="76"/>
      <c r="B196" s="4"/>
      <c r="C196" s="131"/>
      <c r="D196" s="10"/>
      <c r="E196" s="87" t="str">
        <f>IF(ISBLANK(A196),"",IFERROR(IF(OR(B196&gt;(Hilfstabelle!$J$2*VLOOKUP(A196,Stammdaten!$A$17:$E$300,5,FALSE)),C196&gt;(Hilfstabelle!$J$2*VLOOKUP(A196,Stammdaten!$A$17:$E$300,5,FALSE))),"Achtung: Füllstand übersteigt die installierte Speicherkapazität.",IF(OR(NOT(ISNUMBER(B196)),NOT(ISNUMBER(C196))),"Fehler: Füllstände fehlen. Bitte ergänzen.",IF(COUNTIF($A$17:$A$299,A196)&gt;1,"Bitte nur eine Eintragung pro Anlagenschlüssel vornehmen",""))),"Fehler"))</f>
        <v/>
      </c>
    </row>
    <row r="197" spans="1:5" x14ac:dyDescent="0.2">
      <c r="A197" s="76"/>
      <c r="B197" s="4"/>
      <c r="C197" s="131"/>
      <c r="D197" s="10"/>
      <c r="E197" s="87" t="str">
        <f>IF(ISBLANK(A197),"",IFERROR(IF(OR(B197&gt;(Hilfstabelle!$J$2*VLOOKUP(A197,Stammdaten!$A$17:$E$300,5,FALSE)),C197&gt;(Hilfstabelle!$J$2*VLOOKUP(A197,Stammdaten!$A$17:$E$300,5,FALSE))),"Achtung: Füllstand übersteigt die installierte Speicherkapazität.",IF(OR(NOT(ISNUMBER(B197)),NOT(ISNUMBER(C197))),"Fehler: Füllstände fehlen. Bitte ergänzen.",IF(COUNTIF($A$17:$A$299,A197)&gt;1,"Bitte nur eine Eintragung pro Anlagenschlüssel vornehmen",""))),"Fehler"))</f>
        <v/>
      </c>
    </row>
    <row r="198" spans="1:5" x14ac:dyDescent="0.2">
      <c r="A198" s="76"/>
      <c r="B198" s="4"/>
      <c r="C198" s="131"/>
      <c r="D198" s="10"/>
      <c r="E198" s="87" t="str">
        <f>IF(ISBLANK(A198),"",IFERROR(IF(OR(B198&gt;(Hilfstabelle!$J$2*VLOOKUP(A198,Stammdaten!$A$17:$E$300,5,FALSE)),C198&gt;(Hilfstabelle!$J$2*VLOOKUP(A198,Stammdaten!$A$17:$E$300,5,FALSE))),"Achtung: Füllstand übersteigt die installierte Speicherkapazität.",IF(OR(NOT(ISNUMBER(B198)),NOT(ISNUMBER(C198))),"Fehler: Füllstände fehlen. Bitte ergänzen.",IF(COUNTIF($A$17:$A$299,A198)&gt;1,"Bitte nur eine Eintragung pro Anlagenschlüssel vornehmen",""))),"Fehler"))</f>
        <v/>
      </c>
    </row>
    <row r="199" spans="1:5" x14ac:dyDescent="0.2">
      <c r="A199" s="76"/>
      <c r="B199" s="4"/>
      <c r="C199" s="131"/>
      <c r="D199" s="10"/>
      <c r="E199" s="87" t="str">
        <f>IF(ISBLANK(A199),"",IFERROR(IF(OR(B199&gt;(Hilfstabelle!$J$2*VLOOKUP(A199,Stammdaten!$A$17:$E$300,5,FALSE)),C199&gt;(Hilfstabelle!$J$2*VLOOKUP(A199,Stammdaten!$A$17:$E$300,5,FALSE))),"Achtung: Füllstand übersteigt die installierte Speicherkapazität.",IF(OR(NOT(ISNUMBER(B199)),NOT(ISNUMBER(C199))),"Fehler: Füllstände fehlen. Bitte ergänzen.",IF(COUNTIF($A$17:$A$299,A199)&gt;1,"Bitte nur eine Eintragung pro Anlagenschlüssel vornehmen",""))),"Fehler"))</f>
        <v/>
      </c>
    </row>
    <row r="200" spans="1:5" x14ac:dyDescent="0.2">
      <c r="A200" s="76"/>
      <c r="B200" s="4"/>
      <c r="C200" s="131"/>
      <c r="D200" s="10"/>
      <c r="E200" s="87" t="str">
        <f>IF(ISBLANK(A200),"",IFERROR(IF(OR(B200&gt;(Hilfstabelle!$J$2*VLOOKUP(A200,Stammdaten!$A$17:$E$300,5,FALSE)),C200&gt;(Hilfstabelle!$J$2*VLOOKUP(A200,Stammdaten!$A$17:$E$300,5,FALSE))),"Achtung: Füllstand übersteigt die installierte Speicherkapazität.",IF(OR(NOT(ISNUMBER(B200)),NOT(ISNUMBER(C200))),"Fehler: Füllstände fehlen. Bitte ergänzen.",IF(COUNTIF($A$17:$A$299,A200)&gt;1,"Bitte nur eine Eintragung pro Anlagenschlüssel vornehmen",""))),"Fehler"))</f>
        <v/>
      </c>
    </row>
    <row r="201" spans="1:5" x14ac:dyDescent="0.2">
      <c r="A201" s="76"/>
      <c r="B201" s="4"/>
      <c r="C201" s="131"/>
      <c r="D201" s="10"/>
      <c r="E201" s="87" t="str">
        <f>IF(ISBLANK(A201),"",IFERROR(IF(OR(B201&gt;(Hilfstabelle!$J$2*VLOOKUP(A201,Stammdaten!$A$17:$E$300,5,FALSE)),C201&gt;(Hilfstabelle!$J$2*VLOOKUP(A201,Stammdaten!$A$17:$E$300,5,FALSE))),"Achtung: Füllstand übersteigt die installierte Speicherkapazität.",IF(OR(NOT(ISNUMBER(B201)),NOT(ISNUMBER(C201))),"Fehler: Füllstände fehlen. Bitte ergänzen.",IF(COUNTIF($A$17:$A$299,A201)&gt;1,"Bitte nur eine Eintragung pro Anlagenschlüssel vornehmen",""))),"Fehler"))</f>
        <v/>
      </c>
    </row>
    <row r="202" spans="1:5" x14ac:dyDescent="0.2">
      <c r="A202" s="76"/>
      <c r="B202" s="4"/>
      <c r="C202" s="131"/>
      <c r="D202" s="10"/>
      <c r="E202" s="87" t="str">
        <f>IF(ISBLANK(A202),"",IFERROR(IF(OR(B202&gt;(Hilfstabelle!$J$2*VLOOKUP(A202,Stammdaten!$A$17:$E$300,5,FALSE)),C202&gt;(Hilfstabelle!$J$2*VLOOKUP(A202,Stammdaten!$A$17:$E$300,5,FALSE))),"Achtung: Füllstand übersteigt die installierte Speicherkapazität.",IF(OR(NOT(ISNUMBER(B202)),NOT(ISNUMBER(C202))),"Fehler: Füllstände fehlen. Bitte ergänzen.",IF(COUNTIF($A$17:$A$299,A202)&gt;1,"Bitte nur eine Eintragung pro Anlagenschlüssel vornehmen",""))),"Fehler"))</f>
        <v/>
      </c>
    </row>
    <row r="203" spans="1:5" x14ac:dyDescent="0.2">
      <c r="A203" s="76"/>
      <c r="B203" s="4"/>
      <c r="C203" s="131"/>
      <c r="D203" s="10"/>
      <c r="E203" s="87" t="str">
        <f>IF(ISBLANK(A203),"",IFERROR(IF(OR(B203&gt;(Hilfstabelle!$J$2*VLOOKUP(A203,Stammdaten!$A$17:$E$300,5,FALSE)),C203&gt;(Hilfstabelle!$J$2*VLOOKUP(A203,Stammdaten!$A$17:$E$300,5,FALSE))),"Achtung: Füllstand übersteigt die installierte Speicherkapazität.",IF(OR(NOT(ISNUMBER(B203)),NOT(ISNUMBER(C203))),"Fehler: Füllstände fehlen. Bitte ergänzen.",IF(COUNTIF($A$17:$A$299,A203)&gt;1,"Bitte nur eine Eintragung pro Anlagenschlüssel vornehmen",""))),"Fehler"))</f>
        <v/>
      </c>
    </row>
    <row r="204" spans="1:5" x14ac:dyDescent="0.2">
      <c r="A204" s="76"/>
      <c r="B204" s="4"/>
      <c r="C204" s="131"/>
      <c r="D204" s="10"/>
      <c r="E204" s="87" t="str">
        <f>IF(ISBLANK(A204),"",IFERROR(IF(OR(B204&gt;(Hilfstabelle!$J$2*VLOOKUP(A204,Stammdaten!$A$17:$E$300,5,FALSE)),C204&gt;(Hilfstabelle!$J$2*VLOOKUP(A204,Stammdaten!$A$17:$E$300,5,FALSE))),"Achtung: Füllstand übersteigt die installierte Speicherkapazität.",IF(OR(NOT(ISNUMBER(B204)),NOT(ISNUMBER(C204))),"Fehler: Füllstände fehlen. Bitte ergänzen.",IF(COUNTIF($A$17:$A$299,A204)&gt;1,"Bitte nur eine Eintragung pro Anlagenschlüssel vornehmen",""))),"Fehler"))</f>
        <v/>
      </c>
    </row>
    <row r="205" spans="1:5" x14ac:dyDescent="0.2">
      <c r="A205" s="76"/>
      <c r="B205" s="4"/>
      <c r="C205" s="131"/>
      <c r="D205" s="10"/>
      <c r="E205" s="87" t="str">
        <f>IF(ISBLANK(A205),"",IFERROR(IF(OR(B205&gt;(Hilfstabelle!$J$2*VLOOKUP(A205,Stammdaten!$A$17:$E$300,5,FALSE)),C205&gt;(Hilfstabelle!$J$2*VLOOKUP(A205,Stammdaten!$A$17:$E$300,5,FALSE))),"Achtung: Füllstand übersteigt die installierte Speicherkapazität.",IF(OR(NOT(ISNUMBER(B205)),NOT(ISNUMBER(C205))),"Fehler: Füllstände fehlen. Bitte ergänzen.",IF(COUNTIF($A$17:$A$299,A205)&gt;1,"Bitte nur eine Eintragung pro Anlagenschlüssel vornehmen",""))),"Fehler"))</f>
        <v/>
      </c>
    </row>
    <row r="206" spans="1:5" x14ac:dyDescent="0.2">
      <c r="A206" s="76"/>
      <c r="B206" s="4"/>
      <c r="C206" s="131"/>
      <c r="D206" s="10"/>
      <c r="E206" s="87" t="str">
        <f>IF(ISBLANK(A206),"",IFERROR(IF(OR(B206&gt;(Hilfstabelle!$J$2*VLOOKUP(A206,Stammdaten!$A$17:$E$300,5,FALSE)),C206&gt;(Hilfstabelle!$J$2*VLOOKUP(A206,Stammdaten!$A$17:$E$300,5,FALSE))),"Achtung: Füllstand übersteigt die installierte Speicherkapazität.",IF(OR(NOT(ISNUMBER(B206)),NOT(ISNUMBER(C206))),"Fehler: Füllstände fehlen. Bitte ergänzen.",IF(COUNTIF($A$17:$A$299,A206)&gt;1,"Bitte nur eine Eintragung pro Anlagenschlüssel vornehmen",""))),"Fehler"))</f>
        <v/>
      </c>
    </row>
    <row r="207" spans="1:5" x14ac:dyDescent="0.2">
      <c r="A207" s="76"/>
      <c r="B207" s="4"/>
      <c r="C207" s="131"/>
      <c r="D207" s="10"/>
      <c r="E207" s="87" t="str">
        <f>IF(ISBLANK(A207),"",IFERROR(IF(OR(B207&gt;(Hilfstabelle!$J$2*VLOOKUP(A207,Stammdaten!$A$17:$E$300,5,FALSE)),C207&gt;(Hilfstabelle!$J$2*VLOOKUP(A207,Stammdaten!$A$17:$E$300,5,FALSE))),"Achtung: Füllstand übersteigt die installierte Speicherkapazität.",IF(OR(NOT(ISNUMBER(B207)),NOT(ISNUMBER(C207))),"Fehler: Füllstände fehlen. Bitte ergänzen.",IF(COUNTIF($A$17:$A$299,A207)&gt;1,"Bitte nur eine Eintragung pro Anlagenschlüssel vornehmen",""))),"Fehler"))</f>
        <v/>
      </c>
    </row>
    <row r="208" spans="1:5" x14ac:dyDescent="0.2">
      <c r="A208" s="76"/>
      <c r="B208" s="4"/>
      <c r="C208" s="131"/>
      <c r="D208" s="10"/>
      <c r="E208" s="87" t="str">
        <f>IF(ISBLANK(A208),"",IFERROR(IF(OR(B208&gt;(Hilfstabelle!$J$2*VLOOKUP(A208,Stammdaten!$A$17:$E$300,5,FALSE)),C208&gt;(Hilfstabelle!$J$2*VLOOKUP(A208,Stammdaten!$A$17:$E$300,5,FALSE))),"Achtung: Füllstand übersteigt die installierte Speicherkapazität.",IF(OR(NOT(ISNUMBER(B208)),NOT(ISNUMBER(C208))),"Fehler: Füllstände fehlen. Bitte ergänzen.",IF(COUNTIF($A$17:$A$299,A208)&gt;1,"Bitte nur eine Eintragung pro Anlagenschlüssel vornehmen",""))),"Fehler"))</f>
        <v/>
      </c>
    </row>
    <row r="209" spans="1:5" x14ac:dyDescent="0.2">
      <c r="A209" s="76"/>
      <c r="B209" s="4"/>
      <c r="C209" s="131"/>
      <c r="D209" s="10"/>
      <c r="E209" s="87" t="str">
        <f>IF(ISBLANK(A209),"",IFERROR(IF(OR(B209&gt;(Hilfstabelle!$J$2*VLOOKUP(A209,Stammdaten!$A$17:$E$300,5,FALSE)),C209&gt;(Hilfstabelle!$J$2*VLOOKUP(A209,Stammdaten!$A$17:$E$300,5,FALSE))),"Achtung: Füllstand übersteigt die installierte Speicherkapazität.",IF(OR(NOT(ISNUMBER(B209)),NOT(ISNUMBER(C209))),"Fehler: Füllstände fehlen. Bitte ergänzen.",IF(COUNTIF($A$17:$A$299,A209)&gt;1,"Bitte nur eine Eintragung pro Anlagenschlüssel vornehmen",""))),"Fehler"))</f>
        <v/>
      </c>
    </row>
    <row r="210" spans="1:5" x14ac:dyDescent="0.2">
      <c r="A210" s="76"/>
      <c r="B210" s="4"/>
      <c r="C210" s="131"/>
      <c r="D210" s="10"/>
      <c r="E210" s="87" t="str">
        <f>IF(ISBLANK(A210),"",IFERROR(IF(OR(B210&gt;(Hilfstabelle!$J$2*VLOOKUP(A210,Stammdaten!$A$17:$E$300,5,FALSE)),C210&gt;(Hilfstabelle!$J$2*VLOOKUP(A210,Stammdaten!$A$17:$E$300,5,FALSE))),"Achtung: Füllstand übersteigt die installierte Speicherkapazität.",IF(OR(NOT(ISNUMBER(B210)),NOT(ISNUMBER(C210))),"Fehler: Füllstände fehlen. Bitte ergänzen.",IF(COUNTIF($A$17:$A$299,A210)&gt;1,"Bitte nur eine Eintragung pro Anlagenschlüssel vornehmen",""))),"Fehler"))</f>
        <v/>
      </c>
    </row>
    <row r="211" spans="1:5" x14ac:dyDescent="0.2">
      <c r="A211" s="76"/>
      <c r="B211" s="4"/>
      <c r="C211" s="131"/>
      <c r="D211" s="10"/>
      <c r="E211" s="87" t="str">
        <f>IF(ISBLANK(A211),"",IFERROR(IF(OR(B211&gt;(Hilfstabelle!$J$2*VLOOKUP(A211,Stammdaten!$A$17:$E$300,5,FALSE)),C211&gt;(Hilfstabelle!$J$2*VLOOKUP(A211,Stammdaten!$A$17:$E$300,5,FALSE))),"Achtung: Füllstand übersteigt die installierte Speicherkapazität.",IF(OR(NOT(ISNUMBER(B211)),NOT(ISNUMBER(C211))),"Fehler: Füllstände fehlen. Bitte ergänzen.",IF(COUNTIF($A$17:$A$299,A211)&gt;1,"Bitte nur eine Eintragung pro Anlagenschlüssel vornehmen",""))),"Fehler"))</f>
        <v/>
      </c>
    </row>
    <row r="212" spans="1:5" x14ac:dyDescent="0.2">
      <c r="A212" s="76"/>
      <c r="B212" s="4"/>
      <c r="C212" s="131"/>
      <c r="D212" s="10"/>
      <c r="E212" s="87" t="str">
        <f>IF(ISBLANK(A212),"",IFERROR(IF(OR(B212&gt;(Hilfstabelle!$J$2*VLOOKUP(A212,Stammdaten!$A$17:$E$300,5,FALSE)),C212&gt;(Hilfstabelle!$J$2*VLOOKUP(A212,Stammdaten!$A$17:$E$300,5,FALSE))),"Achtung: Füllstand übersteigt die installierte Speicherkapazität.",IF(OR(NOT(ISNUMBER(B212)),NOT(ISNUMBER(C212))),"Fehler: Füllstände fehlen. Bitte ergänzen.",IF(COUNTIF($A$17:$A$299,A212)&gt;1,"Bitte nur eine Eintragung pro Anlagenschlüssel vornehmen",""))),"Fehler"))</f>
        <v/>
      </c>
    </row>
    <row r="213" spans="1:5" x14ac:dyDescent="0.2">
      <c r="A213" s="76"/>
      <c r="B213" s="4"/>
      <c r="C213" s="131"/>
      <c r="D213" s="10"/>
      <c r="E213" s="87" t="str">
        <f>IF(ISBLANK(A213),"",IFERROR(IF(OR(B213&gt;(Hilfstabelle!$J$2*VLOOKUP(A213,Stammdaten!$A$17:$E$300,5,FALSE)),C213&gt;(Hilfstabelle!$J$2*VLOOKUP(A213,Stammdaten!$A$17:$E$300,5,FALSE))),"Achtung: Füllstand übersteigt die installierte Speicherkapazität.",IF(OR(NOT(ISNUMBER(B213)),NOT(ISNUMBER(C213))),"Fehler: Füllstände fehlen. Bitte ergänzen.",IF(COUNTIF($A$17:$A$299,A213)&gt;1,"Bitte nur eine Eintragung pro Anlagenschlüssel vornehmen",""))),"Fehler"))</f>
        <v/>
      </c>
    </row>
    <row r="214" spans="1:5" x14ac:dyDescent="0.2">
      <c r="A214" s="76"/>
      <c r="B214" s="4"/>
      <c r="C214" s="131"/>
      <c r="D214" s="10"/>
      <c r="E214" s="87" t="str">
        <f>IF(ISBLANK(A214),"",IFERROR(IF(OR(B214&gt;(Hilfstabelle!$J$2*VLOOKUP(A214,Stammdaten!$A$17:$E$300,5,FALSE)),C214&gt;(Hilfstabelle!$J$2*VLOOKUP(A214,Stammdaten!$A$17:$E$300,5,FALSE))),"Achtung: Füllstand übersteigt die installierte Speicherkapazität.",IF(OR(NOT(ISNUMBER(B214)),NOT(ISNUMBER(C214))),"Fehler: Füllstände fehlen. Bitte ergänzen.",IF(COUNTIF($A$17:$A$299,A214)&gt;1,"Bitte nur eine Eintragung pro Anlagenschlüssel vornehmen",""))),"Fehler"))</f>
        <v/>
      </c>
    </row>
    <row r="215" spans="1:5" x14ac:dyDescent="0.2">
      <c r="A215" s="76"/>
      <c r="B215" s="4"/>
      <c r="C215" s="131"/>
      <c r="D215" s="10"/>
      <c r="E215" s="87" t="str">
        <f>IF(ISBLANK(A215),"",IFERROR(IF(OR(B215&gt;(Hilfstabelle!$J$2*VLOOKUP(A215,Stammdaten!$A$17:$E$300,5,FALSE)),C215&gt;(Hilfstabelle!$J$2*VLOOKUP(A215,Stammdaten!$A$17:$E$300,5,FALSE))),"Achtung: Füllstand übersteigt die installierte Speicherkapazität.",IF(OR(NOT(ISNUMBER(B215)),NOT(ISNUMBER(C215))),"Fehler: Füllstände fehlen. Bitte ergänzen.",IF(COUNTIF($A$17:$A$299,A215)&gt;1,"Bitte nur eine Eintragung pro Anlagenschlüssel vornehmen",""))),"Fehler"))</f>
        <v/>
      </c>
    </row>
    <row r="216" spans="1:5" x14ac:dyDescent="0.2">
      <c r="A216" s="76"/>
      <c r="B216" s="4"/>
      <c r="C216" s="131"/>
      <c r="D216" s="10"/>
      <c r="E216" s="87" t="str">
        <f>IF(ISBLANK(A216),"",IFERROR(IF(OR(B216&gt;(Hilfstabelle!$J$2*VLOOKUP(A216,Stammdaten!$A$17:$E$300,5,FALSE)),C216&gt;(Hilfstabelle!$J$2*VLOOKUP(A216,Stammdaten!$A$17:$E$300,5,FALSE))),"Achtung: Füllstand übersteigt die installierte Speicherkapazität.",IF(OR(NOT(ISNUMBER(B216)),NOT(ISNUMBER(C216))),"Fehler: Füllstände fehlen. Bitte ergänzen.",IF(COUNTIF($A$17:$A$299,A216)&gt;1,"Bitte nur eine Eintragung pro Anlagenschlüssel vornehmen",""))),"Fehler"))</f>
        <v/>
      </c>
    </row>
    <row r="217" spans="1:5" x14ac:dyDescent="0.2">
      <c r="A217" s="76"/>
      <c r="B217" s="4"/>
      <c r="C217" s="131"/>
      <c r="D217" s="10"/>
      <c r="E217" s="87" t="str">
        <f>IF(ISBLANK(A217),"",IFERROR(IF(OR(B217&gt;(Hilfstabelle!$J$2*VLOOKUP(A217,Stammdaten!$A$17:$E$300,5,FALSE)),C217&gt;(Hilfstabelle!$J$2*VLOOKUP(A217,Stammdaten!$A$17:$E$300,5,FALSE))),"Achtung: Füllstand übersteigt die installierte Speicherkapazität.",IF(OR(NOT(ISNUMBER(B217)),NOT(ISNUMBER(C217))),"Fehler: Füllstände fehlen. Bitte ergänzen.",IF(COUNTIF($A$17:$A$299,A217)&gt;1,"Bitte nur eine Eintragung pro Anlagenschlüssel vornehmen",""))),"Fehler"))</f>
        <v/>
      </c>
    </row>
    <row r="218" spans="1:5" x14ac:dyDescent="0.2">
      <c r="A218" s="76"/>
      <c r="B218" s="4"/>
      <c r="C218" s="131"/>
      <c r="D218" s="10"/>
      <c r="E218" s="87" t="str">
        <f>IF(ISBLANK(A218),"",IFERROR(IF(OR(B218&gt;(Hilfstabelle!$J$2*VLOOKUP(A218,Stammdaten!$A$17:$E$300,5,FALSE)),C218&gt;(Hilfstabelle!$J$2*VLOOKUP(A218,Stammdaten!$A$17:$E$300,5,FALSE))),"Achtung: Füllstand übersteigt die installierte Speicherkapazität.",IF(OR(NOT(ISNUMBER(B218)),NOT(ISNUMBER(C218))),"Fehler: Füllstände fehlen. Bitte ergänzen.",IF(COUNTIF($A$17:$A$299,A218)&gt;1,"Bitte nur eine Eintragung pro Anlagenschlüssel vornehmen",""))),"Fehler"))</f>
        <v/>
      </c>
    </row>
    <row r="219" spans="1:5" x14ac:dyDescent="0.2">
      <c r="A219" s="76"/>
      <c r="B219" s="4"/>
      <c r="C219" s="131"/>
      <c r="D219" s="10"/>
      <c r="E219" s="87" t="str">
        <f>IF(ISBLANK(A219),"",IFERROR(IF(OR(B219&gt;(Hilfstabelle!$J$2*VLOOKUP(A219,Stammdaten!$A$17:$E$300,5,FALSE)),C219&gt;(Hilfstabelle!$J$2*VLOOKUP(A219,Stammdaten!$A$17:$E$300,5,FALSE))),"Achtung: Füllstand übersteigt die installierte Speicherkapazität.",IF(OR(NOT(ISNUMBER(B219)),NOT(ISNUMBER(C219))),"Fehler: Füllstände fehlen. Bitte ergänzen.",IF(COUNTIF($A$17:$A$299,A219)&gt;1,"Bitte nur eine Eintragung pro Anlagenschlüssel vornehmen",""))),"Fehler"))</f>
        <v/>
      </c>
    </row>
    <row r="220" spans="1:5" x14ac:dyDescent="0.2">
      <c r="A220" s="76"/>
      <c r="B220" s="4"/>
      <c r="C220" s="131"/>
      <c r="D220" s="10"/>
      <c r="E220" s="87" t="str">
        <f>IF(ISBLANK(A220),"",IFERROR(IF(OR(B220&gt;(Hilfstabelle!$J$2*VLOOKUP(A220,Stammdaten!$A$17:$E$300,5,FALSE)),C220&gt;(Hilfstabelle!$J$2*VLOOKUP(A220,Stammdaten!$A$17:$E$300,5,FALSE))),"Achtung: Füllstand übersteigt die installierte Speicherkapazität.",IF(OR(NOT(ISNUMBER(B220)),NOT(ISNUMBER(C220))),"Fehler: Füllstände fehlen. Bitte ergänzen.",IF(COUNTIF($A$17:$A$299,A220)&gt;1,"Bitte nur eine Eintragung pro Anlagenschlüssel vornehmen",""))),"Fehler"))</f>
        <v/>
      </c>
    </row>
    <row r="221" spans="1:5" x14ac:dyDescent="0.2">
      <c r="A221" s="76"/>
      <c r="B221" s="4"/>
      <c r="C221" s="131"/>
      <c r="D221" s="10"/>
      <c r="E221" s="87" t="str">
        <f>IF(ISBLANK(A221),"",IFERROR(IF(OR(B221&gt;(Hilfstabelle!$J$2*VLOOKUP(A221,Stammdaten!$A$17:$E$300,5,FALSE)),C221&gt;(Hilfstabelle!$J$2*VLOOKUP(A221,Stammdaten!$A$17:$E$300,5,FALSE))),"Achtung: Füllstand übersteigt die installierte Speicherkapazität.",IF(OR(NOT(ISNUMBER(B221)),NOT(ISNUMBER(C221))),"Fehler: Füllstände fehlen. Bitte ergänzen.",IF(COUNTIF($A$17:$A$299,A221)&gt;1,"Bitte nur eine Eintragung pro Anlagenschlüssel vornehmen",""))),"Fehler"))</f>
        <v/>
      </c>
    </row>
    <row r="222" spans="1:5" x14ac:dyDescent="0.2">
      <c r="A222" s="76"/>
      <c r="B222" s="4"/>
      <c r="C222" s="131"/>
      <c r="D222" s="10"/>
      <c r="E222" s="87" t="str">
        <f>IF(ISBLANK(A222),"",IFERROR(IF(OR(B222&gt;(Hilfstabelle!$J$2*VLOOKUP(A222,Stammdaten!$A$17:$E$300,5,FALSE)),C222&gt;(Hilfstabelle!$J$2*VLOOKUP(A222,Stammdaten!$A$17:$E$300,5,FALSE))),"Achtung: Füllstand übersteigt die installierte Speicherkapazität.",IF(OR(NOT(ISNUMBER(B222)),NOT(ISNUMBER(C222))),"Fehler: Füllstände fehlen. Bitte ergänzen.",IF(COUNTIF($A$17:$A$299,A222)&gt;1,"Bitte nur eine Eintragung pro Anlagenschlüssel vornehmen",""))),"Fehler"))</f>
        <v/>
      </c>
    </row>
    <row r="223" spans="1:5" x14ac:dyDescent="0.2">
      <c r="A223" s="76"/>
      <c r="B223" s="4"/>
      <c r="C223" s="131"/>
      <c r="D223" s="10"/>
      <c r="E223" s="87" t="str">
        <f>IF(ISBLANK(A223),"",IFERROR(IF(OR(B223&gt;(Hilfstabelle!$J$2*VLOOKUP(A223,Stammdaten!$A$17:$E$300,5,FALSE)),C223&gt;(Hilfstabelle!$J$2*VLOOKUP(A223,Stammdaten!$A$17:$E$300,5,FALSE))),"Achtung: Füllstand übersteigt die installierte Speicherkapazität.",IF(OR(NOT(ISNUMBER(B223)),NOT(ISNUMBER(C223))),"Fehler: Füllstände fehlen. Bitte ergänzen.",IF(COUNTIF($A$17:$A$299,A223)&gt;1,"Bitte nur eine Eintragung pro Anlagenschlüssel vornehmen",""))),"Fehler"))</f>
        <v/>
      </c>
    </row>
    <row r="224" spans="1:5" x14ac:dyDescent="0.2">
      <c r="A224" s="76"/>
      <c r="B224" s="4"/>
      <c r="C224" s="131"/>
      <c r="D224" s="10"/>
      <c r="E224" s="87" t="str">
        <f>IF(ISBLANK(A224),"",IFERROR(IF(OR(B224&gt;(Hilfstabelle!$J$2*VLOOKUP(A224,Stammdaten!$A$17:$E$300,5,FALSE)),C224&gt;(Hilfstabelle!$J$2*VLOOKUP(A224,Stammdaten!$A$17:$E$300,5,FALSE))),"Achtung: Füllstand übersteigt die installierte Speicherkapazität.",IF(OR(NOT(ISNUMBER(B224)),NOT(ISNUMBER(C224))),"Fehler: Füllstände fehlen. Bitte ergänzen.",IF(COUNTIF($A$17:$A$299,A224)&gt;1,"Bitte nur eine Eintragung pro Anlagenschlüssel vornehmen",""))),"Fehler"))</f>
        <v/>
      </c>
    </row>
    <row r="225" spans="1:5" x14ac:dyDescent="0.2">
      <c r="A225" s="76"/>
      <c r="B225" s="4"/>
      <c r="C225" s="131"/>
      <c r="D225" s="10"/>
      <c r="E225" s="87" t="str">
        <f>IF(ISBLANK(A225),"",IFERROR(IF(OR(B225&gt;(Hilfstabelle!$J$2*VLOOKUP(A225,Stammdaten!$A$17:$E$300,5,FALSE)),C225&gt;(Hilfstabelle!$J$2*VLOOKUP(A225,Stammdaten!$A$17:$E$300,5,FALSE))),"Achtung: Füllstand übersteigt die installierte Speicherkapazität.",IF(OR(NOT(ISNUMBER(B225)),NOT(ISNUMBER(C225))),"Fehler: Füllstände fehlen. Bitte ergänzen.",IF(COUNTIF($A$17:$A$299,A225)&gt;1,"Bitte nur eine Eintragung pro Anlagenschlüssel vornehmen",""))),"Fehler"))</f>
        <v/>
      </c>
    </row>
    <row r="226" spans="1:5" x14ac:dyDescent="0.2">
      <c r="A226" s="76"/>
      <c r="B226" s="4"/>
      <c r="C226" s="131"/>
      <c r="D226" s="10"/>
      <c r="E226" s="87" t="str">
        <f>IF(ISBLANK(A226),"",IFERROR(IF(OR(B226&gt;(Hilfstabelle!$J$2*VLOOKUP(A226,Stammdaten!$A$17:$E$300,5,FALSE)),C226&gt;(Hilfstabelle!$J$2*VLOOKUP(A226,Stammdaten!$A$17:$E$300,5,FALSE))),"Achtung: Füllstand übersteigt die installierte Speicherkapazität.",IF(OR(NOT(ISNUMBER(B226)),NOT(ISNUMBER(C226))),"Fehler: Füllstände fehlen. Bitte ergänzen.",IF(COUNTIF($A$17:$A$299,A226)&gt;1,"Bitte nur eine Eintragung pro Anlagenschlüssel vornehmen",""))),"Fehler"))</f>
        <v/>
      </c>
    </row>
    <row r="227" spans="1:5" x14ac:dyDescent="0.2">
      <c r="A227" s="76"/>
      <c r="B227" s="4"/>
      <c r="C227" s="131"/>
      <c r="D227" s="10"/>
      <c r="E227" s="87" t="str">
        <f>IF(ISBLANK(A227),"",IFERROR(IF(OR(B227&gt;(Hilfstabelle!$J$2*VLOOKUP(A227,Stammdaten!$A$17:$E$300,5,FALSE)),C227&gt;(Hilfstabelle!$J$2*VLOOKUP(A227,Stammdaten!$A$17:$E$300,5,FALSE))),"Achtung: Füllstand übersteigt die installierte Speicherkapazität.",IF(OR(NOT(ISNUMBER(B227)),NOT(ISNUMBER(C227))),"Fehler: Füllstände fehlen. Bitte ergänzen.",IF(COUNTIF($A$17:$A$299,A227)&gt;1,"Bitte nur eine Eintragung pro Anlagenschlüssel vornehmen",""))),"Fehler"))</f>
        <v/>
      </c>
    </row>
    <row r="228" spans="1:5" x14ac:dyDescent="0.2">
      <c r="A228" s="76"/>
      <c r="B228" s="4"/>
      <c r="C228" s="131"/>
      <c r="D228" s="10"/>
      <c r="E228" s="87" t="str">
        <f>IF(ISBLANK(A228),"",IFERROR(IF(OR(B228&gt;(Hilfstabelle!$J$2*VLOOKUP(A228,Stammdaten!$A$17:$E$300,5,FALSE)),C228&gt;(Hilfstabelle!$J$2*VLOOKUP(A228,Stammdaten!$A$17:$E$300,5,FALSE))),"Achtung: Füllstand übersteigt die installierte Speicherkapazität.",IF(OR(NOT(ISNUMBER(B228)),NOT(ISNUMBER(C228))),"Fehler: Füllstände fehlen. Bitte ergänzen.",IF(COUNTIF($A$17:$A$299,A228)&gt;1,"Bitte nur eine Eintragung pro Anlagenschlüssel vornehmen",""))),"Fehler"))</f>
        <v/>
      </c>
    </row>
    <row r="229" spans="1:5" x14ac:dyDescent="0.2">
      <c r="A229" s="76"/>
      <c r="B229" s="4"/>
      <c r="C229" s="131"/>
      <c r="D229" s="10"/>
      <c r="E229" s="87" t="str">
        <f>IF(ISBLANK(A229),"",IFERROR(IF(OR(B229&gt;(Hilfstabelle!$J$2*VLOOKUP(A229,Stammdaten!$A$17:$E$300,5,FALSE)),C229&gt;(Hilfstabelle!$J$2*VLOOKUP(A229,Stammdaten!$A$17:$E$300,5,FALSE))),"Achtung: Füllstand übersteigt die installierte Speicherkapazität.",IF(OR(NOT(ISNUMBER(B229)),NOT(ISNUMBER(C229))),"Fehler: Füllstände fehlen. Bitte ergänzen.",IF(COUNTIF($A$17:$A$299,A229)&gt;1,"Bitte nur eine Eintragung pro Anlagenschlüssel vornehmen",""))),"Fehler"))</f>
        <v/>
      </c>
    </row>
    <row r="230" spans="1:5" x14ac:dyDescent="0.2">
      <c r="A230" s="76"/>
      <c r="B230" s="4"/>
      <c r="C230" s="131"/>
      <c r="D230" s="10"/>
      <c r="E230" s="87" t="str">
        <f>IF(ISBLANK(A230),"",IFERROR(IF(OR(B230&gt;(Hilfstabelle!$J$2*VLOOKUP(A230,Stammdaten!$A$17:$E$300,5,FALSE)),C230&gt;(Hilfstabelle!$J$2*VLOOKUP(A230,Stammdaten!$A$17:$E$300,5,FALSE))),"Achtung: Füllstand übersteigt die installierte Speicherkapazität.",IF(OR(NOT(ISNUMBER(B230)),NOT(ISNUMBER(C230))),"Fehler: Füllstände fehlen. Bitte ergänzen.",IF(COUNTIF($A$17:$A$299,A230)&gt;1,"Bitte nur eine Eintragung pro Anlagenschlüssel vornehmen",""))),"Fehler"))</f>
        <v/>
      </c>
    </row>
    <row r="231" spans="1:5" x14ac:dyDescent="0.2">
      <c r="A231" s="76"/>
      <c r="B231" s="4"/>
      <c r="C231" s="131"/>
      <c r="D231" s="10"/>
      <c r="E231" s="87" t="str">
        <f>IF(ISBLANK(A231),"",IFERROR(IF(OR(B231&gt;(Hilfstabelle!$J$2*VLOOKUP(A231,Stammdaten!$A$17:$E$300,5,FALSE)),C231&gt;(Hilfstabelle!$J$2*VLOOKUP(A231,Stammdaten!$A$17:$E$300,5,FALSE))),"Achtung: Füllstand übersteigt die installierte Speicherkapazität.",IF(OR(NOT(ISNUMBER(B231)),NOT(ISNUMBER(C231))),"Fehler: Füllstände fehlen. Bitte ergänzen.",IF(COUNTIF($A$17:$A$299,A231)&gt;1,"Bitte nur eine Eintragung pro Anlagenschlüssel vornehmen",""))),"Fehler"))</f>
        <v/>
      </c>
    </row>
    <row r="232" spans="1:5" x14ac:dyDescent="0.2">
      <c r="A232" s="76"/>
      <c r="B232" s="4"/>
      <c r="C232" s="131"/>
      <c r="D232" s="10"/>
      <c r="E232" s="87" t="str">
        <f>IF(ISBLANK(A232),"",IFERROR(IF(OR(B232&gt;(Hilfstabelle!$J$2*VLOOKUP(A232,Stammdaten!$A$17:$E$300,5,FALSE)),C232&gt;(Hilfstabelle!$J$2*VLOOKUP(A232,Stammdaten!$A$17:$E$300,5,FALSE))),"Achtung: Füllstand übersteigt die installierte Speicherkapazität.",IF(OR(NOT(ISNUMBER(B232)),NOT(ISNUMBER(C232))),"Fehler: Füllstände fehlen. Bitte ergänzen.",IF(COUNTIF($A$17:$A$299,A232)&gt;1,"Bitte nur eine Eintragung pro Anlagenschlüssel vornehmen",""))),"Fehler"))</f>
        <v/>
      </c>
    </row>
    <row r="233" spans="1:5" x14ac:dyDescent="0.2">
      <c r="A233" s="76"/>
      <c r="B233" s="4"/>
      <c r="C233" s="131"/>
      <c r="D233" s="10"/>
      <c r="E233" s="87" t="str">
        <f>IF(ISBLANK(A233),"",IFERROR(IF(OR(B233&gt;(Hilfstabelle!$J$2*VLOOKUP(A233,Stammdaten!$A$17:$E$300,5,FALSE)),C233&gt;(Hilfstabelle!$J$2*VLOOKUP(A233,Stammdaten!$A$17:$E$300,5,FALSE))),"Achtung: Füllstand übersteigt die installierte Speicherkapazität.",IF(OR(NOT(ISNUMBER(B233)),NOT(ISNUMBER(C233))),"Fehler: Füllstände fehlen. Bitte ergänzen.",IF(COUNTIF($A$17:$A$299,A233)&gt;1,"Bitte nur eine Eintragung pro Anlagenschlüssel vornehmen",""))),"Fehler"))</f>
        <v/>
      </c>
    </row>
    <row r="234" spans="1:5" x14ac:dyDescent="0.2">
      <c r="A234" s="76"/>
      <c r="B234" s="4"/>
      <c r="C234" s="131"/>
      <c r="D234" s="10"/>
      <c r="E234" s="87" t="str">
        <f>IF(ISBLANK(A234),"",IFERROR(IF(OR(B234&gt;(Hilfstabelle!$J$2*VLOOKUP(A234,Stammdaten!$A$17:$E$300,5,FALSE)),C234&gt;(Hilfstabelle!$J$2*VLOOKUP(A234,Stammdaten!$A$17:$E$300,5,FALSE))),"Achtung: Füllstand übersteigt die installierte Speicherkapazität.",IF(OR(NOT(ISNUMBER(B234)),NOT(ISNUMBER(C234))),"Fehler: Füllstände fehlen. Bitte ergänzen.",IF(COUNTIF($A$17:$A$299,A234)&gt;1,"Bitte nur eine Eintragung pro Anlagenschlüssel vornehmen",""))),"Fehler"))</f>
        <v/>
      </c>
    </row>
    <row r="235" spans="1:5" x14ac:dyDescent="0.2">
      <c r="A235" s="76"/>
      <c r="B235" s="4"/>
      <c r="C235" s="131"/>
      <c r="D235" s="10"/>
      <c r="E235" s="87" t="str">
        <f>IF(ISBLANK(A235),"",IFERROR(IF(OR(B235&gt;(Hilfstabelle!$J$2*VLOOKUP(A235,Stammdaten!$A$17:$E$300,5,FALSE)),C235&gt;(Hilfstabelle!$J$2*VLOOKUP(A235,Stammdaten!$A$17:$E$300,5,FALSE))),"Achtung: Füllstand übersteigt die installierte Speicherkapazität.",IF(OR(NOT(ISNUMBER(B235)),NOT(ISNUMBER(C235))),"Fehler: Füllstände fehlen. Bitte ergänzen.",IF(COUNTIF($A$17:$A$299,A235)&gt;1,"Bitte nur eine Eintragung pro Anlagenschlüssel vornehmen",""))),"Fehler"))</f>
        <v/>
      </c>
    </row>
    <row r="236" spans="1:5" x14ac:dyDescent="0.2">
      <c r="A236" s="76"/>
      <c r="B236" s="4"/>
      <c r="C236" s="131"/>
      <c r="D236" s="10"/>
      <c r="E236" s="87" t="str">
        <f>IF(ISBLANK(A236),"",IFERROR(IF(OR(B236&gt;(Hilfstabelle!$J$2*VLOOKUP(A236,Stammdaten!$A$17:$E$300,5,FALSE)),C236&gt;(Hilfstabelle!$J$2*VLOOKUP(A236,Stammdaten!$A$17:$E$300,5,FALSE))),"Achtung: Füllstand übersteigt die installierte Speicherkapazität.",IF(OR(NOT(ISNUMBER(B236)),NOT(ISNUMBER(C236))),"Fehler: Füllstände fehlen. Bitte ergänzen.",IF(COUNTIF($A$17:$A$299,A236)&gt;1,"Bitte nur eine Eintragung pro Anlagenschlüssel vornehmen",""))),"Fehler"))</f>
        <v/>
      </c>
    </row>
    <row r="237" spans="1:5" x14ac:dyDescent="0.2">
      <c r="A237" s="76"/>
      <c r="B237" s="4"/>
      <c r="C237" s="131"/>
      <c r="D237" s="10"/>
      <c r="E237" s="87" t="str">
        <f>IF(ISBLANK(A237),"",IFERROR(IF(OR(B237&gt;(Hilfstabelle!$J$2*VLOOKUP(A237,Stammdaten!$A$17:$E$300,5,FALSE)),C237&gt;(Hilfstabelle!$J$2*VLOOKUP(A237,Stammdaten!$A$17:$E$300,5,FALSE))),"Achtung: Füllstand übersteigt die installierte Speicherkapazität.",IF(OR(NOT(ISNUMBER(B237)),NOT(ISNUMBER(C237))),"Fehler: Füllstände fehlen. Bitte ergänzen.",IF(COUNTIF($A$17:$A$299,A237)&gt;1,"Bitte nur eine Eintragung pro Anlagenschlüssel vornehmen",""))),"Fehler"))</f>
        <v/>
      </c>
    </row>
    <row r="238" spans="1:5" x14ac:dyDescent="0.2">
      <c r="A238" s="76"/>
      <c r="B238" s="4"/>
      <c r="C238" s="131"/>
      <c r="D238" s="10"/>
      <c r="E238" s="87" t="str">
        <f>IF(ISBLANK(A238),"",IFERROR(IF(OR(B238&gt;(Hilfstabelle!$J$2*VLOOKUP(A238,Stammdaten!$A$17:$E$300,5,FALSE)),C238&gt;(Hilfstabelle!$J$2*VLOOKUP(A238,Stammdaten!$A$17:$E$300,5,FALSE))),"Achtung: Füllstand übersteigt die installierte Speicherkapazität.",IF(OR(NOT(ISNUMBER(B238)),NOT(ISNUMBER(C238))),"Fehler: Füllstände fehlen. Bitte ergänzen.",IF(COUNTIF($A$17:$A$299,A238)&gt;1,"Bitte nur eine Eintragung pro Anlagenschlüssel vornehmen",""))),"Fehler"))</f>
        <v/>
      </c>
    </row>
    <row r="239" spans="1:5" x14ac:dyDescent="0.2">
      <c r="A239" s="76"/>
      <c r="B239" s="4"/>
      <c r="C239" s="131"/>
      <c r="D239" s="10"/>
      <c r="E239" s="87" t="str">
        <f>IF(ISBLANK(A239),"",IFERROR(IF(OR(B239&gt;(Hilfstabelle!$J$2*VLOOKUP(A239,Stammdaten!$A$17:$E$300,5,FALSE)),C239&gt;(Hilfstabelle!$J$2*VLOOKUP(A239,Stammdaten!$A$17:$E$300,5,FALSE))),"Achtung: Füllstand übersteigt die installierte Speicherkapazität.",IF(OR(NOT(ISNUMBER(B239)),NOT(ISNUMBER(C239))),"Fehler: Füllstände fehlen. Bitte ergänzen.",IF(COUNTIF($A$17:$A$299,A239)&gt;1,"Bitte nur eine Eintragung pro Anlagenschlüssel vornehmen",""))),"Fehler"))</f>
        <v/>
      </c>
    </row>
    <row r="240" spans="1:5" x14ac:dyDescent="0.2">
      <c r="A240" s="76"/>
      <c r="B240" s="4"/>
      <c r="C240" s="131"/>
      <c r="D240" s="10"/>
      <c r="E240" s="87" t="str">
        <f>IF(ISBLANK(A240),"",IFERROR(IF(OR(B240&gt;(Hilfstabelle!$J$2*VLOOKUP(A240,Stammdaten!$A$17:$E$300,5,FALSE)),C240&gt;(Hilfstabelle!$J$2*VLOOKUP(A240,Stammdaten!$A$17:$E$300,5,FALSE))),"Achtung: Füllstand übersteigt die installierte Speicherkapazität.",IF(OR(NOT(ISNUMBER(B240)),NOT(ISNUMBER(C240))),"Fehler: Füllstände fehlen. Bitte ergänzen.",IF(COUNTIF($A$17:$A$299,A240)&gt;1,"Bitte nur eine Eintragung pro Anlagenschlüssel vornehmen",""))),"Fehler"))</f>
        <v/>
      </c>
    </row>
    <row r="241" spans="1:5" x14ac:dyDescent="0.2">
      <c r="A241" s="76"/>
      <c r="B241" s="4"/>
      <c r="C241" s="131"/>
      <c r="D241" s="10"/>
      <c r="E241" s="87" t="str">
        <f>IF(ISBLANK(A241),"",IFERROR(IF(OR(B241&gt;(Hilfstabelle!$J$2*VLOOKUP(A241,Stammdaten!$A$17:$E$300,5,FALSE)),C241&gt;(Hilfstabelle!$J$2*VLOOKUP(A241,Stammdaten!$A$17:$E$300,5,FALSE))),"Achtung: Füllstand übersteigt die installierte Speicherkapazität.",IF(OR(NOT(ISNUMBER(B241)),NOT(ISNUMBER(C241))),"Fehler: Füllstände fehlen. Bitte ergänzen.",IF(COUNTIF($A$17:$A$299,A241)&gt;1,"Bitte nur eine Eintragung pro Anlagenschlüssel vornehmen",""))),"Fehler"))</f>
        <v/>
      </c>
    </row>
    <row r="242" spans="1:5" x14ac:dyDescent="0.2">
      <c r="A242" s="76"/>
      <c r="B242" s="4"/>
      <c r="C242" s="131"/>
      <c r="D242" s="10"/>
      <c r="E242" s="87" t="str">
        <f>IF(ISBLANK(A242),"",IFERROR(IF(OR(B242&gt;(Hilfstabelle!$J$2*VLOOKUP(A242,Stammdaten!$A$17:$E$300,5,FALSE)),C242&gt;(Hilfstabelle!$J$2*VLOOKUP(A242,Stammdaten!$A$17:$E$300,5,FALSE))),"Achtung: Füllstand übersteigt die installierte Speicherkapazität.",IF(OR(NOT(ISNUMBER(B242)),NOT(ISNUMBER(C242))),"Fehler: Füllstände fehlen. Bitte ergänzen.",IF(COUNTIF($A$17:$A$299,A242)&gt;1,"Bitte nur eine Eintragung pro Anlagenschlüssel vornehmen",""))),"Fehler"))</f>
        <v/>
      </c>
    </row>
    <row r="243" spans="1:5" x14ac:dyDescent="0.2">
      <c r="A243" s="76"/>
      <c r="B243" s="4"/>
      <c r="C243" s="131"/>
      <c r="D243" s="10"/>
      <c r="E243" s="87" t="str">
        <f>IF(ISBLANK(A243),"",IFERROR(IF(OR(B243&gt;(Hilfstabelle!$J$2*VLOOKUP(A243,Stammdaten!$A$17:$E$300,5,FALSE)),C243&gt;(Hilfstabelle!$J$2*VLOOKUP(A243,Stammdaten!$A$17:$E$300,5,FALSE))),"Achtung: Füllstand übersteigt die installierte Speicherkapazität.",IF(OR(NOT(ISNUMBER(B243)),NOT(ISNUMBER(C243))),"Fehler: Füllstände fehlen. Bitte ergänzen.",IF(COUNTIF($A$17:$A$299,A243)&gt;1,"Bitte nur eine Eintragung pro Anlagenschlüssel vornehmen",""))),"Fehler"))</f>
        <v/>
      </c>
    </row>
    <row r="244" spans="1:5" x14ac:dyDescent="0.2">
      <c r="A244" s="76"/>
      <c r="B244" s="4"/>
      <c r="C244" s="131"/>
      <c r="D244" s="10"/>
      <c r="E244" s="87" t="str">
        <f>IF(ISBLANK(A244),"",IFERROR(IF(OR(B244&gt;(Hilfstabelle!$J$2*VLOOKUP(A244,Stammdaten!$A$17:$E$300,5,FALSE)),C244&gt;(Hilfstabelle!$J$2*VLOOKUP(A244,Stammdaten!$A$17:$E$300,5,FALSE))),"Achtung: Füllstand übersteigt die installierte Speicherkapazität.",IF(OR(NOT(ISNUMBER(B244)),NOT(ISNUMBER(C244))),"Fehler: Füllstände fehlen. Bitte ergänzen.",IF(COUNTIF($A$17:$A$299,A244)&gt;1,"Bitte nur eine Eintragung pro Anlagenschlüssel vornehmen",""))),"Fehler"))</f>
        <v/>
      </c>
    </row>
    <row r="245" spans="1:5" x14ac:dyDescent="0.2">
      <c r="A245" s="76"/>
      <c r="B245" s="4"/>
      <c r="C245" s="131"/>
      <c r="D245" s="10"/>
      <c r="E245" s="87" t="str">
        <f>IF(ISBLANK(A245),"",IFERROR(IF(OR(B245&gt;(Hilfstabelle!$J$2*VLOOKUP(A245,Stammdaten!$A$17:$E$300,5,FALSE)),C245&gt;(Hilfstabelle!$J$2*VLOOKUP(A245,Stammdaten!$A$17:$E$300,5,FALSE))),"Achtung: Füllstand übersteigt die installierte Speicherkapazität.",IF(OR(NOT(ISNUMBER(B245)),NOT(ISNUMBER(C245))),"Fehler: Füllstände fehlen. Bitte ergänzen.",IF(COUNTIF($A$17:$A$299,A245)&gt;1,"Bitte nur eine Eintragung pro Anlagenschlüssel vornehmen",""))),"Fehler"))</f>
        <v/>
      </c>
    </row>
    <row r="246" spans="1:5" x14ac:dyDescent="0.2">
      <c r="A246" s="76"/>
      <c r="B246" s="4"/>
      <c r="C246" s="131"/>
      <c r="D246" s="10"/>
      <c r="E246" s="87" t="str">
        <f>IF(ISBLANK(A246),"",IFERROR(IF(OR(B246&gt;(Hilfstabelle!$J$2*VLOOKUP(A246,Stammdaten!$A$17:$E$300,5,FALSE)),C246&gt;(Hilfstabelle!$J$2*VLOOKUP(A246,Stammdaten!$A$17:$E$300,5,FALSE))),"Achtung: Füllstand übersteigt die installierte Speicherkapazität.",IF(OR(NOT(ISNUMBER(B246)),NOT(ISNUMBER(C246))),"Fehler: Füllstände fehlen. Bitte ergänzen.",IF(COUNTIF($A$17:$A$299,A246)&gt;1,"Bitte nur eine Eintragung pro Anlagenschlüssel vornehmen",""))),"Fehler"))</f>
        <v/>
      </c>
    </row>
    <row r="247" spans="1:5" x14ac:dyDescent="0.2">
      <c r="A247" s="76"/>
      <c r="B247" s="4"/>
      <c r="C247" s="131"/>
      <c r="D247" s="10"/>
      <c r="E247" s="87" t="str">
        <f>IF(ISBLANK(A247),"",IFERROR(IF(OR(B247&gt;(Hilfstabelle!$J$2*VLOOKUP(A247,Stammdaten!$A$17:$E$300,5,FALSE)),C247&gt;(Hilfstabelle!$J$2*VLOOKUP(A247,Stammdaten!$A$17:$E$300,5,FALSE))),"Achtung: Füllstand übersteigt die installierte Speicherkapazität.",IF(OR(NOT(ISNUMBER(B247)),NOT(ISNUMBER(C247))),"Fehler: Füllstände fehlen. Bitte ergänzen.",IF(COUNTIF($A$17:$A$299,A247)&gt;1,"Bitte nur eine Eintragung pro Anlagenschlüssel vornehmen",""))),"Fehler"))</f>
        <v/>
      </c>
    </row>
    <row r="248" spans="1:5" x14ac:dyDescent="0.2">
      <c r="A248" s="76"/>
      <c r="B248" s="4"/>
      <c r="C248" s="131"/>
      <c r="D248" s="10"/>
      <c r="E248" s="87" t="str">
        <f>IF(ISBLANK(A248),"",IFERROR(IF(OR(B248&gt;(Hilfstabelle!$J$2*VLOOKUP(A248,Stammdaten!$A$17:$E$300,5,FALSE)),C248&gt;(Hilfstabelle!$J$2*VLOOKUP(A248,Stammdaten!$A$17:$E$300,5,FALSE))),"Achtung: Füllstand übersteigt die installierte Speicherkapazität.",IF(OR(NOT(ISNUMBER(B248)),NOT(ISNUMBER(C248))),"Fehler: Füllstände fehlen. Bitte ergänzen.",IF(COUNTIF($A$17:$A$299,A248)&gt;1,"Bitte nur eine Eintragung pro Anlagenschlüssel vornehmen",""))),"Fehler"))</f>
        <v/>
      </c>
    </row>
    <row r="249" spans="1:5" x14ac:dyDescent="0.2">
      <c r="A249" s="76"/>
      <c r="B249" s="4"/>
      <c r="C249" s="131"/>
      <c r="D249" s="10"/>
      <c r="E249" s="87" t="str">
        <f>IF(ISBLANK(A249),"",IFERROR(IF(OR(B249&gt;(Hilfstabelle!$J$2*VLOOKUP(A249,Stammdaten!$A$17:$E$300,5,FALSE)),C249&gt;(Hilfstabelle!$J$2*VLOOKUP(A249,Stammdaten!$A$17:$E$300,5,FALSE))),"Achtung: Füllstand übersteigt die installierte Speicherkapazität.",IF(OR(NOT(ISNUMBER(B249)),NOT(ISNUMBER(C249))),"Fehler: Füllstände fehlen. Bitte ergänzen.",IF(COUNTIF($A$17:$A$299,A249)&gt;1,"Bitte nur eine Eintragung pro Anlagenschlüssel vornehmen",""))),"Fehler"))</f>
        <v/>
      </c>
    </row>
    <row r="250" spans="1:5" x14ac:dyDescent="0.2">
      <c r="A250" s="76"/>
      <c r="B250" s="4"/>
      <c r="C250" s="131"/>
      <c r="D250" s="10"/>
      <c r="E250" s="87" t="str">
        <f>IF(ISBLANK(A250),"",IFERROR(IF(OR(B250&gt;(Hilfstabelle!$J$2*VLOOKUP(A250,Stammdaten!$A$17:$E$300,5,FALSE)),C250&gt;(Hilfstabelle!$J$2*VLOOKUP(A250,Stammdaten!$A$17:$E$300,5,FALSE))),"Achtung: Füllstand übersteigt die installierte Speicherkapazität.",IF(OR(NOT(ISNUMBER(B250)),NOT(ISNUMBER(C250))),"Fehler: Füllstände fehlen. Bitte ergänzen.",IF(COUNTIF($A$17:$A$299,A250)&gt;1,"Bitte nur eine Eintragung pro Anlagenschlüssel vornehmen",""))),"Fehler"))</f>
        <v/>
      </c>
    </row>
    <row r="251" spans="1:5" x14ac:dyDescent="0.2">
      <c r="A251" s="76"/>
      <c r="B251" s="4"/>
      <c r="C251" s="131"/>
      <c r="D251" s="10"/>
      <c r="E251" s="87" t="str">
        <f>IF(ISBLANK(A251),"",IFERROR(IF(OR(B251&gt;(Hilfstabelle!$J$2*VLOOKUP(A251,Stammdaten!$A$17:$E$300,5,FALSE)),C251&gt;(Hilfstabelle!$J$2*VLOOKUP(A251,Stammdaten!$A$17:$E$300,5,FALSE))),"Achtung: Füllstand übersteigt die installierte Speicherkapazität.",IF(OR(NOT(ISNUMBER(B251)),NOT(ISNUMBER(C251))),"Fehler: Füllstände fehlen. Bitte ergänzen.",IF(COUNTIF($A$17:$A$299,A251)&gt;1,"Bitte nur eine Eintragung pro Anlagenschlüssel vornehmen",""))),"Fehler"))</f>
        <v/>
      </c>
    </row>
    <row r="252" spans="1:5" x14ac:dyDescent="0.2">
      <c r="A252" s="76"/>
      <c r="B252" s="4"/>
      <c r="C252" s="131"/>
      <c r="D252" s="10"/>
      <c r="E252" s="87" t="str">
        <f>IF(ISBLANK(A252),"",IFERROR(IF(OR(B252&gt;(Hilfstabelle!$J$2*VLOOKUP(A252,Stammdaten!$A$17:$E$300,5,FALSE)),C252&gt;(Hilfstabelle!$J$2*VLOOKUP(A252,Stammdaten!$A$17:$E$300,5,FALSE))),"Achtung: Füllstand übersteigt die installierte Speicherkapazität.",IF(OR(NOT(ISNUMBER(B252)),NOT(ISNUMBER(C252))),"Fehler: Füllstände fehlen. Bitte ergänzen.",IF(COUNTIF($A$17:$A$299,A252)&gt;1,"Bitte nur eine Eintragung pro Anlagenschlüssel vornehmen",""))),"Fehler"))</f>
        <v/>
      </c>
    </row>
    <row r="253" spans="1:5" x14ac:dyDescent="0.2">
      <c r="A253" s="76"/>
      <c r="B253" s="4"/>
      <c r="C253" s="131"/>
      <c r="D253" s="10"/>
      <c r="E253" s="87" t="str">
        <f>IF(ISBLANK(A253),"",IFERROR(IF(OR(B253&gt;(Hilfstabelle!$J$2*VLOOKUP(A253,Stammdaten!$A$17:$E$300,5,FALSE)),C253&gt;(Hilfstabelle!$J$2*VLOOKUP(A253,Stammdaten!$A$17:$E$300,5,FALSE))),"Achtung: Füllstand übersteigt die installierte Speicherkapazität.",IF(OR(NOT(ISNUMBER(B253)),NOT(ISNUMBER(C253))),"Fehler: Füllstände fehlen. Bitte ergänzen.",IF(COUNTIF($A$17:$A$299,A253)&gt;1,"Bitte nur eine Eintragung pro Anlagenschlüssel vornehmen",""))),"Fehler"))</f>
        <v/>
      </c>
    </row>
    <row r="254" spans="1:5" x14ac:dyDescent="0.2">
      <c r="A254" s="76"/>
      <c r="B254" s="4"/>
      <c r="C254" s="131"/>
      <c r="D254" s="10"/>
      <c r="E254" s="87" t="str">
        <f>IF(ISBLANK(A254),"",IFERROR(IF(OR(B254&gt;(Hilfstabelle!$J$2*VLOOKUP(A254,Stammdaten!$A$17:$E$300,5,FALSE)),C254&gt;(Hilfstabelle!$J$2*VLOOKUP(A254,Stammdaten!$A$17:$E$300,5,FALSE))),"Achtung: Füllstand übersteigt die installierte Speicherkapazität.",IF(OR(NOT(ISNUMBER(B254)),NOT(ISNUMBER(C254))),"Fehler: Füllstände fehlen. Bitte ergänzen.",IF(COUNTIF($A$17:$A$299,A254)&gt;1,"Bitte nur eine Eintragung pro Anlagenschlüssel vornehmen",""))),"Fehler"))</f>
        <v/>
      </c>
    </row>
    <row r="255" spans="1:5" x14ac:dyDescent="0.2">
      <c r="A255" s="76"/>
      <c r="B255" s="4"/>
      <c r="C255" s="131"/>
      <c r="D255" s="10"/>
      <c r="E255" s="87" t="str">
        <f>IF(ISBLANK(A255),"",IFERROR(IF(OR(B255&gt;(Hilfstabelle!$J$2*VLOOKUP(A255,Stammdaten!$A$17:$E$300,5,FALSE)),C255&gt;(Hilfstabelle!$J$2*VLOOKUP(A255,Stammdaten!$A$17:$E$300,5,FALSE))),"Achtung: Füllstand übersteigt die installierte Speicherkapazität.",IF(OR(NOT(ISNUMBER(B255)),NOT(ISNUMBER(C255))),"Fehler: Füllstände fehlen. Bitte ergänzen.",IF(COUNTIF($A$17:$A$299,A255)&gt;1,"Bitte nur eine Eintragung pro Anlagenschlüssel vornehmen",""))),"Fehler"))</f>
        <v/>
      </c>
    </row>
    <row r="256" spans="1:5" x14ac:dyDescent="0.2">
      <c r="A256" s="76"/>
      <c r="B256" s="4"/>
      <c r="C256" s="131"/>
      <c r="D256" s="10"/>
      <c r="E256" s="87" t="str">
        <f>IF(ISBLANK(A256),"",IFERROR(IF(OR(B256&gt;(Hilfstabelle!$J$2*VLOOKUP(A256,Stammdaten!$A$17:$E$300,5,FALSE)),C256&gt;(Hilfstabelle!$J$2*VLOOKUP(A256,Stammdaten!$A$17:$E$300,5,FALSE))),"Achtung: Füllstand übersteigt die installierte Speicherkapazität.",IF(OR(NOT(ISNUMBER(B256)),NOT(ISNUMBER(C256))),"Fehler: Füllstände fehlen. Bitte ergänzen.",IF(COUNTIF($A$17:$A$299,A256)&gt;1,"Bitte nur eine Eintragung pro Anlagenschlüssel vornehmen",""))),"Fehler"))</f>
        <v/>
      </c>
    </row>
    <row r="257" spans="1:5" x14ac:dyDescent="0.2">
      <c r="A257" s="76"/>
      <c r="B257" s="4"/>
      <c r="C257" s="131"/>
      <c r="D257" s="10"/>
      <c r="E257" s="87" t="str">
        <f>IF(ISBLANK(A257),"",IFERROR(IF(OR(B257&gt;(Hilfstabelle!$J$2*VLOOKUP(A257,Stammdaten!$A$17:$E$300,5,FALSE)),C257&gt;(Hilfstabelle!$J$2*VLOOKUP(A257,Stammdaten!$A$17:$E$300,5,FALSE))),"Achtung: Füllstand übersteigt die installierte Speicherkapazität.",IF(OR(NOT(ISNUMBER(B257)),NOT(ISNUMBER(C257))),"Fehler: Füllstände fehlen. Bitte ergänzen.",IF(COUNTIF($A$17:$A$299,A257)&gt;1,"Bitte nur eine Eintragung pro Anlagenschlüssel vornehmen",""))),"Fehler"))</f>
        <v/>
      </c>
    </row>
    <row r="258" spans="1:5" x14ac:dyDescent="0.2">
      <c r="A258" s="76"/>
      <c r="B258" s="4"/>
      <c r="C258" s="131"/>
      <c r="D258" s="10"/>
      <c r="E258" s="87" t="str">
        <f>IF(ISBLANK(A258),"",IFERROR(IF(OR(B258&gt;(Hilfstabelle!$J$2*VLOOKUP(A258,Stammdaten!$A$17:$E$300,5,FALSE)),C258&gt;(Hilfstabelle!$J$2*VLOOKUP(A258,Stammdaten!$A$17:$E$300,5,FALSE))),"Achtung: Füllstand übersteigt die installierte Speicherkapazität.",IF(OR(NOT(ISNUMBER(B258)),NOT(ISNUMBER(C258))),"Fehler: Füllstände fehlen. Bitte ergänzen.",IF(COUNTIF($A$17:$A$299,A258)&gt;1,"Bitte nur eine Eintragung pro Anlagenschlüssel vornehmen",""))),"Fehler"))</f>
        <v/>
      </c>
    </row>
    <row r="259" spans="1:5" x14ac:dyDescent="0.2">
      <c r="A259" s="76"/>
      <c r="B259" s="4"/>
      <c r="C259" s="131"/>
      <c r="D259" s="10"/>
      <c r="E259" s="87" t="str">
        <f>IF(ISBLANK(A259),"",IFERROR(IF(OR(B259&gt;(Hilfstabelle!$J$2*VLOOKUP(A259,Stammdaten!$A$17:$E$300,5,FALSE)),C259&gt;(Hilfstabelle!$J$2*VLOOKUP(A259,Stammdaten!$A$17:$E$300,5,FALSE))),"Achtung: Füllstand übersteigt die installierte Speicherkapazität.",IF(OR(NOT(ISNUMBER(B259)),NOT(ISNUMBER(C259))),"Fehler: Füllstände fehlen. Bitte ergänzen.",IF(COUNTIF($A$17:$A$299,A259)&gt;1,"Bitte nur eine Eintragung pro Anlagenschlüssel vornehmen",""))),"Fehler"))</f>
        <v/>
      </c>
    </row>
    <row r="260" spans="1:5" x14ac:dyDescent="0.2">
      <c r="A260" s="76"/>
      <c r="B260" s="4"/>
      <c r="C260" s="131"/>
      <c r="D260" s="10"/>
      <c r="E260" s="87" t="str">
        <f>IF(ISBLANK(A260),"",IFERROR(IF(OR(B260&gt;(Hilfstabelle!$J$2*VLOOKUP(A260,Stammdaten!$A$17:$E$300,5,FALSE)),C260&gt;(Hilfstabelle!$J$2*VLOOKUP(A260,Stammdaten!$A$17:$E$300,5,FALSE))),"Achtung: Füllstand übersteigt die installierte Speicherkapazität.",IF(OR(NOT(ISNUMBER(B260)),NOT(ISNUMBER(C260))),"Fehler: Füllstände fehlen. Bitte ergänzen.",IF(COUNTIF($A$17:$A$299,A260)&gt;1,"Bitte nur eine Eintragung pro Anlagenschlüssel vornehmen",""))),"Fehler"))</f>
        <v/>
      </c>
    </row>
    <row r="261" spans="1:5" x14ac:dyDescent="0.2">
      <c r="A261" s="76"/>
      <c r="B261" s="4"/>
      <c r="C261" s="131"/>
      <c r="D261" s="10"/>
      <c r="E261" s="87" t="str">
        <f>IF(ISBLANK(A261),"",IFERROR(IF(OR(B261&gt;(Hilfstabelle!$J$2*VLOOKUP(A261,Stammdaten!$A$17:$E$300,5,FALSE)),C261&gt;(Hilfstabelle!$J$2*VLOOKUP(A261,Stammdaten!$A$17:$E$300,5,FALSE))),"Achtung: Füllstand übersteigt die installierte Speicherkapazität.",IF(OR(NOT(ISNUMBER(B261)),NOT(ISNUMBER(C261))),"Fehler: Füllstände fehlen. Bitte ergänzen.",IF(COUNTIF($A$17:$A$299,A261)&gt;1,"Bitte nur eine Eintragung pro Anlagenschlüssel vornehmen",""))),"Fehler"))</f>
        <v/>
      </c>
    </row>
    <row r="262" spans="1:5" x14ac:dyDescent="0.2">
      <c r="A262" s="76"/>
      <c r="B262" s="4"/>
      <c r="C262" s="131"/>
      <c r="D262" s="10"/>
      <c r="E262" s="87" t="str">
        <f>IF(ISBLANK(A262),"",IFERROR(IF(OR(B262&gt;(Hilfstabelle!$J$2*VLOOKUP(A262,Stammdaten!$A$17:$E$300,5,FALSE)),C262&gt;(Hilfstabelle!$J$2*VLOOKUP(A262,Stammdaten!$A$17:$E$300,5,FALSE))),"Achtung: Füllstand übersteigt die installierte Speicherkapazität.",IF(OR(NOT(ISNUMBER(B262)),NOT(ISNUMBER(C262))),"Fehler: Füllstände fehlen. Bitte ergänzen.",IF(COUNTIF($A$17:$A$299,A262)&gt;1,"Bitte nur eine Eintragung pro Anlagenschlüssel vornehmen",""))),"Fehler"))</f>
        <v/>
      </c>
    </row>
    <row r="263" spans="1:5" x14ac:dyDescent="0.2">
      <c r="A263" s="76"/>
      <c r="B263" s="4"/>
      <c r="C263" s="131"/>
      <c r="D263" s="10"/>
      <c r="E263" s="87" t="str">
        <f>IF(ISBLANK(A263),"",IFERROR(IF(OR(B263&gt;(Hilfstabelle!$J$2*VLOOKUP(A263,Stammdaten!$A$17:$E$300,5,FALSE)),C263&gt;(Hilfstabelle!$J$2*VLOOKUP(A263,Stammdaten!$A$17:$E$300,5,FALSE))),"Achtung: Füllstand übersteigt die installierte Speicherkapazität.",IF(OR(NOT(ISNUMBER(B263)),NOT(ISNUMBER(C263))),"Fehler: Füllstände fehlen. Bitte ergänzen.",IF(COUNTIF($A$17:$A$299,A263)&gt;1,"Bitte nur eine Eintragung pro Anlagenschlüssel vornehmen",""))),"Fehler"))</f>
        <v/>
      </c>
    </row>
    <row r="264" spans="1:5" x14ac:dyDescent="0.2">
      <c r="A264" s="76"/>
      <c r="B264" s="4"/>
      <c r="C264" s="131"/>
      <c r="D264" s="10"/>
      <c r="E264" s="87" t="str">
        <f>IF(ISBLANK(A264),"",IFERROR(IF(OR(B264&gt;(Hilfstabelle!$J$2*VLOOKUP(A264,Stammdaten!$A$17:$E$300,5,FALSE)),C264&gt;(Hilfstabelle!$J$2*VLOOKUP(A264,Stammdaten!$A$17:$E$300,5,FALSE))),"Achtung: Füllstand übersteigt die installierte Speicherkapazität.",IF(OR(NOT(ISNUMBER(B264)),NOT(ISNUMBER(C264))),"Fehler: Füllstände fehlen. Bitte ergänzen.",IF(COUNTIF($A$17:$A$299,A264)&gt;1,"Bitte nur eine Eintragung pro Anlagenschlüssel vornehmen",""))),"Fehler"))</f>
        <v/>
      </c>
    </row>
    <row r="265" spans="1:5" x14ac:dyDescent="0.2">
      <c r="A265" s="76"/>
      <c r="B265" s="4"/>
      <c r="C265" s="131"/>
      <c r="D265" s="10"/>
      <c r="E265" s="87" t="str">
        <f>IF(ISBLANK(A265),"",IFERROR(IF(OR(B265&gt;(Hilfstabelle!$J$2*VLOOKUP(A265,Stammdaten!$A$17:$E$300,5,FALSE)),C265&gt;(Hilfstabelle!$J$2*VLOOKUP(A265,Stammdaten!$A$17:$E$300,5,FALSE))),"Achtung: Füllstand übersteigt die installierte Speicherkapazität.",IF(OR(NOT(ISNUMBER(B265)),NOT(ISNUMBER(C265))),"Fehler: Füllstände fehlen. Bitte ergänzen.",IF(COUNTIF($A$17:$A$299,A265)&gt;1,"Bitte nur eine Eintragung pro Anlagenschlüssel vornehmen",""))),"Fehler"))</f>
        <v/>
      </c>
    </row>
    <row r="266" spans="1:5" x14ac:dyDescent="0.2">
      <c r="A266" s="76"/>
      <c r="B266" s="4"/>
      <c r="C266" s="131"/>
      <c r="D266" s="10"/>
      <c r="E266" s="87" t="str">
        <f>IF(ISBLANK(A266),"",IFERROR(IF(OR(B266&gt;(Hilfstabelle!$J$2*VLOOKUP(A266,Stammdaten!$A$17:$E$300,5,FALSE)),C266&gt;(Hilfstabelle!$J$2*VLOOKUP(A266,Stammdaten!$A$17:$E$300,5,FALSE))),"Achtung: Füllstand übersteigt die installierte Speicherkapazität.",IF(OR(NOT(ISNUMBER(B266)),NOT(ISNUMBER(C266))),"Fehler: Füllstände fehlen. Bitte ergänzen.",IF(COUNTIF($A$17:$A$299,A266)&gt;1,"Bitte nur eine Eintragung pro Anlagenschlüssel vornehmen",""))),"Fehler"))</f>
        <v/>
      </c>
    </row>
    <row r="267" spans="1:5" x14ac:dyDescent="0.2">
      <c r="A267" s="76"/>
      <c r="B267" s="4"/>
      <c r="C267" s="131"/>
      <c r="D267" s="10"/>
      <c r="E267" s="87" t="str">
        <f>IF(ISBLANK(A267),"",IFERROR(IF(OR(B267&gt;(Hilfstabelle!$J$2*VLOOKUP(A267,Stammdaten!$A$17:$E$300,5,FALSE)),C267&gt;(Hilfstabelle!$J$2*VLOOKUP(A267,Stammdaten!$A$17:$E$300,5,FALSE))),"Achtung: Füllstand übersteigt die installierte Speicherkapazität.",IF(OR(NOT(ISNUMBER(B267)),NOT(ISNUMBER(C267))),"Fehler: Füllstände fehlen. Bitte ergänzen.",IF(COUNTIF($A$17:$A$299,A267)&gt;1,"Bitte nur eine Eintragung pro Anlagenschlüssel vornehmen",""))),"Fehler"))</f>
        <v/>
      </c>
    </row>
    <row r="268" spans="1:5" x14ac:dyDescent="0.2">
      <c r="A268" s="76"/>
      <c r="B268" s="4"/>
      <c r="C268" s="131"/>
      <c r="D268" s="10"/>
      <c r="E268" s="87" t="str">
        <f>IF(ISBLANK(A268),"",IFERROR(IF(OR(B268&gt;(Hilfstabelle!$J$2*VLOOKUP(A268,Stammdaten!$A$17:$E$300,5,FALSE)),C268&gt;(Hilfstabelle!$J$2*VLOOKUP(A268,Stammdaten!$A$17:$E$300,5,FALSE))),"Achtung: Füllstand übersteigt die installierte Speicherkapazität.",IF(OR(NOT(ISNUMBER(B268)),NOT(ISNUMBER(C268))),"Fehler: Füllstände fehlen. Bitte ergänzen.",IF(COUNTIF($A$17:$A$299,A268)&gt;1,"Bitte nur eine Eintragung pro Anlagenschlüssel vornehmen",""))),"Fehler"))</f>
        <v/>
      </c>
    </row>
    <row r="269" spans="1:5" x14ac:dyDescent="0.2">
      <c r="A269" s="76"/>
      <c r="B269" s="4"/>
      <c r="C269" s="131"/>
      <c r="D269" s="10"/>
      <c r="E269" s="87" t="str">
        <f>IF(ISBLANK(A269),"",IFERROR(IF(OR(B269&gt;(Hilfstabelle!$J$2*VLOOKUP(A269,Stammdaten!$A$17:$E$300,5,FALSE)),C269&gt;(Hilfstabelle!$J$2*VLOOKUP(A269,Stammdaten!$A$17:$E$300,5,FALSE))),"Achtung: Füllstand übersteigt die installierte Speicherkapazität.",IF(OR(NOT(ISNUMBER(B269)),NOT(ISNUMBER(C269))),"Fehler: Füllstände fehlen. Bitte ergänzen.",IF(COUNTIF($A$17:$A$299,A269)&gt;1,"Bitte nur eine Eintragung pro Anlagenschlüssel vornehmen",""))),"Fehler"))</f>
        <v/>
      </c>
    </row>
    <row r="270" spans="1:5" x14ac:dyDescent="0.2">
      <c r="A270" s="76"/>
      <c r="B270" s="4"/>
      <c r="C270" s="131"/>
      <c r="D270" s="10"/>
      <c r="E270" s="87" t="str">
        <f>IF(ISBLANK(A270),"",IFERROR(IF(OR(B270&gt;(Hilfstabelle!$J$2*VLOOKUP(A270,Stammdaten!$A$17:$E$300,5,FALSE)),C270&gt;(Hilfstabelle!$J$2*VLOOKUP(A270,Stammdaten!$A$17:$E$300,5,FALSE))),"Achtung: Füllstand übersteigt die installierte Speicherkapazität.",IF(OR(NOT(ISNUMBER(B270)),NOT(ISNUMBER(C270))),"Fehler: Füllstände fehlen. Bitte ergänzen.",IF(COUNTIF($A$17:$A$299,A270)&gt;1,"Bitte nur eine Eintragung pro Anlagenschlüssel vornehmen",""))),"Fehler"))</f>
        <v/>
      </c>
    </row>
    <row r="271" spans="1:5" x14ac:dyDescent="0.2">
      <c r="A271" s="76"/>
      <c r="B271" s="4"/>
      <c r="C271" s="131"/>
      <c r="D271" s="10"/>
      <c r="E271" s="87" t="str">
        <f>IF(ISBLANK(A271),"",IFERROR(IF(OR(B271&gt;(Hilfstabelle!$J$2*VLOOKUP(A271,Stammdaten!$A$17:$E$300,5,FALSE)),C271&gt;(Hilfstabelle!$J$2*VLOOKUP(A271,Stammdaten!$A$17:$E$300,5,FALSE))),"Achtung: Füllstand übersteigt die installierte Speicherkapazität.",IF(OR(NOT(ISNUMBER(B271)),NOT(ISNUMBER(C271))),"Fehler: Füllstände fehlen. Bitte ergänzen.",IF(COUNTIF($A$17:$A$299,A271)&gt;1,"Bitte nur eine Eintragung pro Anlagenschlüssel vornehmen",""))),"Fehler"))</f>
        <v/>
      </c>
    </row>
    <row r="272" spans="1:5" x14ac:dyDescent="0.2">
      <c r="A272" s="76"/>
      <c r="B272" s="4"/>
      <c r="C272" s="131"/>
      <c r="D272" s="10"/>
      <c r="E272" s="87" t="str">
        <f>IF(ISBLANK(A272),"",IFERROR(IF(OR(B272&gt;(Hilfstabelle!$J$2*VLOOKUP(A272,Stammdaten!$A$17:$E$300,5,FALSE)),C272&gt;(Hilfstabelle!$J$2*VLOOKUP(A272,Stammdaten!$A$17:$E$300,5,FALSE))),"Achtung: Füllstand übersteigt die installierte Speicherkapazität.",IF(OR(NOT(ISNUMBER(B272)),NOT(ISNUMBER(C272))),"Fehler: Füllstände fehlen. Bitte ergänzen.",IF(COUNTIF($A$17:$A$299,A272)&gt;1,"Bitte nur eine Eintragung pro Anlagenschlüssel vornehmen",""))),"Fehler"))</f>
        <v/>
      </c>
    </row>
    <row r="273" spans="1:5" x14ac:dyDescent="0.2">
      <c r="A273" s="76"/>
      <c r="B273" s="4"/>
      <c r="C273" s="131"/>
      <c r="D273" s="10"/>
      <c r="E273" s="87" t="str">
        <f>IF(ISBLANK(A273),"",IFERROR(IF(OR(B273&gt;(Hilfstabelle!$J$2*VLOOKUP(A273,Stammdaten!$A$17:$E$300,5,FALSE)),C273&gt;(Hilfstabelle!$J$2*VLOOKUP(A273,Stammdaten!$A$17:$E$300,5,FALSE))),"Achtung: Füllstand übersteigt die installierte Speicherkapazität.",IF(OR(NOT(ISNUMBER(B273)),NOT(ISNUMBER(C273))),"Fehler: Füllstände fehlen. Bitte ergänzen.",IF(COUNTIF($A$17:$A$299,A273)&gt;1,"Bitte nur eine Eintragung pro Anlagenschlüssel vornehmen",""))),"Fehler"))</f>
        <v/>
      </c>
    </row>
    <row r="274" spans="1:5" x14ac:dyDescent="0.2">
      <c r="A274" s="76"/>
      <c r="B274" s="4"/>
      <c r="C274" s="131"/>
      <c r="D274" s="10"/>
      <c r="E274" s="87" t="str">
        <f>IF(ISBLANK(A274),"",IFERROR(IF(OR(B274&gt;(Hilfstabelle!$J$2*VLOOKUP(A274,Stammdaten!$A$17:$E$300,5,FALSE)),C274&gt;(Hilfstabelle!$J$2*VLOOKUP(A274,Stammdaten!$A$17:$E$300,5,FALSE))),"Achtung: Füllstand übersteigt die installierte Speicherkapazität.",IF(OR(NOT(ISNUMBER(B274)),NOT(ISNUMBER(C274))),"Fehler: Füllstände fehlen. Bitte ergänzen.",IF(COUNTIF($A$17:$A$299,A274)&gt;1,"Bitte nur eine Eintragung pro Anlagenschlüssel vornehmen",""))),"Fehler"))</f>
        <v/>
      </c>
    </row>
    <row r="275" spans="1:5" x14ac:dyDescent="0.2">
      <c r="A275" s="76"/>
      <c r="B275" s="4"/>
      <c r="C275" s="131"/>
      <c r="D275" s="10"/>
      <c r="E275" s="87" t="str">
        <f>IF(ISBLANK(A275),"",IFERROR(IF(OR(B275&gt;(Hilfstabelle!$J$2*VLOOKUP(A275,Stammdaten!$A$17:$E$300,5,FALSE)),C275&gt;(Hilfstabelle!$J$2*VLOOKUP(A275,Stammdaten!$A$17:$E$300,5,FALSE))),"Achtung: Füllstand übersteigt die installierte Speicherkapazität.",IF(OR(NOT(ISNUMBER(B275)),NOT(ISNUMBER(C275))),"Fehler: Füllstände fehlen. Bitte ergänzen.",IF(COUNTIF($A$17:$A$299,A275)&gt;1,"Bitte nur eine Eintragung pro Anlagenschlüssel vornehmen",""))),"Fehler"))</f>
        <v/>
      </c>
    </row>
    <row r="276" spans="1:5" x14ac:dyDescent="0.2">
      <c r="A276" s="76"/>
      <c r="B276" s="4"/>
      <c r="C276" s="131"/>
      <c r="D276" s="10"/>
      <c r="E276" s="87" t="str">
        <f>IF(ISBLANK(A276),"",IFERROR(IF(OR(B276&gt;(Hilfstabelle!$J$2*VLOOKUP(A276,Stammdaten!$A$17:$E$300,5,FALSE)),C276&gt;(Hilfstabelle!$J$2*VLOOKUP(A276,Stammdaten!$A$17:$E$300,5,FALSE))),"Achtung: Füllstand übersteigt die installierte Speicherkapazität.",IF(OR(NOT(ISNUMBER(B276)),NOT(ISNUMBER(C276))),"Fehler: Füllstände fehlen. Bitte ergänzen.",IF(COUNTIF($A$17:$A$299,A276)&gt;1,"Bitte nur eine Eintragung pro Anlagenschlüssel vornehmen",""))),"Fehler"))</f>
        <v/>
      </c>
    </row>
    <row r="277" spans="1:5" x14ac:dyDescent="0.2">
      <c r="A277" s="76"/>
      <c r="B277" s="4"/>
      <c r="C277" s="131"/>
      <c r="D277" s="10"/>
      <c r="E277" s="87" t="str">
        <f>IF(ISBLANK(A277),"",IFERROR(IF(OR(B277&gt;(Hilfstabelle!$J$2*VLOOKUP(A277,Stammdaten!$A$17:$E$300,5,FALSE)),C277&gt;(Hilfstabelle!$J$2*VLOOKUP(A277,Stammdaten!$A$17:$E$300,5,FALSE))),"Achtung: Füllstand übersteigt die installierte Speicherkapazität.",IF(OR(NOT(ISNUMBER(B277)),NOT(ISNUMBER(C277))),"Fehler: Füllstände fehlen. Bitte ergänzen.",IF(COUNTIF($A$17:$A$299,A277)&gt;1,"Bitte nur eine Eintragung pro Anlagenschlüssel vornehmen",""))),"Fehler"))</f>
        <v/>
      </c>
    </row>
    <row r="278" spans="1:5" x14ac:dyDescent="0.2">
      <c r="A278" s="76"/>
      <c r="B278" s="4"/>
      <c r="C278" s="131"/>
      <c r="D278" s="10"/>
      <c r="E278" s="87" t="str">
        <f>IF(ISBLANK(A278),"",IFERROR(IF(OR(B278&gt;(Hilfstabelle!$J$2*VLOOKUP(A278,Stammdaten!$A$17:$E$300,5,FALSE)),C278&gt;(Hilfstabelle!$J$2*VLOOKUP(A278,Stammdaten!$A$17:$E$300,5,FALSE))),"Achtung: Füllstand übersteigt die installierte Speicherkapazität.",IF(OR(NOT(ISNUMBER(B278)),NOT(ISNUMBER(C278))),"Fehler: Füllstände fehlen. Bitte ergänzen.",IF(COUNTIF($A$17:$A$299,A278)&gt;1,"Bitte nur eine Eintragung pro Anlagenschlüssel vornehmen",""))),"Fehler"))</f>
        <v/>
      </c>
    </row>
    <row r="279" spans="1:5" x14ac:dyDescent="0.2">
      <c r="A279" s="76"/>
      <c r="B279" s="4"/>
      <c r="C279" s="131"/>
      <c r="D279" s="10"/>
      <c r="E279" s="87" t="str">
        <f>IF(ISBLANK(A279),"",IFERROR(IF(OR(B279&gt;(Hilfstabelle!$J$2*VLOOKUP(A279,Stammdaten!$A$17:$E$300,5,FALSE)),C279&gt;(Hilfstabelle!$J$2*VLOOKUP(A279,Stammdaten!$A$17:$E$300,5,FALSE))),"Achtung: Füllstand übersteigt die installierte Speicherkapazität.",IF(OR(NOT(ISNUMBER(B279)),NOT(ISNUMBER(C279))),"Fehler: Füllstände fehlen. Bitte ergänzen.",IF(COUNTIF($A$17:$A$299,A279)&gt;1,"Bitte nur eine Eintragung pro Anlagenschlüssel vornehmen",""))),"Fehler"))</f>
        <v/>
      </c>
    </row>
    <row r="280" spans="1:5" x14ac:dyDescent="0.2">
      <c r="A280" s="76"/>
      <c r="B280" s="4"/>
      <c r="C280" s="131"/>
      <c r="D280" s="10"/>
      <c r="E280" s="87" t="str">
        <f>IF(ISBLANK(A280),"",IFERROR(IF(OR(B280&gt;(Hilfstabelle!$J$2*VLOOKUP(A280,Stammdaten!$A$17:$E$300,5,FALSE)),C280&gt;(Hilfstabelle!$J$2*VLOOKUP(A280,Stammdaten!$A$17:$E$300,5,FALSE))),"Achtung: Füllstand übersteigt die installierte Speicherkapazität.",IF(OR(NOT(ISNUMBER(B280)),NOT(ISNUMBER(C280))),"Fehler: Füllstände fehlen. Bitte ergänzen.",IF(COUNTIF($A$17:$A$299,A280)&gt;1,"Bitte nur eine Eintragung pro Anlagenschlüssel vornehmen",""))),"Fehler"))</f>
        <v/>
      </c>
    </row>
    <row r="281" spans="1:5" x14ac:dyDescent="0.2">
      <c r="A281" s="76"/>
      <c r="B281" s="4"/>
      <c r="C281" s="131"/>
      <c r="D281" s="10"/>
      <c r="E281" s="87" t="str">
        <f>IF(ISBLANK(A281),"",IFERROR(IF(OR(B281&gt;(Hilfstabelle!$J$2*VLOOKUP(A281,Stammdaten!$A$17:$E$300,5,FALSE)),C281&gt;(Hilfstabelle!$J$2*VLOOKUP(A281,Stammdaten!$A$17:$E$300,5,FALSE))),"Achtung: Füllstand übersteigt die installierte Speicherkapazität.",IF(OR(NOT(ISNUMBER(B281)),NOT(ISNUMBER(C281))),"Fehler: Füllstände fehlen. Bitte ergänzen.",IF(COUNTIF($A$17:$A$299,A281)&gt;1,"Bitte nur eine Eintragung pro Anlagenschlüssel vornehmen",""))),"Fehler"))</f>
        <v/>
      </c>
    </row>
    <row r="282" spans="1:5" x14ac:dyDescent="0.2">
      <c r="A282" s="76"/>
      <c r="B282" s="4"/>
      <c r="C282" s="131"/>
      <c r="D282" s="10"/>
      <c r="E282" s="87" t="str">
        <f>IF(ISBLANK(A282),"",IFERROR(IF(OR(B282&gt;(Hilfstabelle!$J$2*VLOOKUP(A282,Stammdaten!$A$17:$E$300,5,FALSE)),C282&gt;(Hilfstabelle!$J$2*VLOOKUP(A282,Stammdaten!$A$17:$E$300,5,FALSE))),"Achtung: Füllstand übersteigt die installierte Speicherkapazität.",IF(OR(NOT(ISNUMBER(B282)),NOT(ISNUMBER(C282))),"Fehler: Füllstände fehlen. Bitte ergänzen.",IF(COUNTIF($A$17:$A$299,A282)&gt;1,"Bitte nur eine Eintragung pro Anlagenschlüssel vornehmen",""))),"Fehler"))</f>
        <v/>
      </c>
    </row>
    <row r="283" spans="1:5" x14ac:dyDescent="0.2">
      <c r="A283" s="76"/>
      <c r="B283" s="4"/>
      <c r="C283" s="131"/>
      <c r="D283" s="10"/>
      <c r="E283" s="87" t="str">
        <f>IF(ISBLANK(A283),"",IFERROR(IF(OR(B283&gt;(Hilfstabelle!$J$2*VLOOKUP(A283,Stammdaten!$A$17:$E$300,5,FALSE)),C283&gt;(Hilfstabelle!$J$2*VLOOKUP(A283,Stammdaten!$A$17:$E$300,5,FALSE))),"Achtung: Füllstand übersteigt die installierte Speicherkapazität.",IF(OR(NOT(ISNUMBER(B283)),NOT(ISNUMBER(C283))),"Fehler: Füllstände fehlen. Bitte ergänzen.",IF(COUNTIF($A$17:$A$299,A283)&gt;1,"Bitte nur eine Eintragung pro Anlagenschlüssel vornehmen",""))),"Fehler"))</f>
        <v/>
      </c>
    </row>
    <row r="284" spans="1:5" x14ac:dyDescent="0.2">
      <c r="A284" s="76"/>
      <c r="B284" s="4"/>
      <c r="C284" s="131"/>
      <c r="D284" s="10"/>
      <c r="E284" s="87" t="str">
        <f>IF(ISBLANK(A284),"",IFERROR(IF(OR(B284&gt;(Hilfstabelle!$J$2*VLOOKUP(A284,Stammdaten!$A$17:$E$300,5,FALSE)),C284&gt;(Hilfstabelle!$J$2*VLOOKUP(A284,Stammdaten!$A$17:$E$300,5,FALSE))),"Achtung: Füllstand übersteigt die installierte Speicherkapazität.",IF(OR(NOT(ISNUMBER(B284)),NOT(ISNUMBER(C284))),"Fehler: Füllstände fehlen. Bitte ergänzen.",IF(COUNTIF($A$17:$A$299,A284)&gt;1,"Bitte nur eine Eintragung pro Anlagenschlüssel vornehmen",""))),"Fehler"))</f>
        <v/>
      </c>
    </row>
    <row r="285" spans="1:5" x14ac:dyDescent="0.2">
      <c r="A285" s="76"/>
      <c r="B285" s="4"/>
      <c r="C285" s="131"/>
      <c r="D285" s="10"/>
      <c r="E285" s="87" t="str">
        <f>IF(ISBLANK(A285),"",IFERROR(IF(OR(B285&gt;(Hilfstabelle!$J$2*VLOOKUP(A285,Stammdaten!$A$17:$E$300,5,FALSE)),C285&gt;(Hilfstabelle!$J$2*VLOOKUP(A285,Stammdaten!$A$17:$E$300,5,FALSE))),"Achtung: Füllstand übersteigt die installierte Speicherkapazität.",IF(OR(NOT(ISNUMBER(B285)),NOT(ISNUMBER(C285))),"Fehler: Füllstände fehlen. Bitte ergänzen.",IF(COUNTIF($A$17:$A$299,A285)&gt;1,"Bitte nur eine Eintragung pro Anlagenschlüssel vornehmen",""))),"Fehler"))</f>
        <v/>
      </c>
    </row>
    <row r="286" spans="1:5" x14ac:dyDescent="0.2">
      <c r="A286" s="76"/>
      <c r="B286" s="4"/>
      <c r="C286" s="131"/>
      <c r="D286" s="10"/>
      <c r="E286" s="87" t="str">
        <f>IF(ISBLANK(A286),"",IFERROR(IF(OR(B286&gt;(Hilfstabelle!$J$2*VLOOKUP(A286,Stammdaten!$A$17:$E$300,5,FALSE)),C286&gt;(Hilfstabelle!$J$2*VLOOKUP(A286,Stammdaten!$A$17:$E$300,5,FALSE))),"Achtung: Füllstand übersteigt die installierte Speicherkapazität.",IF(OR(NOT(ISNUMBER(B286)),NOT(ISNUMBER(C286))),"Fehler: Füllstände fehlen. Bitte ergänzen.",IF(COUNTIF($A$17:$A$299,A286)&gt;1,"Bitte nur eine Eintragung pro Anlagenschlüssel vornehmen",""))),"Fehler"))</f>
        <v/>
      </c>
    </row>
    <row r="287" spans="1:5" x14ac:dyDescent="0.2">
      <c r="A287" s="76"/>
      <c r="B287" s="4"/>
      <c r="C287" s="131"/>
      <c r="D287" s="10"/>
      <c r="E287" s="87" t="str">
        <f>IF(ISBLANK(A287),"",IFERROR(IF(OR(B287&gt;(Hilfstabelle!$J$2*VLOOKUP(A287,Stammdaten!$A$17:$E$300,5,FALSE)),C287&gt;(Hilfstabelle!$J$2*VLOOKUP(A287,Stammdaten!$A$17:$E$300,5,FALSE))),"Achtung: Füllstand übersteigt die installierte Speicherkapazität.",IF(OR(NOT(ISNUMBER(B287)),NOT(ISNUMBER(C287))),"Fehler: Füllstände fehlen. Bitte ergänzen.",IF(COUNTIF($A$17:$A$299,A287)&gt;1,"Bitte nur eine Eintragung pro Anlagenschlüssel vornehmen",""))),"Fehler"))</f>
        <v/>
      </c>
    </row>
    <row r="288" spans="1:5" x14ac:dyDescent="0.2">
      <c r="A288" s="76"/>
      <c r="B288" s="4"/>
      <c r="C288" s="131"/>
      <c r="D288" s="10"/>
      <c r="E288" s="87" t="str">
        <f>IF(ISBLANK(A288),"",IFERROR(IF(OR(B288&gt;(Hilfstabelle!$J$2*VLOOKUP(A288,Stammdaten!$A$17:$E$300,5,FALSE)),C288&gt;(Hilfstabelle!$J$2*VLOOKUP(A288,Stammdaten!$A$17:$E$300,5,FALSE))),"Achtung: Füllstand übersteigt die installierte Speicherkapazität.",IF(OR(NOT(ISNUMBER(B288)),NOT(ISNUMBER(C288))),"Fehler: Füllstände fehlen. Bitte ergänzen.",IF(COUNTIF($A$17:$A$299,A288)&gt;1,"Bitte nur eine Eintragung pro Anlagenschlüssel vornehmen",""))),"Fehler"))</f>
        <v/>
      </c>
    </row>
    <row r="289" spans="1:5" x14ac:dyDescent="0.2">
      <c r="A289" s="76"/>
      <c r="B289" s="4"/>
      <c r="C289" s="131"/>
      <c r="D289" s="10"/>
      <c r="E289" s="87" t="str">
        <f>IF(ISBLANK(A289),"",IFERROR(IF(OR(B289&gt;(Hilfstabelle!$J$2*VLOOKUP(A289,Stammdaten!$A$17:$E$300,5,FALSE)),C289&gt;(Hilfstabelle!$J$2*VLOOKUP(A289,Stammdaten!$A$17:$E$300,5,FALSE))),"Achtung: Füllstand übersteigt die installierte Speicherkapazität.",IF(OR(NOT(ISNUMBER(B289)),NOT(ISNUMBER(C289))),"Fehler: Füllstände fehlen. Bitte ergänzen.",IF(COUNTIF($A$17:$A$299,A289)&gt;1,"Bitte nur eine Eintragung pro Anlagenschlüssel vornehmen",""))),"Fehler"))</f>
        <v/>
      </c>
    </row>
    <row r="290" spans="1:5" x14ac:dyDescent="0.2">
      <c r="A290" s="76"/>
      <c r="B290" s="4"/>
      <c r="C290" s="131"/>
      <c r="D290" s="10"/>
      <c r="E290" s="87" t="str">
        <f>IF(ISBLANK(A290),"",IFERROR(IF(OR(B290&gt;(Hilfstabelle!$J$2*VLOOKUP(A290,Stammdaten!$A$17:$E$300,5,FALSE)),C290&gt;(Hilfstabelle!$J$2*VLOOKUP(A290,Stammdaten!$A$17:$E$300,5,FALSE))),"Achtung: Füllstand übersteigt die installierte Speicherkapazität.",IF(OR(NOT(ISNUMBER(B290)),NOT(ISNUMBER(C290))),"Fehler: Füllstände fehlen. Bitte ergänzen.",IF(COUNTIF($A$17:$A$299,A290)&gt;1,"Bitte nur eine Eintragung pro Anlagenschlüssel vornehmen",""))),"Fehler"))</f>
        <v/>
      </c>
    </row>
    <row r="291" spans="1:5" x14ac:dyDescent="0.2">
      <c r="A291" s="76"/>
      <c r="B291" s="4"/>
      <c r="C291" s="131"/>
      <c r="D291" s="10"/>
      <c r="E291" s="87" t="str">
        <f>IF(ISBLANK(A291),"",IFERROR(IF(OR(B291&gt;(Hilfstabelle!$J$2*VLOOKUP(A291,Stammdaten!$A$17:$E$300,5,FALSE)),C291&gt;(Hilfstabelle!$J$2*VLOOKUP(A291,Stammdaten!$A$17:$E$300,5,FALSE))),"Achtung: Füllstand übersteigt die installierte Speicherkapazität.",IF(OR(NOT(ISNUMBER(B291)),NOT(ISNUMBER(C291))),"Fehler: Füllstände fehlen. Bitte ergänzen.",IF(COUNTIF($A$17:$A$299,A291)&gt;1,"Bitte nur eine Eintragung pro Anlagenschlüssel vornehmen",""))),"Fehler"))</f>
        <v/>
      </c>
    </row>
    <row r="292" spans="1:5" x14ac:dyDescent="0.2">
      <c r="A292" s="76"/>
      <c r="B292" s="4"/>
      <c r="C292" s="131"/>
      <c r="D292" s="10"/>
      <c r="E292" s="87" t="str">
        <f>IF(ISBLANK(A292),"",IFERROR(IF(OR(B292&gt;(Hilfstabelle!$J$2*VLOOKUP(A292,Stammdaten!$A$17:$E$300,5,FALSE)),C292&gt;(Hilfstabelle!$J$2*VLOOKUP(A292,Stammdaten!$A$17:$E$300,5,FALSE))),"Achtung: Füllstand übersteigt die installierte Speicherkapazität.",IF(OR(NOT(ISNUMBER(B292)),NOT(ISNUMBER(C292))),"Fehler: Füllstände fehlen. Bitte ergänzen.",IF(COUNTIF($A$17:$A$299,A292)&gt;1,"Bitte nur eine Eintragung pro Anlagenschlüssel vornehmen",""))),"Fehler"))</f>
        <v/>
      </c>
    </row>
    <row r="293" spans="1:5" x14ac:dyDescent="0.2">
      <c r="A293" s="76"/>
      <c r="B293" s="4"/>
      <c r="C293" s="131"/>
      <c r="D293" s="10"/>
      <c r="E293" s="87" t="str">
        <f>IF(ISBLANK(A293),"",IFERROR(IF(OR(B293&gt;(Hilfstabelle!$J$2*VLOOKUP(A293,Stammdaten!$A$17:$E$300,5,FALSE)),C293&gt;(Hilfstabelle!$J$2*VLOOKUP(A293,Stammdaten!$A$17:$E$300,5,FALSE))),"Achtung: Füllstand übersteigt die installierte Speicherkapazität.",IF(OR(NOT(ISNUMBER(B293)),NOT(ISNUMBER(C293))),"Fehler: Füllstände fehlen. Bitte ergänzen.",IF(COUNTIF($A$17:$A$299,A293)&gt;1,"Bitte nur eine Eintragung pro Anlagenschlüssel vornehmen",""))),"Fehler"))</f>
        <v/>
      </c>
    </row>
    <row r="294" spans="1:5" x14ac:dyDescent="0.2">
      <c r="A294" s="76"/>
      <c r="B294" s="4"/>
      <c r="C294" s="131"/>
      <c r="D294" s="10"/>
      <c r="E294" s="87" t="str">
        <f>IF(ISBLANK(A294),"",IFERROR(IF(OR(B294&gt;(Hilfstabelle!$J$2*VLOOKUP(A294,Stammdaten!$A$17:$E$300,5,FALSE)),C294&gt;(Hilfstabelle!$J$2*VLOOKUP(A294,Stammdaten!$A$17:$E$300,5,FALSE))),"Achtung: Füllstand übersteigt die installierte Speicherkapazität.",IF(OR(NOT(ISNUMBER(B294)),NOT(ISNUMBER(C294))),"Fehler: Füllstände fehlen. Bitte ergänzen.",IF(COUNTIF($A$17:$A$299,A294)&gt;1,"Bitte nur eine Eintragung pro Anlagenschlüssel vornehmen",""))),"Fehler"))</f>
        <v/>
      </c>
    </row>
    <row r="295" spans="1:5" x14ac:dyDescent="0.2">
      <c r="A295" s="76"/>
      <c r="B295" s="4"/>
      <c r="C295" s="131"/>
      <c r="D295" s="10"/>
      <c r="E295" s="87" t="str">
        <f>IF(ISBLANK(A295),"",IFERROR(IF(OR(B295&gt;(Hilfstabelle!$J$2*VLOOKUP(A295,Stammdaten!$A$17:$E$300,5,FALSE)),C295&gt;(Hilfstabelle!$J$2*VLOOKUP(A295,Stammdaten!$A$17:$E$300,5,FALSE))),"Achtung: Füllstand übersteigt die installierte Speicherkapazität.",IF(OR(NOT(ISNUMBER(B295)),NOT(ISNUMBER(C295))),"Fehler: Füllstände fehlen. Bitte ergänzen.",IF(COUNTIF($A$17:$A$299,A295)&gt;1,"Bitte nur eine Eintragung pro Anlagenschlüssel vornehmen",""))),"Fehler"))</f>
        <v/>
      </c>
    </row>
    <row r="296" spans="1:5" x14ac:dyDescent="0.2">
      <c r="A296" s="76"/>
      <c r="B296" s="4"/>
      <c r="C296" s="131"/>
      <c r="D296" s="10"/>
      <c r="E296" s="87" t="str">
        <f>IF(ISBLANK(A296),"",IFERROR(IF(OR(B296&gt;(Hilfstabelle!$J$2*VLOOKUP(A296,Stammdaten!$A$17:$E$300,5,FALSE)),C296&gt;(Hilfstabelle!$J$2*VLOOKUP(A296,Stammdaten!$A$17:$E$300,5,FALSE))),"Achtung: Füllstand übersteigt die installierte Speicherkapazität.",IF(OR(NOT(ISNUMBER(B296)),NOT(ISNUMBER(C296))),"Fehler: Füllstände fehlen. Bitte ergänzen.",IF(COUNTIF($A$17:$A$299,A296)&gt;1,"Bitte nur eine Eintragung pro Anlagenschlüssel vornehmen",""))),"Fehler"))</f>
        <v/>
      </c>
    </row>
    <row r="297" spans="1:5" x14ac:dyDescent="0.2">
      <c r="A297" s="76"/>
      <c r="B297" s="4"/>
      <c r="C297" s="131"/>
      <c r="D297" s="10"/>
      <c r="E297" s="87" t="str">
        <f>IF(ISBLANK(A297),"",IFERROR(IF(OR(B297&gt;(Hilfstabelle!$J$2*VLOOKUP(A297,Stammdaten!$A$17:$E$300,5,FALSE)),C297&gt;(Hilfstabelle!$J$2*VLOOKUP(A297,Stammdaten!$A$17:$E$300,5,FALSE))),"Achtung: Füllstand übersteigt die installierte Speicherkapazität.",IF(OR(NOT(ISNUMBER(B297)),NOT(ISNUMBER(C297))),"Fehler: Füllstände fehlen. Bitte ergänzen.",IF(COUNTIF($A$17:$A$299,A297)&gt;1,"Bitte nur eine Eintragung pro Anlagenschlüssel vornehmen",""))),"Fehler"))</f>
        <v/>
      </c>
    </row>
    <row r="298" spans="1:5" x14ac:dyDescent="0.2">
      <c r="A298" s="76"/>
      <c r="B298" s="4"/>
      <c r="C298" s="131"/>
      <c r="D298" s="10"/>
      <c r="E298" s="87" t="str">
        <f>IF(ISBLANK(A298),"",IFERROR(IF(OR(B298&gt;(Hilfstabelle!$J$2*VLOOKUP(A298,Stammdaten!$A$17:$E$300,5,FALSE)),C298&gt;(Hilfstabelle!$J$2*VLOOKUP(A298,Stammdaten!$A$17:$E$300,5,FALSE))),"Achtung: Füllstand übersteigt die installierte Speicherkapazität.",IF(OR(NOT(ISNUMBER(B298)),NOT(ISNUMBER(C298))),"Fehler: Füllstände fehlen. Bitte ergänzen.",IF(COUNTIF($A$17:$A$299,A298)&gt;1,"Bitte nur eine Eintragung pro Anlagenschlüssel vornehmen",""))),"Fehler"))</f>
        <v/>
      </c>
    </row>
    <row r="299" spans="1:5" ht="15" thickBot="1" x14ac:dyDescent="0.25">
      <c r="A299" s="21"/>
      <c r="B299" s="132"/>
      <c r="C299" s="133"/>
      <c r="D299" s="103"/>
      <c r="E299" s="87" t="str">
        <f>IF(ISBLANK(A299),"",IFERROR(IF(OR(B299&gt;(Hilfstabelle!$J$2*VLOOKUP(A299,Stammdaten!$A$17:$E$300,5,FALSE)),C299&gt;(Hilfstabelle!$J$2*VLOOKUP(A299,Stammdaten!$A$17:$E$300,5,FALSE))),"Achtung: Füllstand übersteigt die installierte Speicherkapazität.",IF(OR(NOT(ISNUMBER(B299)),NOT(ISNUMBER(C299))),"Fehler: Füllstände fehlen. Bitte ergänzen.",IF(COUNTIF($A$17:$A$299,A299)&gt;1,"Bitte nur eine Eintragung pro Anlagenschlüssel vornehmen",""))),"Fehler"))</f>
        <v/>
      </c>
    </row>
  </sheetData>
  <sheetProtection algorithmName="SHA-512" hashValue="R+BoBsUAc3E9oTow2kIwYiEqqAdOnB1cX7urn/Fd3DIEWQx4WVxpU7WFHwsV5BA/KILYfFpGIpnxUWyShRQfUA==" saltValue="SWqLNTDuO3+5IjBHTwHuZA==" spinCount="100000" sheet="1" selectLockedCells="1"/>
  <mergeCells count="2">
    <mergeCell ref="B14:C14"/>
    <mergeCell ref="E14:E16"/>
  </mergeCells>
  <conditionalFormatting sqref="E17:E299">
    <cfRule type="beginsWith" dxfId="5" priority="1" operator="beginsWith" text="Achtung">
      <formula>LEFT(E17,LEN("Achtung"))="Achtung"</formula>
    </cfRule>
  </conditionalFormatting>
  <dataValidations count="1">
    <dataValidation type="list" allowBlank="1" showInputMessage="1" showErrorMessage="1" sqref="A22:A28" xr:uid="{00000000-0002-0000-0400-000000000000}">
      <formula1>$A$17:$A$4310</formula1>
    </dataValidation>
  </dataValidations>
  <pageMargins left="0.7" right="0.7" top="0.78740157499999996" bottom="0.78740157499999996" header="0.3" footer="0.3"/>
  <pageSetup paperSize="9" orientation="portrait" verticalDpi="0" r:id="rId1"/>
  <headerFooter>
    <oddHeader>&amp;C&amp;"Calibri"&amp;10&amp;K000000 Öffentlich (Public)&amp;1#_x000D_</oddHead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FE8643F0-78F0-4F15-B2C5-2BE073E3263A}">
            <xm:f>LEFT(E17,LEN("Fehler"))="Fehler"</xm:f>
            <xm:f>"Fehler"</xm:f>
            <x14:dxf>
              <font>
                <color rgb="FF9C0006"/>
              </font>
              <fill>
                <patternFill>
                  <bgColor rgb="FFFFC7CE"/>
                </patternFill>
              </fill>
            </x14:dxf>
          </x14:cfRule>
          <xm:sqref>E17:E299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Stammdaten!$A$17:$A$5252</xm:f>
          </x14:formula1>
          <xm:sqref>A29:A299 A17:A21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2:J300"/>
  <sheetViews>
    <sheetView showGridLines="0" zoomScaleNormal="100" workbookViewId="0">
      <selection activeCell="B17" sqref="B17"/>
    </sheetView>
  </sheetViews>
  <sheetFormatPr baseColWidth="10" defaultColWidth="11" defaultRowHeight="14.25" x14ac:dyDescent="0.2"/>
  <cols>
    <col min="1" max="1" width="32.75" bestFit="1" customWidth="1"/>
    <col min="2" max="2" width="28.75" customWidth="1"/>
    <col min="3" max="3" width="51.625" customWidth="1"/>
    <col min="4" max="4" width="13.875" customWidth="1"/>
    <col min="5" max="6" width="14.625" customWidth="1"/>
    <col min="7" max="7" width="22.625" bestFit="1" customWidth="1"/>
    <col min="8" max="9" width="20.375" customWidth="1"/>
    <col min="10" max="10" width="68.75" bestFit="1" customWidth="1"/>
  </cols>
  <sheetData>
    <row r="2" spans="1:10" ht="15" thickBot="1" x14ac:dyDescent="0.25"/>
    <row r="3" spans="1:10" ht="15" customHeight="1" thickBot="1" x14ac:dyDescent="0.25">
      <c r="A3" s="183" t="s">
        <v>0</v>
      </c>
      <c r="B3" s="184"/>
      <c r="E3" s="183" t="s">
        <v>82</v>
      </c>
      <c r="F3" s="186"/>
      <c r="G3" s="186"/>
      <c r="H3" s="184"/>
    </row>
    <row r="4" spans="1:10" ht="15" customHeight="1" x14ac:dyDescent="0.25">
      <c r="A4" s="42" t="s">
        <v>44</v>
      </c>
      <c r="B4" s="180" t="str">
        <f>IF(Stammdaten!B4="","",Stammdaten!B4)</f>
        <v/>
      </c>
      <c r="E4" s="135" t="s">
        <v>83</v>
      </c>
      <c r="F4" s="136"/>
      <c r="G4" s="137" t="s">
        <v>95</v>
      </c>
      <c r="H4" s="137" t="s">
        <v>84</v>
      </c>
    </row>
    <row r="5" spans="1:10" ht="15" customHeight="1" thickBot="1" x14ac:dyDescent="0.3">
      <c r="A5" s="19" t="s">
        <v>1</v>
      </c>
      <c r="B5" s="181" t="str">
        <f>IF(Stammdaten!B5="","",Stammdaten!B5)</f>
        <v/>
      </c>
      <c r="E5" s="138" t="s">
        <v>85</v>
      </c>
      <c r="F5" s="139"/>
      <c r="G5" s="140" t="s">
        <v>11</v>
      </c>
      <c r="H5" s="141" t="s">
        <v>14</v>
      </c>
    </row>
    <row r="6" spans="1:10" x14ac:dyDescent="0.2">
      <c r="A6" s="19" t="s">
        <v>5</v>
      </c>
      <c r="B6" s="181" t="str">
        <f>IF(Stammdaten!B6="","",Stammdaten!B6)</f>
        <v/>
      </c>
      <c r="E6" s="201" t="s">
        <v>20</v>
      </c>
      <c r="F6" s="202"/>
      <c r="G6" s="142">
        <f>SUMIF($B$17:$B$300,E6,$E$17:$E$300)</f>
        <v>0</v>
      </c>
      <c r="H6" s="143">
        <f>SUMIF($B$17:$B$300,E6,$I$17:$I$300)</f>
        <v>0</v>
      </c>
    </row>
    <row r="7" spans="1:10" ht="15" customHeight="1" x14ac:dyDescent="0.2">
      <c r="A7" s="19" t="s">
        <v>2</v>
      </c>
      <c r="B7" s="127" t="str">
        <f>IF(Stammdaten!B7="","",Stammdaten!B7)</f>
        <v/>
      </c>
      <c r="E7" s="203" t="s">
        <v>21</v>
      </c>
      <c r="F7" s="204"/>
      <c r="G7" s="144">
        <f>SUMIF($B$17:$B$300,E7,$E$17:$E$300)</f>
        <v>0</v>
      </c>
      <c r="H7" s="162">
        <f t="shared" ref="H7:H9" si="0">SUMIF($B$17:$B$300,E7,$I$17:$I$300)</f>
        <v>0</v>
      </c>
    </row>
    <row r="8" spans="1:10" ht="15" customHeight="1" x14ac:dyDescent="0.2">
      <c r="A8" s="19" t="s">
        <v>3</v>
      </c>
      <c r="B8" s="182" t="str">
        <f>IF(Stammdaten!B8="","",Stammdaten!B8)</f>
        <v/>
      </c>
      <c r="E8" s="203" t="s">
        <v>22</v>
      </c>
      <c r="F8" s="204"/>
      <c r="G8" s="144">
        <f t="shared" ref="G8:G9" si="1">SUMIF($B$17:$B$300,E8,$E$17:$E$300)</f>
        <v>0</v>
      </c>
      <c r="H8" s="162">
        <f t="shared" si="0"/>
        <v>0</v>
      </c>
    </row>
    <row r="9" spans="1:10" ht="15" thickBot="1" x14ac:dyDescent="0.25">
      <c r="A9" s="20" t="s">
        <v>6</v>
      </c>
      <c r="B9" s="128" t="str">
        <f>IF(Stammdaten!B9="","",Stammdaten!B9)</f>
        <v/>
      </c>
      <c r="E9" s="205" t="s">
        <v>23</v>
      </c>
      <c r="F9" s="206"/>
      <c r="G9" s="145">
        <f t="shared" si="1"/>
        <v>0</v>
      </c>
      <c r="H9" s="163">
        <f t="shared" si="0"/>
        <v>0</v>
      </c>
    </row>
    <row r="10" spans="1:10" ht="15" thickBot="1" x14ac:dyDescent="0.25">
      <c r="A10" s="41"/>
      <c r="B10" s="86"/>
    </row>
    <row r="11" spans="1:10" ht="15" thickBot="1" x14ac:dyDescent="0.25">
      <c r="A11" s="52" t="s">
        <v>50</v>
      </c>
      <c r="B11" s="91">
        <f>IF(Stammdaten!B11="","",Stammdaten!B11)</f>
        <v>2024</v>
      </c>
      <c r="E11" s="197" t="s">
        <v>73</v>
      </c>
      <c r="F11" s="198"/>
      <c r="G11" s="198"/>
      <c r="H11" s="199" t="str">
        <f>IF(NOT(ISERROR(MATCH("Fehler*",J17:J3000,0))),"Fehler in diesem Reiter, s. unten",IF(NOT(ISERROR(MATCH("Fehler*",Stammdaten!I17:I3000,0))),"Fehler in Reiter 'Stammdaten' enthalten",IF(NOT(ISERROR(MATCH("Fehler*",'Entladung des Speichers'!F17:F3000,0))),"Fehler in Reiter 'Entladung des Speichers' enthalten",IF(NOT(ISERROR(MATCH("Fehler*",Füllstände!E17:E3000,0))),"Fehler in Reiter 'Füllstände' enthalten",IF(NOT(ISERROR(MATCH("Achtung*",Füllstände!E17:E3000,0))),"Bitte Speicherfüllstände im Reiter 'Füllstände' überprüfen!","Nein, alle Angaben erscheinen plausibel")))))</f>
        <v>Nein, alle Angaben erscheinen plausibel</v>
      </c>
      <c r="I11" s="200"/>
    </row>
    <row r="12" spans="1:10" ht="15" thickBot="1" x14ac:dyDescent="0.25">
      <c r="A12" s="53" t="s">
        <v>99</v>
      </c>
      <c r="B12" s="121">
        <f>IF(Stammdaten!B12="","",Stammdaten!B12)</f>
        <v>0.65600000000000003</v>
      </c>
    </row>
    <row r="13" spans="1:10" ht="15" thickBot="1" x14ac:dyDescent="0.25">
      <c r="A13" s="51"/>
      <c r="B13" s="93"/>
      <c r="C13" s="93"/>
    </row>
    <row r="14" spans="1:10" x14ac:dyDescent="0.2">
      <c r="A14" s="194" t="s">
        <v>54</v>
      </c>
      <c r="B14" s="195"/>
      <c r="C14" s="195"/>
      <c r="D14" s="195"/>
      <c r="E14" s="194" t="s">
        <v>47</v>
      </c>
      <c r="F14" s="196"/>
      <c r="G14" s="195" t="s">
        <v>48</v>
      </c>
      <c r="H14" s="195"/>
      <c r="I14" s="123"/>
      <c r="J14" s="187" t="s">
        <v>74</v>
      </c>
    </row>
    <row r="15" spans="1:10" ht="25.5" x14ac:dyDescent="0.2">
      <c r="A15" s="46" t="s">
        <v>7</v>
      </c>
      <c r="B15" s="29" t="s">
        <v>19</v>
      </c>
      <c r="C15" s="29" t="s">
        <v>78</v>
      </c>
      <c r="D15" s="82" t="s">
        <v>60</v>
      </c>
      <c r="E15" s="46" t="s">
        <v>75</v>
      </c>
      <c r="F15" s="47" t="s">
        <v>100</v>
      </c>
      <c r="G15" s="83" t="s">
        <v>75</v>
      </c>
      <c r="H15" s="82" t="s">
        <v>100</v>
      </c>
      <c r="I15" s="47" t="s">
        <v>55</v>
      </c>
      <c r="J15" s="188"/>
    </row>
    <row r="16" spans="1:10" ht="15" thickBot="1" x14ac:dyDescent="0.25">
      <c r="A16" s="24"/>
      <c r="B16" s="114"/>
      <c r="C16" s="114"/>
      <c r="D16" s="60" t="s">
        <v>56</v>
      </c>
      <c r="E16" s="23" t="s">
        <v>11</v>
      </c>
      <c r="F16" s="58" t="s">
        <v>14</v>
      </c>
      <c r="G16" s="50" t="s">
        <v>11</v>
      </c>
      <c r="H16" s="60" t="s">
        <v>14</v>
      </c>
      <c r="I16" s="58" t="s">
        <v>14</v>
      </c>
      <c r="J16" s="189"/>
    </row>
    <row r="17" spans="1:10" x14ac:dyDescent="0.2">
      <c r="A17" s="105" t="str">
        <f>IF(Stammdaten!A17="","",Stammdaten!A17)</f>
        <v/>
      </c>
      <c r="B17" s="105" t="str">
        <f>IF(A17="","",VLOOKUP(A17,Stammdaten!A17:H300,6,FALSE))</f>
        <v/>
      </c>
      <c r="C17" s="177" t="str">
        <f>IF(A17="","",IF(OR('Beladung des Speichers'!B17="Beladung aus dem Netz eines anderen Netzbetreibers",'Beladung des Speichers'!B17="Beladung ohne Netznutzung"),'Beladung des Speichers'!B17,"Beladung aus dem Netz der "&amp;Stammdaten!$F$3))</f>
        <v/>
      </c>
      <c r="D17" s="106" t="str">
        <f t="shared" ref="D17:D80" si="2">IF(A17="","",$B$11)</f>
        <v/>
      </c>
      <c r="E17" s="107" t="str">
        <f>IF(OR(C17="Beladung aus dem Netz eines anderen Netzbetreibers",C17="Beladung ohne Netznutzung"), "",IF(A17="","",SUMIFS('Ergebnis (detailliert)'!$H$17:$H$300,'Ergebnis (detailliert)'!$A$17:$A$300,'Ergebnis (aggregiert)'!$A17,'Ergebnis (detailliert)'!$B$17:$B$300,'Ergebnis (aggregiert)'!$C17)))</f>
        <v/>
      </c>
      <c r="F17" s="108" t="str">
        <f>IF(OR(C17="Beladung aus dem Netz eines anderen Netzbetreibers",C17="Beladung ohne Netznutzung"),  "",IF($A17="","",SUMIFS('Ergebnis (detailliert)'!$I$17:$I$300,'Ergebnis (detailliert)'!$A$17:$A$300,'Ergebnis (aggregiert)'!$A17,'Ergebnis (detailliert)'!$B$17:$B$300,'Ergebnis (aggregiert)'!$C17)))</f>
        <v/>
      </c>
      <c r="G17" s="107" t="str">
        <f>IF(OR(C17="Beladung aus dem Netz eines anderen Netzbetreibers",C17="Beladung ohne Netznutzung"), "",IF($A17="","",SUMIFS('Ergebnis (detailliert)'!$M$17:$M$1001,'Ergebnis (detailliert)'!$A$17:$A$1001,'Ergebnis (aggregiert)'!$A17,'Ergebnis (detailliert)'!$B$17:$B$1001,'Ergebnis (aggregiert)'!$C17)))</f>
        <v/>
      </c>
      <c r="H17" s="108" t="str">
        <f>IF(OR(C17="Beladung aus dem Netz eines anderen Netzbetreibers",C17="Beladung ohne Netznutzung"), "",IF($A17="","",SUMIFS('Ergebnis (detailliert)'!$P$17:$P$1001,'Ergebnis (detailliert)'!$A$17:$A$1001,'Ergebnis (aggregiert)'!$A17,'Ergebnis (detailliert)'!$B$17:$B$1001,'Ergebnis (aggregiert)'!$C17)))</f>
        <v/>
      </c>
      <c r="I17" s="109" t="str">
        <f>IF(OR(C17="Beladung aus dem Netz eines anderen Netzbetreibers",C17="Beladung ohne Netznutzung"), "",IF($A17="","",SUMIFS('Ergebnis (detailliert)'!$S$17:$S$1001,'Ergebnis (detailliert)'!$A$17:$A$1001,'Ergebnis (aggregiert)'!$A17,'Ergebnis (detailliert)'!$B$17:$B$1001,'Ergebnis (aggregiert)'!$C17)))</f>
        <v/>
      </c>
      <c r="J17" s="87" t="str">
        <f>IFERROR(IF(ISBLANK(A17),"",IF(COUNTIF('Beladung des Speichers'!$A$17:$A$300,'Ergebnis (aggregiert)'!A17)=0,"Fehler: Reiter 'Beladung des Speichers' wurde für diesen Speicher nicht ausgefüllt",IF(COUNTIF('Entladung des Speichers'!$A$17:$A$300,'Ergebnis (aggregiert)'!A17)=0,"Fehler: Reiter 'Entladung des Speichers' wurde für diesen Speicher nicht ausgefüllt",IF(COUNTIF(Füllstände!$A$17:$A$300,'Ergebnis (aggregiert)'!A17)=0,"Fehler: Reiter 'Füllstände' wurde für diesen Speicher nicht ausgefüllt","")))),"Fehler: nicht alle Datenblätter für diesen Speicher wurden vollständig befüllt")</f>
        <v/>
      </c>
    </row>
    <row r="18" spans="1:10" x14ac:dyDescent="0.2">
      <c r="A18" s="105" t="str">
        <f>IF(Stammdaten!A18="","",Stammdaten!A18)</f>
        <v/>
      </c>
      <c r="B18" s="105" t="str">
        <f>IF(A18="","",VLOOKUP(A18,Stammdaten!A18:H301,6,FALSE))</f>
        <v/>
      </c>
      <c r="C18" s="177" t="str">
        <f>IF(A18="","",IF(OR('Beladung des Speichers'!B18="Beladung aus dem Netz eines anderen Netzbetreibers",'Beladung des Speichers'!B18="Beladung ohne Netznutzung"),'Beladung des Speichers'!B18,"Beladung aus dem Netz der "&amp;Stammdaten!$F$3))</f>
        <v/>
      </c>
      <c r="D18" s="106" t="str">
        <f t="shared" si="2"/>
        <v/>
      </c>
      <c r="E18" s="107" t="str">
        <f>IF(OR(C18="Beladung aus dem Netz eines anderen Netzbetreibers",C18="Beladung ohne Netznutzung"), "",IF(A18="","",SUMIFS('Ergebnis (detailliert)'!$H$17:$H$300,'Ergebnis (detailliert)'!$A$17:$A$300,'Ergebnis (aggregiert)'!$A18,'Ergebnis (detailliert)'!$B$17:$B$300,'Ergebnis (aggregiert)'!$C18)))</f>
        <v/>
      </c>
      <c r="F18" s="108" t="str">
        <f>IF(OR(C18="Beladung aus dem Netz eines anderen Netzbetreibers",C18="Beladung ohne Netznutzung"),  "",IF($A18="","",SUMIFS('Ergebnis (detailliert)'!$I$17:$I$300,'Ergebnis (detailliert)'!$A$17:$A$300,'Ergebnis (aggregiert)'!$A18,'Ergebnis (detailliert)'!$B$17:$B$300,'Ergebnis (aggregiert)'!$C18)))</f>
        <v/>
      </c>
      <c r="G18" s="107" t="str">
        <f>IF(OR(C18="Beladung aus dem Netz eines anderen Netzbetreibers",C18="Beladung ohne Netznutzung"), "",IF($A18="","",SUMIFS('Ergebnis (detailliert)'!$M$17:$M$1001,'Ergebnis (detailliert)'!$A$17:$A$1001,'Ergebnis (aggregiert)'!$A18,'Ergebnis (detailliert)'!$B$17:$B$1001,'Ergebnis (aggregiert)'!$C18)))</f>
        <v/>
      </c>
      <c r="H18" s="108" t="str">
        <f>IF(OR(C18="Beladung aus dem Netz eines anderen Netzbetreibers",C18="Beladung ohne Netznutzung"), "",IF($A18="","",SUMIFS('Ergebnis (detailliert)'!$P$17:$P$1001,'Ergebnis (detailliert)'!$A$17:$A$1001,'Ergebnis (aggregiert)'!$A18,'Ergebnis (detailliert)'!$B$17:$B$1001,'Ergebnis (aggregiert)'!$C18)))</f>
        <v/>
      </c>
      <c r="I18" s="109" t="str">
        <f>IF(OR(C18="Beladung aus dem Netz eines anderen Netzbetreibers",C18="Beladung ohne Netznutzung"), "",IF($A18="","",SUMIFS('Ergebnis (detailliert)'!$S$17:$S$1001,'Ergebnis (detailliert)'!$A$17:$A$1001,'Ergebnis (aggregiert)'!$A18,'Ergebnis (detailliert)'!$B$17:$B$1001,'Ergebnis (aggregiert)'!$C18)))</f>
        <v/>
      </c>
      <c r="J18" s="87" t="str">
        <f>IFERROR(IF(ISBLANK(A18),"",IF(COUNTIF('Beladung des Speichers'!$A$17:$A$300,'Ergebnis (aggregiert)'!A18)=0,"Fehler: Reiter 'Beladung des Speichers' wurde für diesen Speicher nicht ausgefüllt",IF(COUNTIF('Entladung des Speichers'!$A$17:$A$300,'Ergebnis (aggregiert)'!A18)=0,"Fehler: Reiter 'Entladung des Speichers' wurde für diesen Speicher nicht ausgefüllt",IF(COUNTIF(Füllstände!$A$17:$A$300,'Ergebnis (aggregiert)'!A18)=0,"Fehler: Reiter 'Füllstände' wurde für diesen Speicher nicht ausgefüllt","")))),"Fehler: nicht alle Datenblätter für diesen Speicher wurden vollständig befüllt")</f>
        <v/>
      </c>
    </row>
    <row r="19" spans="1:10" x14ac:dyDescent="0.2">
      <c r="A19" s="105" t="str">
        <f>IF(Stammdaten!A19="","",Stammdaten!A19)</f>
        <v/>
      </c>
      <c r="B19" s="105" t="str">
        <f>IF(A19="","",VLOOKUP(A19,Stammdaten!A19:H302,6,FALSE))</f>
        <v/>
      </c>
      <c r="C19" s="177" t="str">
        <f>IF(A19="","",IF(OR('Beladung des Speichers'!B19="Beladung aus dem Netz eines anderen Netzbetreibers",'Beladung des Speichers'!B19="Beladung ohne Netznutzung"),'Beladung des Speichers'!B19,"Beladung aus dem Netz der "&amp;Stammdaten!$F$3))</f>
        <v/>
      </c>
      <c r="D19" s="106" t="str">
        <f t="shared" si="2"/>
        <v/>
      </c>
      <c r="E19" s="107" t="str">
        <f>IF(OR(C19="Beladung aus dem Netz eines anderen Netzbetreibers",C19="Beladung ohne Netznutzung"), "",IF(A19="","",SUMIFS('Ergebnis (detailliert)'!$H$17:$H$300,'Ergebnis (detailliert)'!$A$17:$A$300,'Ergebnis (aggregiert)'!$A19,'Ergebnis (detailliert)'!$B$17:$B$300,'Ergebnis (aggregiert)'!$C19)))</f>
        <v/>
      </c>
      <c r="F19" s="108" t="str">
        <f>IF(OR(C19="Beladung aus dem Netz eines anderen Netzbetreibers",C19="Beladung ohne Netznutzung"),  "",IF($A19="","",SUMIFS('Ergebnis (detailliert)'!$I$17:$I$300,'Ergebnis (detailliert)'!$A$17:$A$300,'Ergebnis (aggregiert)'!$A19,'Ergebnis (detailliert)'!$B$17:$B$300,'Ergebnis (aggregiert)'!$C19)))</f>
        <v/>
      </c>
      <c r="G19" s="107" t="str">
        <f>IF(OR(C19="Beladung aus dem Netz eines anderen Netzbetreibers",C19="Beladung ohne Netznutzung"), "",IF($A19="","",SUMIFS('Ergebnis (detailliert)'!$M$17:$M$1001,'Ergebnis (detailliert)'!$A$17:$A$1001,'Ergebnis (aggregiert)'!$A19,'Ergebnis (detailliert)'!$B$17:$B$1001,'Ergebnis (aggregiert)'!$C19)))</f>
        <v/>
      </c>
      <c r="H19" s="108" t="str">
        <f>IF(OR(C19="Beladung aus dem Netz eines anderen Netzbetreibers",C19="Beladung ohne Netznutzung"), "",IF($A19="","",SUMIFS('Ergebnis (detailliert)'!$P$17:$P$1001,'Ergebnis (detailliert)'!$A$17:$A$1001,'Ergebnis (aggregiert)'!$A19,'Ergebnis (detailliert)'!$B$17:$B$1001,'Ergebnis (aggregiert)'!$C19)))</f>
        <v/>
      </c>
      <c r="I19" s="109" t="str">
        <f>IF(OR(C19="Beladung aus dem Netz eines anderen Netzbetreibers",C19="Beladung ohne Netznutzung"), "",IF($A19="","",SUMIFS('Ergebnis (detailliert)'!$S$17:$S$1001,'Ergebnis (detailliert)'!$A$17:$A$1001,'Ergebnis (aggregiert)'!$A19,'Ergebnis (detailliert)'!$B$17:$B$1001,'Ergebnis (aggregiert)'!$C19)))</f>
        <v/>
      </c>
      <c r="J19" s="87" t="str">
        <f>IFERROR(IF(ISBLANK(A19),"",IF(COUNTIF('Beladung des Speichers'!$A$17:$A$300,'Ergebnis (aggregiert)'!A19)=0,"Fehler: Reiter 'Beladung des Speichers' wurde für diesen Speicher nicht ausgefüllt",IF(COUNTIF('Entladung des Speichers'!$A$17:$A$300,'Ergebnis (aggregiert)'!A19)=0,"Fehler: Reiter 'Entladung des Speichers' wurde für diesen Speicher nicht ausgefüllt",IF(COUNTIF(Füllstände!$A$17:$A$300,'Ergebnis (aggregiert)'!A19)=0,"Fehler: Reiter 'Füllstände' wurde für diesen Speicher nicht ausgefüllt","")))),"Fehler: nicht alle Datenblätter für diesen Speicher wurden vollständig befüllt")</f>
        <v/>
      </c>
    </row>
    <row r="20" spans="1:10" x14ac:dyDescent="0.2">
      <c r="A20" s="105" t="str">
        <f>IF(Stammdaten!A20="","",Stammdaten!A20)</f>
        <v/>
      </c>
      <c r="B20" s="105" t="str">
        <f>IF(A20="","",VLOOKUP(A20,Stammdaten!A20:H303,6,FALSE))</f>
        <v/>
      </c>
      <c r="C20" s="177" t="str">
        <f>IF(A20="","",IF(OR('Beladung des Speichers'!B20="Beladung aus dem Netz eines anderen Netzbetreibers",'Beladung des Speichers'!B20="Beladung ohne Netznutzung"),'Beladung des Speichers'!B20,"Beladung aus dem Netz der "&amp;Stammdaten!$F$3))</f>
        <v/>
      </c>
      <c r="D20" s="106" t="str">
        <f t="shared" si="2"/>
        <v/>
      </c>
      <c r="E20" s="107" t="str">
        <f>IF(OR(C20="Beladung aus dem Netz eines anderen Netzbetreibers",C20="Beladung ohne Netznutzung"), "",IF(A20="","",SUMIFS('Ergebnis (detailliert)'!$H$17:$H$300,'Ergebnis (detailliert)'!$A$17:$A$300,'Ergebnis (aggregiert)'!$A20,'Ergebnis (detailliert)'!$B$17:$B$300,'Ergebnis (aggregiert)'!$C20)))</f>
        <v/>
      </c>
      <c r="F20" s="108" t="str">
        <f>IF(OR(C20="Beladung aus dem Netz eines anderen Netzbetreibers",C20="Beladung ohne Netznutzung"),  "",IF($A20="","",SUMIFS('Ergebnis (detailliert)'!$I$17:$I$300,'Ergebnis (detailliert)'!$A$17:$A$300,'Ergebnis (aggregiert)'!$A20,'Ergebnis (detailliert)'!$B$17:$B$300,'Ergebnis (aggregiert)'!$C20)))</f>
        <v/>
      </c>
      <c r="G20" s="107" t="str">
        <f>IF(OR(C20="Beladung aus dem Netz eines anderen Netzbetreibers",C20="Beladung ohne Netznutzung"), "",IF($A20="","",SUMIFS('Ergebnis (detailliert)'!$M$17:$M$1001,'Ergebnis (detailliert)'!$A$17:$A$1001,'Ergebnis (aggregiert)'!$A20,'Ergebnis (detailliert)'!$B$17:$B$1001,'Ergebnis (aggregiert)'!$C20)))</f>
        <v/>
      </c>
      <c r="H20" s="108" t="str">
        <f>IF(OR(C20="Beladung aus dem Netz eines anderen Netzbetreibers",C20="Beladung ohne Netznutzung"), "",IF($A20="","",SUMIFS('Ergebnis (detailliert)'!$P$17:$P$1001,'Ergebnis (detailliert)'!$A$17:$A$1001,'Ergebnis (aggregiert)'!$A20,'Ergebnis (detailliert)'!$B$17:$B$1001,'Ergebnis (aggregiert)'!$C20)))</f>
        <v/>
      </c>
      <c r="I20" s="109" t="str">
        <f>IF(OR(C20="Beladung aus dem Netz eines anderen Netzbetreibers",C20="Beladung ohne Netznutzung"), "",IF($A20="","",SUMIFS('Ergebnis (detailliert)'!$S$17:$S$1001,'Ergebnis (detailliert)'!$A$17:$A$1001,'Ergebnis (aggregiert)'!$A20,'Ergebnis (detailliert)'!$B$17:$B$1001,'Ergebnis (aggregiert)'!$C20)))</f>
        <v/>
      </c>
      <c r="J20" s="87" t="str">
        <f>IFERROR(IF(ISBLANK(A20),"",IF(COUNTIF('Beladung des Speichers'!$A$17:$A$300,'Ergebnis (aggregiert)'!A20)=0,"Fehler: Reiter 'Beladung des Speichers' wurde für diesen Speicher nicht ausgefüllt",IF(COUNTIF('Entladung des Speichers'!$A$17:$A$300,'Ergebnis (aggregiert)'!A20)=0,"Fehler: Reiter 'Entladung des Speichers' wurde für diesen Speicher nicht ausgefüllt",IF(COUNTIF(Füllstände!$A$17:$A$300,'Ergebnis (aggregiert)'!A20)=0,"Fehler: Reiter 'Füllstände' wurde für diesen Speicher nicht ausgefüllt","")))),"Fehler: nicht alle Datenblätter für diesen Speicher wurden vollständig befüllt")</f>
        <v/>
      </c>
    </row>
    <row r="21" spans="1:10" x14ac:dyDescent="0.2">
      <c r="A21" s="105" t="str">
        <f>IF(Stammdaten!A21="","",Stammdaten!A21)</f>
        <v/>
      </c>
      <c r="B21" s="105" t="str">
        <f>IF(A21="","",VLOOKUP(A21,Stammdaten!A21:H304,6,FALSE))</f>
        <v/>
      </c>
      <c r="C21" s="177" t="str">
        <f>IF(A21="","",IF(OR('Beladung des Speichers'!B21="Beladung aus dem Netz eines anderen Netzbetreibers",'Beladung des Speichers'!B21="Beladung ohne Netznutzung"),'Beladung des Speichers'!B21,"Beladung aus dem Netz der "&amp;Stammdaten!$F$3))</f>
        <v/>
      </c>
      <c r="D21" s="106" t="str">
        <f t="shared" si="2"/>
        <v/>
      </c>
      <c r="E21" s="107" t="str">
        <f>IF(OR(C21="Beladung aus dem Netz eines anderen Netzbetreibers",C21="Beladung ohne Netznutzung"), "",IF(A21="","",SUMIFS('Ergebnis (detailliert)'!$H$17:$H$300,'Ergebnis (detailliert)'!$A$17:$A$300,'Ergebnis (aggregiert)'!$A21,'Ergebnis (detailliert)'!$B$17:$B$300,'Ergebnis (aggregiert)'!$C21)))</f>
        <v/>
      </c>
      <c r="F21" s="108" t="str">
        <f>IF(OR(C21="Beladung aus dem Netz eines anderen Netzbetreibers",C21="Beladung ohne Netznutzung"),  "",IF($A21="","",SUMIFS('Ergebnis (detailliert)'!$I$17:$I$300,'Ergebnis (detailliert)'!$A$17:$A$300,'Ergebnis (aggregiert)'!$A21,'Ergebnis (detailliert)'!$B$17:$B$300,'Ergebnis (aggregiert)'!$C21)))</f>
        <v/>
      </c>
      <c r="G21" s="107" t="str">
        <f>IF(OR(C21="Beladung aus dem Netz eines anderen Netzbetreibers",C21="Beladung ohne Netznutzung"), "",IF($A21="","",SUMIFS('Ergebnis (detailliert)'!$M$17:$M$1001,'Ergebnis (detailliert)'!$A$17:$A$1001,'Ergebnis (aggregiert)'!$A21,'Ergebnis (detailliert)'!$B$17:$B$1001,'Ergebnis (aggregiert)'!$C21)))</f>
        <v/>
      </c>
      <c r="H21" s="108" t="str">
        <f>IF(OR(C21="Beladung aus dem Netz eines anderen Netzbetreibers",C21="Beladung ohne Netznutzung"), "",IF($A21="","",SUMIFS('Ergebnis (detailliert)'!$P$17:$P$1001,'Ergebnis (detailliert)'!$A$17:$A$1001,'Ergebnis (aggregiert)'!$A21,'Ergebnis (detailliert)'!$B$17:$B$1001,'Ergebnis (aggregiert)'!$C21)))</f>
        <v/>
      </c>
      <c r="I21" s="109" t="str">
        <f>IF(OR(C21="Beladung aus dem Netz eines anderen Netzbetreibers",C21="Beladung ohne Netznutzung"), "",IF($A21="","",SUMIFS('Ergebnis (detailliert)'!$S$17:$S$1001,'Ergebnis (detailliert)'!$A$17:$A$1001,'Ergebnis (aggregiert)'!$A21,'Ergebnis (detailliert)'!$B$17:$B$1001,'Ergebnis (aggregiert)'!$C21)))</f>
        <v/>
      </c>
      <c r="J21" s="87" t="str">
        <f>IFERROR(IF(ISBLANK(A21),"",IF(COUNTIF('Beladung des Speichers'!$A$17:$A$300,'Ergebnis (aggregiert)'!A21)=0,"Fehler: Reiter 'Beladung des Speichers' wurde für diesen Speicher nicht ausgefüllt",IF(COUNTIF('Entladung des Speichers'!$A$17:$A$300,'Ergebnis (aggregiert)'!A21)=0,"Fehler: Reiter 'Entladung des Speichers' wurde für diesen Speicher nicht ausgefüllt",IF(COUNTIF(Füllstände!$A$17:$A$300,'Ergebnis (aggregiert)'!A21)=0,"Fehler: Reiter 'Füllstände' wurde für diesen Speicher nicht ausgefüllt","")))),"Fehler: nicht alle Datenblätter für diesen Speicher wurden vollständig befüllt")</f>
        <v/>
      </c>
    </row>
    <row r="22" spans="1:10" x14ac:dyDescent="0.2">
      <c r="A22" s="105" t="str">
        <f>IF(Stammdaten!A22="","",Stammdaten!A22)</f>
        <v/>
      </c>
      <c r="B22" s="105" t="str">
        <f>IF(A22="","",VLOOKUP(A22,Stammdaten!A22:H305,6,FALSE))</f>
        <v/>
      </c>
      <c r="C22" s="177" t="str">
        <f>IF(A22="","",IF(OR('Beladung des Speichers'!B22="Beladung aus dem Netz eines anderen Netzbetreibers",'Beladung des Speichers'!B22="Beladung ohne Netznutzung"),'Beladung des Speichers'!B22,"Beladung aus dem Netz der "&amp;Stammdaten!$F$3))</f>
        <v/>
      </c>
      <c r="D22" s="106" t="str">
        <f t="shared" si="2"/>
        <v/>
      </c>
      <c r="E22" s="107" t="str">
        <f>IF(OR(C22="Beladung aus dem Netz eines anderen Netzbetreibers",C22="Beladung ohne Netznutzung"), "",IF(A22="","",SUMIFS('Ergebnis (detailliert)'!$H$17:$H$300,'Ergebnis (detailliert)'!$A$17:$A$300,'Ergebnis (aggregiert)'!$A22,'Ergebnis (detailliert)'!$B$17:$B$300,'Ergebnis (aggregiert)'!$C22)))</f>
        <v/>
      </c>
      <c r="F22" s="108" t="str">
        <f>IF(OR(C22="Beladung aus dem Netz eines anderen Netzbetreibers",C22="Beladung ohne Netznutzung"),  "",IF($A22="","",SUMIFS('Ergebnis (detailliert)'!$I$17:$I$300,'Ergebnis (detailliert)'!$A$17:$A$300,'Ergebnis (aggregiert)'!$A22,'Ergebnis (detailliert)'!$B$17:$B$300,'Ergebnis (aggregiert)'!$C22)))</f>
        <v/>
      </c>
      <c r="G22" s="107" t="str">
        <f>IF(OR(C22="Beladung aus dem Netz eines anderen Netzbetreibers",C22="Beladung ohne Netznutzung"), "",IF($A22="","",SUMIFS('Ergebnis (detailliert)'!$M$17:$M$1001,'Ergebnis (detailliert)'!$A$17:$A$1001,'Ergebnis (aggregiert)'!$A22,'Ergebnis (detailliert)'!$B$17:$B$1001,'Ergebnis (aggregiert)'!$C22)))</f>
        <v/>
      </c>
      <c r="H22" s="108" t="str">
        <f>IF(OR(C22="Beladung aus dem Netz eines anderen Netzbetreibers",C22="Beladung ohne Netznutzung"), "",IF($A22="","",SUMIFS('Ergebnis (detailliert)'!$P$17:$P$1001,'Ergebnis (detailliert)'!$A$17:$A$1001,'Ergebnis (aggregiert)'!$A22,'Ergebnis (detailliert)'!$B$17:$B$1001,'Ergebnis (aggregiert)'!$C22)))</f>
        <v/>
      </c>
      <c r="I22" s="109" t="str">
        <f>IF(OR(C22="Beladung aus dem Netz eines anderen Netzbetreibers",C22="Beladung ohne Netznutzung"), "",IF($A22="","",SUMIFS('Ergebnis (detailliert)'!$S$17:$S$1001,'Ergebnis (detailliert)'!$A$17:$A$1001,'Ergebnis (aggregiert)'!$A22,'Ergebnis (detailliert)'!$B$17:$B$1001,'Ergebnis (aggregiert)'!$C22)))</f>
        <v/>
      </c>
      <c r="J22" s="87" t="str">
        <f>IFERROR(IF(ISBLANK(A22),"",IF(COUNTIF('Beladung des Speichers'!$A$17:$A$300,'Ergebnis (aggregiert)'!A22)=0,"Fehler: Reiter 'Beladung des Speichers' wurde für diesen Speicher nicht ausgefüllt",IF(COUNTIF('Entladung des Speichers'!$A$17:$A$300,'Ergebnis (aggregiert)'!A22)=0,"Fehler: Reiter 'Entladung des Speichers' wurde für diesen Speicher nicht ausgefüllt",IF(COUNTIF(Füllstände!$A$17:$A$300,'Ergebnis (aggregiert)'!A22)=0,"Fehler: Reiter 'Füllstände' wurde für diesen Speicher nicht ausgefüllt","")))),"Fehler: nicht alle Datenblätter für diesen Speicher wurden vollständig befüllt")</f>
        <v/>
      </c>
    </row>
    <row r="23" spans="1:10" x14ac:dyDescent="0.2">
      <c r="A23" s="105" t="str">
        <f>IF(Stammdaten!A23="","",Stammdaten!A23)</f>
        <v/>
      </c>
      <c r="B23" s="105" t="str">
        <f>IF(A23="","",VLOOKUP(A23,Stammdaten!A23:H306,6,FALSE))</f>
        <v/>
      </c>
      <c r="C23" s="177" t="str">
        <f>IF(A23="","",IF(OR('Beladung des Speichers'!B23="Beladung aus dem Netz eines anderen Netzbetreibers",'Beladung des Speichers'!B23="Beladung ohne Netznutzung"),'Beladung des Speichers'!B23,"Beladung aus dem Netz der "&amp;Stammdaten!$F$3))</f>
        <v/>
      </c>
      <c r="D23" s="106" t="str">
        <f t="shared" si="2"/>
        <v/>
      </c>
      <c r="E23" s="107" t="str">
        <f>IF(OR(C23="Beladung aus dem Netz eines anderen Netzbetreibers",C23="Beladung ohne Netznutzung"), "",IF(A23="","",SUMIFS('Ergebnis (detailliert)'!$H$17:$H$300,'Ergebnis (detailliert)'!$A$17:$A$300,'Ergebnis (aggregiert)'!$A23,'Ergebnis (detailliert)'!$B$17:$B$300,'Ergebnis (aggregiert)'!$C23)))</f>
        <v/>
      </c>
      <c r="F23" s="108" t="str">
        <f>IF(OR(C23="Beladung aus dem Netz eines anderen Netzbetreibers",C23="Beladung ohne Netznutzung"),  "",IF($A23="","",SUMIFS('Ergebnis (detailliert)'!$I$17:$I$300,'Ergebnis (detailliert)'!$A$17:$A$300,'Ergebnis (aggregiert)'!$A23,'Ergebnis (detailliert)'!$B$17:$B$300,'Ergebnis (aggregiert)'!$C23)))</f>
        <v/>
      </c>
      <c r="G23" s="107" t="str">
        <f>IF(OR(C23="Beladung aus dem Netz eines anderen Netzbetreibers",C23="Beladung ohne Netznutzung"), "",IF($A23="","",SUMIFS('Ergebnis (detailliert)'!$M$17:$M$1001,'Ergebnis (detailliert)'!$A$17:$A$1001,'Ergebnis (aggregiert)'!$A23,'Ergebnis (detailliert)'!$B$17:$B$1001,'Ergebnis (aggregiert)'!$C23)))</f>
        <v/>
      </c>
      <c r="H23" s="108" t="str">
        <f>IF(OR(C23="Beladung aus dem Netz eines anderen Netzbetreibers",C23="Beladung ohne Netznutzung"), "",IF($A23="","",SUMIFS('Ergebnis (detailliert)'!$P$17:$P$1001,'Ergebnis (detailliert)'!$A$17:$A$1001,'Ergebnis (aggregiert)'!$A23,'Ergebnis (detailliert)'!$B$17:$B$1001,'Ergebnis (aggregiert)'!$C23)))</f>
        <v/>
      </c>
      <c r="I23" s="109" t="str">
        <f>IF(OR(C23="Beladung aus dem Netz eines anderen Netzbetreibers",C23="Beladung ohne Netznutzung"), "",IF($A23="","",SUMIFS('Ergebnis (detailliert)'!$S$17:$S$1001,'Ergebnis (detailliert)'!$A$17:$A$1001,'Ergebnis (aggregiert)'!$A23,'Ergebnis (detailliert)'!$B$17:$B$1001,'Ergebnis (aggregiert)'!$C23)))</f>
        <v/>
      </c>
      <c r="J23" s="87" t="str">
        <f>IFERROR(IF(ISBLANK(A23),"",IF(COUNTIF('Beladung des Speichers'!$A$17:$A$300,'Ergebnis (aggregiert)'!A23)=0,"Fehler: Reiter 'Beladung des Speichers' wurde für diesen Speicher nicht ausgefüllt",IF(COUNTIF('Entladung des Speichers'!$A$17:$A$300,'Ergebnis (aggregiert)'!A23)=0,"Fehler: Reiter 'Entladung des Speichers' wurde für diesen Speicher nicht ausgefüllt",IF(COUNTIF(Füllstände!$A$17:$A$300,'Ergebnis (aggregiert)'!A23)=0,"Fehler: Reiter 'Füllstände' wurde für diesen Speicher nicht ausgefüllt","")))),"Fehler: nicht alle Datenblätter für diesen Speicher wurden vollständig befüllt")</f>
        <v/>
      </c>
    </row>
    <row r="24" spans="1:10" x14ac:dyDescent="0.2">
      <c r="A24" s="105" t="str">
        <f>IF(Stammdaten!A24="","",Stammdaten!A24)</f>
        <v/>
      </c>
      <c r="B24" s="105" t="str">
        <f>IF(A24="","",VLOOKUP(A24,Stammdaten!A24:H307,6,FALSE))</f>
        <v/>
      </c>
      <c r="C24" s="177" t="str">
        <f>IF(A24="","",IF(OR('Beladung des Speichers'!B24="Beladung aus dem Netz eines anderen Netzbetreibers",'Beladung des Speichers'!B24="Beladung ohne Netznutzung"),'Beladung des Speichers'!B24,"Beladung aus dem Netz der "&amp;Stammdaten!$F$3))</f>
        <v/>
      </c>
      <c r="D24" s="106" t="str">
        <f t="shared" si="2"/>
        <v/>
      </c>
      <c r="E24" s="107" t="str">
        <f>IF(OR(C24="Beladung aus dem Netz eines anderen Netzbetreibers",C24="Beladung ohne Netznutzung"), "",IF(A24="","",SUMIFS('Ergebnis (detailliert)'!$H$17:$H$300,'Ergebnis (detailliert)'!$A$17:$A$300,'Ergebnis (aggregiert)'!$A24,'Ergebnis (detailliert)'!$B$17:$B$300,'Ergebnis (aggregiert)'!$C24)))</f>
        <v/>
      </c>
      <c r="F24" s="108" t="str">
        <f>IF(OR(C24="Beladung aus dem Netz eines anderen Netzbetreibers",C24="Beladung ohne Netznutzung"),  "",IF($A24="","",SUMIFS('Ergebnis (detailliert)'!$I$17:$I$300,'Ergebnis (detailliert)'!$A$17:$A$300,'Ergebnis (aggregiert)'!$A24,'Ergebnis (detailliert)'!$B$17:$B$300,'Ergebnis (aggregiert)'!$C24)))</f>
        <v/>
      </c>
      <c r="G24" s="107" t="str">
        <f>IF(OR(C24="Beladung aus dem Netz eines anderen Netzbetreibers",C24="Beladung ohne Netznutzung"), "",IF($A24="","",SUMIFS('Ergebnis (detailliert)'!$M$17:$M$1001,'Ergebnis (detailliert)'!$A$17:$A$1001,'Ergebnis (aggregiert)'!$A24,'Ergebnis (detailliert)'!$B$17:$B$1001,'Ergebnis (aggregiert)'!$C24)))</f>
        <v/>
      </c>
      <c r="H24" s="108" t="str">
        <f>IF(OR(C24="Beladung aus dem Netz eines anderen Netzbetreibers",C24="Beladung ohne Netznutzung"), "",IF($A24="","",SUMIFS('Ergebnis (detailliert)'!$P$17:$P$1001,'Ergebnis (detailliert)'!$A$17:$A$1001,'Ergebnis (aggregiert)'!$A24,'Ergebnis (detailliert)'!$B$17:$B$1001,'Ergebnis (aggregiert)'!$C24)))</f>
        <v/>
      </c>
      <c r="I24" s="109" t="str">
        <f>IF(OR(C24="Beladung aus dem Netz eines anderen Netzbetreibers",C24="Beladung ohne Netznutzung"), "",IF($A24="","",SUMIFS('Ergebnis (detailliert)'!$S$17:$S$1001,'Ergebnis (detailliert)'!$A$17:$A$1001,'Ergebnis (aggregiert)'!$A24,'Ergebnis (detailliert)'!$B$17:$B$1001,'Ergebnis (aggregiert)'!$C24)))</f>
        <v/>
      </c>
      <c r="J24" s="87" t="str">
        <f>IFERROR(IF(ISBLANK(A24),"",IF(COUNTIF('Beladung des Speichers'!$A$17:$A$300,'Ergebnis (aggregiert)'!A24)=0,"Fehler: Reiter 'Beladung des Speichers' wurde für diesen Speicher nicht ausgefüllt",IF(COUNTIF('Entladung des Speichers'!$A$17:$A$300,'Ergebnis (aggregiert)'!A24)=0,"Fehler: Reiter 'Entladung des Speichers' wurde für diesen Speicher nicht ausgefüllt",IF(COUNTIF(Füllstände!$A$17:$A$300,'Ergebnis (aggregiert)'!A24)=0,"Fehler: Reiter 'Füllstände' wurde für diesen Speicher nicht ausgefüllt","")))),"Fehler: nicht alle Datenblätter für diesen Speicher wurden vollständig befüllt")</f>
        <v/>
      </c>
    </row>
    <row r="25" spans="1:10" x14ac:dyDescent="0.2">
      <c r="A25" s="105" t="str">
        <f>IF(Stammdaten!A25="","",Stammdaten!A25)</f>
        <v/>
      </c>
      <c r="B25" s="105" t="str">
        <f>IF(A25="","",VLOOKUP(A25,Stammdaten!A25:H308,6,FALSE))</f>
        <v/>
      </c>
      <c r="C25" s="177" t="str">
        <f>IF(A25="","",IF(OR('Beladung des Speichers'!B25="Beladung aus dem Netz eines anderen Netzbetreibers",'Beladung des Speichers'!B25="Beladung ohne Netznutzung"),'Beladung des Speichers'!B25,"Beladung aus dem Netz der "&amp;Stammdaten!$F$3))</f>
        <v/>
      </c>
      <c r="D25" s="106" t="str">
        <f t="shared" si="2"/>
        <v/>
      </c>
      <c r="E25" s="107" t="str">
        <f>IF(OR(C25="Beladung aus dem Netz eines anderen Netzbetreibers",C25="Beladung ohne Netznutzung"), "",IF(A25="","",SUMIFS('Ergebnis (detailliert)'!$H$17:$H$300,'Ergebnis (detailliert)'!$A$17:$A$300,'Ergebnis (aggregiert)'!$A25,'Ergebnis (detailliert)'!$B$17:$B$300,'Ergebnis (aggregiert)'!$C25)))</f>
        <v/>
      </c>
      <c r="F25" s="108" t="str">
        <f>IF(OR(C25="Beladung aus dem Netz eines anderen Netzbetreibers",C25="Beladung ohne Netznutzung"),  "",IF($A25="","",SUMIFS('Ergebnis (detailliert)'!$I$17:$I$300,'Ergebnis (detailliert)'!$A$17:$A$300,'Ergebnis (aggregiert)'!$A25,'Ergebnis (detailliert)'!$B$17:$B$300,'Ergebnis (aggregiert)'!$C25)))</f>
        <v/>
      </c>
      <c r="G25" s="107" t="str">
        <f>IF(OR(C25="Beladung aus dem Netz eines anderen Netzbetreibers",C25="Beladung ohne Netznutzung"), "",IF($A25="","",SUMIFS('Ergebnis (detailliert)'!$M$17:$M$1001,'Ergebnis (detailliert)'!$A$17:$A$1001,'Ergebnis (aggregiert)'!$A25,'Ergebnis (detailliert)'!$B$17:$B$1001,'Ergebnis (aggregiert)'!$C25)))</f>
        <v/>
      </c>
      <c r="H25" s="108" t="str">
        <f>IF(OR(C25="Beladung aus dem Netz eines anderen Netzbetreibers",C25="Beladung ohne Netznutzung"), "",IF($A25="","",SUMIFS('Ergebnis (detailliert)'!$P$17:$P$1001,'Ergebnis (detailliert)'!$A$17:$A$1001,'Ergebnis (aggregiert)'!$A25,'Ergebnis (detailliert)'!$B$17:$B$1001,'Ergebnis (aggregiert)'!$C25)))</f>
        <v/>
      </c>
      <c r="I25" s="109" t="str">
        <f>IF(OR(C25="Beladung aus dem Netz eines anderen Netzbetreibers",C25="Beladung ohne Netznutzung"), "",IF($A25="","",SUMIFS('Ergebnis (detailliert)'!$S$17:$S$1001,'Ergebnis (detailliert)'!$A$17:$A$1001,'Ergebnis (aggregiert)'!$A25,'Ergebnis (detailliert)'!$B$17:$B$1001,'Ergebnis (aggregiert)'!$C25)))</f>
        <v/>
      </c>
      <c r="J25" s="87" t="str">
        <f>IFERROR(IF(ISBLANK(A25),"",IF(COUNTIF('Beladung des Speichers'!$A$17:$A$300,'Ergebnis (aggregiert)'!A25)=0,"Fehler: Reiter 'Beladung des Speichers' wurde für diesen Speicher nicht ausgefüllt",IF(COUNTIF('Entladung des Speichers'!$A$17:$A$300,'Ergebnis (aggregiert)'!A25)=0,"Fehler: Reiter 'Entladung des Speichers' wurde für diesen Speicher nicht ausgefüllt",IF(COUNTIF(Füllstände!$A$17:$A$300,'Ergebnis (aggregiert)'!A25)=0,"Fehler: Reiter 'Füllstände' wurde für diesen Speicher nicht ausgefüllt","")))),"Fehler: nicht alle Datenblätter für diesen Speicher wurden vollständig befüllt")</f>
        <v/>
      </c>
    </row>
    <row r="26" spans="1:10" x14ac:dyDescent="0.2">
      <c r="A26" s="105" t="str">
        <f>IF(Stammdaten!A26="","",Stammdaten!A26)</f>
        <v/>
      </c>
      <c r="B26" s="105" t="str">
        <f>IF(A26="","",VLOOKUP(A26,Stammdaten!A26:H309,6,FALSE))</f>
        <v/>
      </c>
      <c r="C26" s="177" t="str">
        <f>IF(A26="","",IF(OR('Beladung des Speichers'!B26="Beladung aus dem Netz eines anderen Netzbetreibers",'Beladung des Speichers'!B26="Beladung ohne Netznutzung"),'Beladung des Speichers'!B26,"Beladung aus dem Netz der "&amp;Stammdaten!$F$3))</f>
        <v/>
      </c>
      <c r="D26" s="106" t="str">
        <f t="shared" si="2"/>
        <v/>
      </c>
      <c r="E26" s="107" t="str">
        <f>IF(OR(C26="Beladung aus dem Netz eines anderen Netzbetreibers",C26="Beladung ohne Netznutzung"), "",IF(A26="","",SUMIFS('Ergebnis (detailliert)'!$H$17:$H$300,'Ergebnis (detailliert)'!$A$17:$A$300,'Ergebnis (aggregiert)'!$A26,'Ergebnis (detailliert)'!$B$17:$B$300,'Ergebnis (aggregiert)'!$C26)))</f>
        <v/>
      </c>
      <c r="F26" s="108" t="str">
        <f>IF(OR(C26="Beladung aus dem Netz eines anderen Netzbetreibers",C26="Beladung ohne Netznutzung"),  "",IF($A26="","",SUMIFS('Ergebnis (detailliert)'!$I$17:$I$300,'Ergebnis (detailliert)'!$A$17:$A$300,'Ergebnis (aggregiert)'!$A26,'Ergebnis (detailliert)'!$B$17:$B$300,'Ergebnis (aggregiert)'!$C26)))</f>
        <v/>
      </c>
      <c r="G26" s="107" t="str">
        <f>IF(OR(C26="Beladung aus dem Netz eines anderen Netzbetreibers",C26="Beladung ohne Netznutzung"), "",IF($A26="","",SUMIFS('Ergebnis (detailliert)'!$M$17:$M$1001,'Ergebnis (detailliert)'!$A$17:$A$1001,'Ergebnis (aggregiert)'!$A26,'Ergebnis (detailliert)'!$B$17:$B$1001,'Ergebnis (aggregiert)'!$C26)))</f>
        <v/>
      </c>
      <c r="H26" s="108" t="str">
        <f>IF(OR(C26="Beladung aus dem Netz eines anderen Netzbetreibers",C26="Beladung ohne Netznutzung"), "",IF($A26="","",SUMIFS('Ergebnis (detailliert)'!$P$17:$P$1001,'Ergebnis (detailliert)'!$A$17:$A$1001,'Ergebnis (aggregiert)'!$A26,'Ergebnis (detailliert)'!$B$17:$B$1001,'Ergebnis (aggregiert)'!$C26)))</f>
        <v/>
      </c>
      <c r="I26" s="109" t="str">
        <f>IF(OR(C26="Beladung aus dem Netz eines anderen Netzbetreibers",C26="Beladung ohne Netznutzung"), "",IF($A26="","",SUMIFS('Ergebnis (detailliert)'!$S$17:$S$1001,'Ergebnis (detailliert)'!$A$17:$A$1001,'Ergebnis (aggregiert)'!$A26,'Ergebnis (detailliert)'!$B$17:$B$1001,'Ergebnis (aggregiert)'!$C26)))</f>
        <v/>
      </c>
      <c r="J26" s="87" t="str">
        <f>IFERROR(IF(ISBLANK(A26),"",IF(COUNTIF('Beladung des Speichers'!$A$17:$A$300,'Ergebnis (aggregiert)'!A26)=0,"Fehler: Reiter 'Beladung des Speichers' wurde für diesen Speicher nicht ausgefüllt",IF(COUNTIF('Entladung des Speichers'!$A$17:$A$300,'Ergebnis (aggregiert)'!A26)=0,"Fehler: Reiter 'Entladung des Speichers' wurde für diesen Speicher nicht ausgefüllt",IF(COUNTIF(Füllstände!$A$17:$A$300,'Ergebnis (aggregiert)'!A26)=0,"Fehler: Reiter 'Füllstände' wurde für diesen Speicher nicht ausgefüllt","")))),"Fehler: nicht alle Datenblätter für diesen Speicher wurden vollständig befüllt")</f>
        <v/>
      </c>
    </row>
    <row r="27" spans="1:10" x14ac:dyDescent="0.2">
      <c r="A27" s="105" t="str">
        <f>IF(Stammdaten!A27="","",Stammdaten!A27)</f>
        <v/>
      </c>
      <c r="B27" s="105" t="str">
        <f>IF(A27="","",VLOOKUP(A27,Stammdaten!A27:H310,6,FALSE))</f>
        <v/>
      </c>
      <c r="C27" s="177" t="str">
        <f>IF(A27="","",IF(OR('Beladung des Speichers'!B27="Beladung aus dem Netz eines anderen Netzbetreibers",'Beladung des Speichers'!B27="Beladung ohne Netznutzung"),'Beladung des Speichers'!B27,"Beladung aus dem Netz der "&amp;Stammdaten!$F$3))</f>
        <v/>
      </c>
      <c r="D27" s="106" t="str">
        <f t="shared" si="2"/>
        <v/>
      </c>
      <c r="E27" s="107" t="str">
        <f>IF(OR(C27="Beladung aus dem Netz eines anderen Netzbetreibers",C27="Beladung ohne Netznutzung"), "",IF(A27="","",SUMIFS('Ergebnis (detailliert)'!$H$17:$H$300,'Ergebnis (detailliert)'!$A$17:$A$300,'Ergebnis (aggregiert)'!$A27,'Ergebnis (detailliert)'!$B$17:$B$300,'Ergebnis (aggregiert)'!$C27)))</f>
        <v/>
      </c>
      <c r="F27" s="108" t="str">
        <f>IF(OR(C27="Beladung aus dem Netz eines anderen Netzbetreibers",C27="Beladung ohne Netznutzung"),  "",IF($A27="","",SUMIFS('Ergebnis (detailliert)'!$I$17:$I$300,'Ergebnis (detailliert)'!$A$17:$A$300,'Ergebnis (aggregiert)'!$A27,'Ergebnis (detailliert)'!$B$17:$B$300,'Ergebnis (aggregiert)'!$C27)))</f>
        <v/>
      </c>
      <c r="G27" s="107" t="str">
        <f>IF(OR(C27="Beladung aus dem Netz eines anderen Netzbetreibers",C27="Beladung ohne Netznutzung"), "",IF($A27="","",SUMIFS('Ergebnis (detailliert)'!$M$17:$M$1001,'Ergebnis (detailliert)'!$A$17:$A$1001,'Ergebnis (aggregiert)'!$A27,'Ergebnis (detailliert)'!$B$17:$B$1001,'Ergebnis (aggregiert)'!$C27)))</f>
        <v/>
      </c>
      <c r="H27" s="108" t="str">
        <f>IF(OR(C27="Beladung aus dem Netz eines anderen Netzbetreibers",C27="Beladung ohne Netznutzung"), "",IF($A27="","",SUMIFS('Ergebnis (detailliert)'!$P$17:$P$1001,'Ergebnis (detailliert)'!$A$17:$A$1001,'Ergebnis (aggregiert)'!$A27,'Ergebnis (detailliert)'!$B$17:$B$1001,'Ergebnis (aggregiert)'!$C27)))</f>
        <v/>
      </c>
      <c r="I27" s="109" t="str">
        <f>IF(OR(C27="Beladung aus dem Netz eines anderen Netzbetreibers",C27="Beladung ohne Netznutzung"), "",IF($A27="","",SUMIFS('Ergebnis (detailliert)'!$S$17:$S$1001,'Ergebnis (detailliert)'!$A$17:$A$1001,'Ergebnis (aggregiert)'!$A27,'Ergebnis (detailliert)'!$B$17:$B$1001,'Ergebnis (aggregiert)'!$C27)))</f>
        <v/>
      </c>
      <c r="J27" s="87" t="str">
        <f>IFERROR(IF(ISBLANK(A27),"",IF(COUNTIF('Beladung des Speichers'!$A$17:$A$300,'Ergebnis (aggregiert)'!A27)=0,"Fehler: Reiter 'Beladung des Speichers' wurde für diesen Speicher nicht ausgefüllt",IF(COUNTIF('Entladung des Speichers'!$A$17:$A$300,'Ergebnis (aggregiert)'!A27)=0,"Fehler: Reiter 'Entladung des Speichers' wurde für diesen Speicher nicht ausgefüllt",IF(COUNTIF(Füllstände!$A$17:$A$300,'Ergebnis (aggregiert)'!A27)=0,"Fehler: Reiter 'Füllstände' wurde für diesen Speicher nicht ausgefüllt","")))),"Fehler: nicht alle Datenblätter für diesen Speicher wurden vollständig befüllt")</f>
        <v/>
      </c>
    </row>
    <row r="28" spans="1:10" x14ac:dyDescent="0.2">
      <c r="A28" s="105" t="str">
        <f>IF(Stammdaten!A28="","",Stammdaten!A28)</f>
        <v/>
      </c>
      <c r="B28" s="105" t="str">
        <f>IF(A28="","",VLOOKUP(A28,Stammdaten!A28:H311,6,FALSE))</f>
        <v/>
      </c>
      <c r="C28" s="177" t="str">
        <f>IF(A28="","",IF(OR('Beladung des Speichers'!B28="Beladung aus dem Netz eines anderen Netzbetreibers",'Beladung des Speichers'!B28="Beladung ohne Netznutzung"),'Beladung des Speichers'!B28,"Beladung aus dem Netz der "&amp;Stammdaten!$F$3))</f>
        <v/>
      </c>
      <c r="D28" s="106" t="str">
        <f t="shared" si="2"/>
        <v/>
      </c>
      <c r="E28" s="107" t="str">
        <f>IF(OR(C28="Beladung aus dem Netz eines anderen Netzbetreibers",C28="Beladung ohne Netznutzung"), "",IF(A28="","",SUMIFS('Ergebnis (detailliert)'!$H$17:$H$300,'Ergebnis (detailliert)'!$A$17:$A$300,'Ergebnis (aggregiert)'!$A28,'Ergebnis (detailliert)'!$B$17:$B$300,'Ergebnis (aggregiert)'!$C28)))</f>
        <v/>
      </c>
      <c r="F28" s="108" t="str">
        <f>IF(OR(C28="Beladung aus dem Netz eines anderen Netzbetreibers",C28="Beladung ohne Netznutzung"),  "",IF($A28="","",SUMIFS('Ergebnis (detailliert)'!$I$17:$I$300,'Ergebnis (detailliert)'!$A$17:$A$300,'Ergebnis (aggregiert)'!$A28,'Ergebnis (detailliert)'!$B$17:$B$300,'Ergebnis (aggregiert)'!$C28)))</f>
        <v/>
      </c>
      <c r="G28" s="107" t="str">
        <f>IF(OR(C28="Beladung aus dem Netz eines anderen Netzbetreibers",C28="Beladung ohne Netznutzung"), "",IF($A28="","",SUMIFS('Ergebnis (detailliert)'!$M$17:$M$1001,'Ergebnis (detailliert)'!$A$17:$A$1001,'Ergebnis (aggregiert)'!$A28,'Ergebnis (detailliert)'!$B$17:$B$1001,'Ergebnis (aggregiert)'!$C28)))</f>
        <v/>
      </c>
      <c r="H28" s="108" t="str">
        <f>IF(OR(C28="Beladung aus dem Netz eines anderen Netzbetreibers",C28="Beladung ohne Netznutzung"), "",IF($A28="","",SUMIFS('Ergebnis (detailliert)'!$P$17:$P$1001,'Ergebnis (detailliert)'!$A$17:$A$1001,'Ergebnis (aggregiert)'!$A28,'Ergebnis (detailliert)'!$B$17:$B$1001,'Ergebnis (aggregiert)'!$C28)))</f>
        <v/>
      </c>
      <c r="I28" s="109" t="str">
        <f>IF(OR(C28="Beladung aus dem Netz eines anderen Netzbetreibers",C28="Beladung ohne Netznutzung"), "",IF($A28="","",SUMIFS('Ergebnis (detailliert)'!$S$17:$S$1001,'Ergebnis (detailliert)'!$A$17:$A$1001,'Ergebnis (aggregiert)'!$A28,'Ergebnis (detailliert)'!$B$17:$B$1001,'Ergebnis (aggregiert)'!$C28)))</f>
        <v/>
      </c>
      <c r="J28" s="87" t="str">
        <f>IFERROR(IF(ISBLANK(A28),"",IF(COUNTIF('Beladung des Speichers'!$A$17:$A$300,'Ergebnis (aggregiert)'!A28)=0,"Fehler: Reiter 'Beladung des Speichers' wurde für diesen Speicher nicht ausgefüllt",IF(COUNTIF('Entladung des Speichers'!$A$17:$A$300,'Ergebnis (aggregiert)'!A28)=0,"Fehler: Reiter 'Entladung des Speichers' wurde für diesen Speicher nicht ausgefüllt",IF(COUNTIF(Füllstände!$A$17:$A$300,'Ergebnis (aggregiert)'!A28)=0,"Fehler: Reiter 'Füllstände' wurde für diesen Speicher nicht ausgefüllt","")))),"Fehler: nicht alle Datenblätter für diesen Speicher wurden vollständig befüllt")</f>
        <v/>
      </c>
    </row>
    <row r="29" spans="1:10" x14ac:dyDescent="0.2">
      <c r="A29" s="105" t="str">
        <f>IF(Stammdaten!A29="","",Stammdaten!A29)</f>
        <v/>
      </c>
      <c r="B29" s="105" t="str">
        <f>IF(A29="","",VLOOKUP(A29,Stammdaten!A29:H312,6,FALSE))</f>
        <v/>
      </c>
      <c r="C29" s="177" t="str">
        <f>IF(A29="","",IF(OR('Beladung des Speichers'!B29="Beladung aus dem Netz eines anderen Netzbetreibers",'Beladung des Speichers'!B29="Beladung ohne Netznutzung"),'Beladung des Speichers'!B29,"Beladung aus dem Netz der "&amp;Stammdaten!$F$3))</f>
        <v/>
      </c>
      <c r="D29" s="106" t="str">
        <f t="shared" si="2"/>
        <v/>
      </c>
      <c r="E29" s="107" t="str">
        <f>IF(OR(C29="Beladung aus dem Netz eines anderen Netzbetreibers",C29="Beladung ohne Netznutzung"), "",IF(A29="","",SUMIFS('Ergebnis (detailliert)'!$H$17:$H$300,'Ergebnis (detailliert)'!$A$17:$A$300,'Ergebnis (aggregiert)'!$A29,'Ergebnis (detailliert)'!$B$17:$B$300,'Ergebnis (aggregiert)'!$C29)))</f>
        <v/>
      </c>
      <c r="F29" s="108" t="str">
        <f>IF(OR(C29="Beladung aus dem Netz eines anderen Netzbetreibers",C29="Beladung ohne Netznutzung"),  "",IF($A29="","",SUMIFS('Ergebnis (detailliert)'!$I$17:$I$300,'Ergebnis (detailliert)'!$A$17:$A$300,'Ergebnis (aggregiert)'!$A29,'Ergebnis (detailliert)'!$B$17:$B$300,'Ergebnis (aggregiert)'!$C29)))</f>
        <v/>
      </c>
      <c r="G29" s="107" t="str">
        <f>IF(OR(C29="Beladung aus dem Netz eines anderen Netzbetreibers",C29="Beladung ohne Netznutzung"), "",IF($A29="","",SUMIFS('Ergebnis (detailliert)'!$M$17:$M$1001,'Ergebnis (detailliert)'!$A$17:$A$1001,'Ergebnis (aggregiert)'!$A29,'Ergebnis (detailliert)'!$B$17:$B$1001,'Ergebnis (aggregiert)'!$C29)))</f>
        <v/>
      </c>
      <c r="H29" s="108" t="str">
        <f>IF(OR(C29="Beladung aus dem Netz eines anderen Netzbetreibers",C29="Beladung ohne Netznutzung"), "",IF($A29="","",SUMIFS('Ergebnis (detailliert)'!$P$17:$P$1001,'Ergebnis (detailliert)'!$A$17:$A$1001,'Ergebnis (aggregiert)'!$A29,'Ergebnis (detailliert)'!$B$17:$B$1001,'Ergebnis (aggregiert)'!$C29)))</f>
        <v/>
      </c>
      <c r="I29" s="109" t="str">
        <f>IF(OR(C29="Beladung aus dem Netz eines anderen Netzbetreibers",C29="Beladung ohne Netznutzung"), "",IF($A29="","",SUMIFS('Ergebnis (detailliert)'!$S$17:$S$1001,'Ergebnis (detailliert)'!$A$17:$A$1001,'Ergebnis (aggregiert)'!$A29,'Ergebnis (detailliert)'!$B$17:$B$1001,'Ergebnis (aggregiert)'!$C29)))</f>
        <v/>
      </c>
      <c r="J29" s="87" t="str">
        <f>IFERROR(IF(ISBLANK(A29),"",IF(COUNTIF('Beladung des Speichers'!$A$17:$A$300,'Ergebnis (aggregiert)'!A29)=0,"Fehler: Reiter 'Beladung des Speichers' wurde für diesen Speicher nicht ausgefüllt",IF(COUNTIF('Entladung des Speichers'!$A$17:$A$300,'Ergebnis (aggregiert)'!A29)=0,"Fehler: Reiter 'Entladung des Speichers' wurde für diesen Speicher nicht ausgefüllt",IF(COUNTIF(Füllstände!$A$17:$A$300,'Ergebnis (aggregiert)'!A29)=0,"Fehler: Reiter 'Füllstände' wurde für diesen Speicher nicht ausgefüllt","")))),"Fehler: nicht alle Datenblätter für diesen Speicher wurden vollständig befüllt")</f>
        <v/>
      </c>
    </row>
    <row r="30" spans="1:10" x14ac:dyDescent="0.2">
      <c r="A30" s="105" t="str">
        <f>IF(Stammdaten!A30="","",Stammdaten!A30)</f>
        <v/>
      </c>
      <c r="B30" s="105" t="str">
        <f>IF(A30="","",VLOOKUP(A30,Stammdaten!A30:H313,6,FALSE))</f>
        <v/>
      </c>
      <c r="C30" s="177" t="str">
        <f>IF(A30="","",IF(OR('Beladung des Speichers'!B30="Beladung aus dem Netz eines anderen Netzbetreibers",'Beladung des Speichers'!B30="Beladung ohne Netznutzung"),'Beladung des Speichers'!B30,"Beladung aus dem Netz der "&amp;Stammdaten!$F$3))</f>
        <v/>
      </c>
      <c r="D30" s="106" t="str">
        <f t="shared" si="2"/>
        <v/>
      </c>
      <c r="E30" s="107" t="str">
        <f>IF(OR(C30="Beladung aus dem Netz eines anderen Netzbetreibers",C30="Beladung ohne Netznutzung"), "",IF(A30="","",SUMIFS('Ergebnis (detailliert)'!$H$17:$H$300,'Ergebnis (detailliert)'!$A$17:$A$300,'Ergebnis (aggregiert)'!$A30,'Ergebnis (detailliert)'!$B$17:$B$300,'Ergebnis (aggregiert)'!$C30)))</f>
        <v/>
      </c>
      <c r="F30" s="108" t="str">
        <f>IF(OR(C30="Beladung aus dem Netz eines anderen Netzbetreibers",C30="Beladung ohne Netznutzung"),  "",IF($A30="","",SUMIFS('Ergebnis (detailliert)'!$I$17:$I$300,'Ergebnis (detailliert)'!$A$17:$A$300,'Ergebnis (aggregiert)'!$A30,'Ergebnis (detailliert)'!$B$17:$B$300,'Ergebnis (aggregiert)'!$C30)))</f>
        <v/>
      </c>
      <c r="G30" s="107" t="str">
        <f>IF(OR(C30="Beladung aus dem Netz eines anderen Netzbetreibers",C30="Beladung ohne Netznutzung"), "",IF($A30="","",SUMIFS('Ergebnis (detailliert)'!$M$17:$M$1001,'Ergebnis (detailliert)'!$A$17:$A$1001,'Ergebnis (aggregiert)'!$A30,'Ergebnis (detailliert)'!$B$17:$B$1001,'Ergebnis (aggregiert)'!$C30)))</f>
        <v/>
      </c>
      <c r="H30" s="108" t="str">
        <f>IF(OR(C30="Beladung aus dem Netz eines anderen Netzbetreibers",C30="Beladung ohne Netznutzung"), "",IF($A30="","",SUMIFS('Ergebnis (detailliert)'!$P$17:$P$1001,'Ergebnis (detailliert)'!$A$17:$A$1001,'Ergebnis (aggregiert)'!$A30,'Ergebnis (detailliert)'!$B$17:$B$1001,'Ergebnis (aggregiert)'!$C30)))</f>
        <v/>
      </c>
      <c r="I30" s="109" t="str">
        <f>IF(OR(C30="Beladung aus dem Netz eines anderen Netzbetreibers",C30="Beladung ohne Netznutzung"), "",IF($A30="","",SUMIFS('Ergebnis (detailliert)'!$S$17:$S$1001,'Ergebnis (detailliert)'!$A$17:$A$1001,'Ergebnis (aggregiert)'!$A30,'Ergebnis (detailliert)'!$B$17:$B$1001,'Ergebnis (aggregiert)'!$C30)))</f>
        <v/>
      </c>
      <c r="J30" s="87" t="str">
        <f>IFERROR(IF(ISBLANK(A30),"",IF(COUNTIF('Beladung des Speichers'!$A$17:$A$300,'Ergebnis (aggregiert)'!A30)=0,"Fehler: Reiter 'Beladung des Speichers' wurde für diesen Speicher nicht ausgefüllt",IF(COUNTIF('Entladung des Speichers'!$A$17:$A$300,'Ergebnis (aggregiert)'!A30)=0,"Fehler: Reiter 'Entladung des Speichers' wurde für diesen Speicher nicht ausgefüllt",IF(COUNTIF(Füllstände!$A$17:$A$300,'Ergebnis (aggregiert)'!A30)=0,"Fehler: Reiter 'Füllstände' wurde für diesen Speicher nicht ausgefüllt","")))),"Fehler: nicht alle Datenblätter für diesen Speicher wurden vollständig befüllt")</f>
        <v/>
      </c>
    </row>
    <row r="31" spans="1:10" x14ac:dyDescent="0.2">
      <c r="A31" s="105" t="str">
        <f>IF(Stammdaten!A31="","",Stammdaten!A31)</f>
        <v/>
      </c>
      <c r="B31" s="105" t="str">
        <f>IF(A31="","",VLOOKUP(A31,Stammdaten!A31:H314,6,FALSE))</f>
        <v/>
      </c>
      <c r="C31" s="177" t="str">
        <f>IF(A31="","",IF(OR('Beladung des Speichers'!B31="Beladung aus dem Netz eines anderen Netzbetreibers",'Beladung des Speichers'!B31="Beladung ohne Netznutzung"),'Beladung des Speichers'!B31,"Beladung aus dem Netz der "&amp;Stammdaten!$F$3))</f>
        <v/>
      </c>
      <c r="D31" s="106" t="str">
        <f t="shared" si="2"/>
        <v/>
      </c>
      <c r="E31" s="107" t="str">
        <f>IF(OR(C31="Beladung aus dem Netz eines anderen Netzbetreibers",C31="Beladung ohne Netznutzung"), "",IF(A31="","",SUMIFS('Ergebnis (detailliert)'!$H$17:$H$300,'Ergebnis (detailliert)'!$A$17:$A$300,'Ergebnis (aggregiert)'!$A31,'Ergebnis (detailliert)'!$B$17:$B$300,'Ergebnis (aggregiert)'!$C31)))</f>
        <v/>
      </c>
      <c r="F31" s="108" t="str">
        <f>IF(OR(C31="Beladung aus dem Netz eines anderen Netzbetreibers",C31="Beladung ohne Netznutzung"),  "",IF($A31="","",SUMIFS('Ergebnis (detailliert)'!$I$17:$I$300,'Ergebnis (detailliert)'!$A$17:$A$300,'Ergebnis (aggregiert)'!$A31,'Ergebnis (detailliert)'!$B$17:$B$300,'Ergebnis (aggregiert)'!$C31)))</f>
        <v/>
      </c>
      <c r="G31" s="107" t="str">
        <f>IF(OR(C31="Beladung aus dem Netz eines anderen Netzbetreibers",C31="Beladung ohne Netznutzung"), "",IF($A31="","",SUMIFS('Ergebnis (detailliert)'!$M$17:$M$1001,'Ergebnis (detailliert)'!$A$17:$A$1001,'Ergebnis (aggregiert)'!$A31,'Ergebnis (detailliert)'!$B$17:$B$1001,'Ergebnis (aggregiert)'!$C31)))</f>
        <v/>
      </c>
      <c r="H31" s="108" t="str">
        <f>IF(OR(C31="Beladung aus dem Netz eines anderen Netzbetreibers",C31="Beladung ohne Netznutzung"), "",IF($A31="","",SUMIFS('Ergebnis (detailliert)'!$P$17:$P$1001,'Ergebnis (detailliert)'!$A$17:$A$1001,'Ergebnis (aggregiert)'!$A31,'Ergebnis (detailliert)'!$B$17:$B$1001,'Ergebnis (aggregiert)'!$C31)))</f>
        <v/>
      </c>
      <c r="I31" s="109" t="str">
        <f>IF(OR(C31="Beladung aus dem Netz eines anderen Netzbetreibers",C31="Beladung ohne Netznutzung"), "",IF($A31="","",SUMIFS('Ergebnis (detailliert)'!$S$17:$S$1001,'Ergebnis (detailliert)'!$A$17:$A$1001,'Ergebnis (aggregiert)'!$A31,'Ergebnis (detailliert)'!$B$17:$B$1001,'Ergebnis (aggregiert)'!$C31)))</f>
        <v/>
      </c>
      <c r="J31" s="87" t="str">
        <f>IFERROR(IF(ISBLANK(A31),"",IF(COUNTIF('Beladung des Speichers'!$A$17:$A$300,'Ergebnis (aggregiert)'!A31)=0,"Fehler: Reiter 'Beladung des Speichers' wurde für diesen Speicher nicht ausgefüllt",IF(COUNTIF('Entladung des Speichers'!$A$17:$A$300,'Ergebnis (aggregiert)'!A31)=0,"Fehler: Reiter 'Entladung des Speichers' wurde für diesen Speicher nicht ausgefüllt",IF(COUNTIF(Füllstände!$A$17:$A$300,'Ergebnis (aggregiert)'!A31)=0,"Fehler: Reiter 'Füllstände' wurde für diesen Speicher nicht ausgefüllt","")))),"Fehler: nicht alle Datenblätter für diesen Speicher wurden vollständig befüllt")</f>
        <v/>
      </c>
    </row>
    <row r="32" spans="1:10" x14ac:dyDescent="0.2">
      <c r="A32" s="105" t="str">
        <f>IF(Stammdaten!A32="","",Stammdaten!A32)</f>
        <v/>
      </c>
      <c r="B32" s="105" t="str">
        <f>IF(A32="","",VLOOKUP(A32,Stammdaten!A32:H315,6,FALSE))</f>
        <v/>
      </c>
      <c r="C32" s="177" t="str">
        <f>IF(A32="","",IF(OR('Beladung des Speichers'!B32="Beladung aus dem Netz eines anderen Netzbetreibers",'Beladung des Speichers'!B32="Beladung ohne Netznutzung"),'Beladung des Speichers'!B32,"Beladung aus dem Netz der "&amp;Stammdaten!$F$3))</f>
        <v/>
      </c>
      <c r="D32" s="106" t="str">
        <f t="shared" si="2"/>
        <v/>
      </c>
      <c r="E32" s="107" t="str">
        <f>IF(OR(C32="Beladung aus dem Netz eines anderen Netzbetreibers",C32="Beladung ohne Netznutzung"), "",IF(A32="","",SUMIFS('Ergebnis (detailliert)'!$H$17:$H$300,'Ergebnis (detailliert)'!$A$17:$A$300,'Ergebnis (aggregiert)'!$A32,'Ergebnis (detailliert)'!$B$17:$B$300,'Ergebnis (aggregiert)'!$C32)))</f>
        <v/>
      </c>
      <c r="F32" s="108" t="str">
        <f>IF(OR(C32="Beladung aus dem Netz eines anderen Netzbetreibers",C32="Beladung ohne Netznutzung"),  "",IF($A32="","",SUMIFS('Ergebnis (detailliert)'!$I$17:$I$300,'Ergebnis (detailliert)'!$A$17:$A$300,'Ergebnis (aggregiert)'!$A32,'Ergebnis (detailliert)'!$B$17:$B$300,'Ergebnis (aggregiert)'!$C32)))</f>
        <v/>
      </c>
      <c r="G32" s="107" t="str">
        <f>IF(OR(C32="Beladung aus dem Netz eines anderen Netzbetreibers",C32="Beladung ohne Netznutzung"), "",IF($A32="","",SUMIFS('Ergebnis (detailliert)'!$M$17:$M$1001,'Ergebnis (detailliert)'!$A$17:$A$1001,'Ergebnis (aggregiert)'!$A32,'Ergebnis (detailliert)'!$B$17:$B$1001,'Ergebnis (aggregiert)'!$C32)))</f>
        <v/>
      </c>
      <c r="H32" s="108" t="str">
        <f>IF(OR(C32="Beladung aus dem Netz eines anderen Netzbetreibers",C32="Beladung ohne Netznutzung"), "",IF($A32="","",SUMIFS('Ergebnis (detailliert)'!$P$17:$P$1001,'Ergebnis (detailliert)'!$A$17:$A$1001,'Ergebnis (aggregiert)'!$A32,'Ergebnis (detailliert)'!$B$17:$B$1001,'Ergebnis (aggregiert)'!$C32)))</f>
        <v/>
      </c>
      <c r="I32" s="109" t="str">
        <f>IF(OR(C32="Beladung aus dem Netz eines anderen Netzbetreibers",C32="Beladung ohne Netznutzung"), "",IF($A32="","",SUMIFS('Ergebnis (detailliert)'!$S$17:$S$1001,'Ergebnis (detailliert)'!$A$17:$A$1001,'Ergebnis (aggregiert)'!$A32,'Ergebnis (detailliert)'!$B$17:$B$1001,'Ergebnis (aggregiert)'!$C32)))</f>
        <v/>
      </c>
      <c r="J32" s="87" t="str">
        <f>IFERROR(IF(ISBLANK(A32),"",IF(COUNTIF('Beladung des Speichers'!$A$17:$A$300,'Ergebnis (aggregiert)'!A32)=0,"Fehler: Reiter 'Beladung des Speichers' wurde für diesen Speicher nicht ausgefüllt",IF(COUNTIF('Entladung des Speichers'!$A$17:$A$300,'Ergebnis (aggregiert)'!A32)=0,"Fehler: Reiter 'Entladung des Speichers' wurde für diesen Speicher nicht ausgefüllt",IF(COUNTIF(Füllstände!$A$17:$A$300,'Ergebnis (aggregiert)'!A32)=0,"Fehler: Reiter 'Füllstände' wurde für diesen Speicher nicht ausgefüllt","")))),"Fehler: nicht alle Datenblätter für diesen Speicher wurden vollständig befüllt")</f>
        <v/>
      </c>
    </row>
    <row r="33" spans="1:10" x14ac:dyDescent="0.2">
      <c r="A33" s="105" t="str">
        <f>IF(Stammdaten!A33="","",Stammdaten!A33)</f>
        <v/>
      </c>
      <c r="B33" s="105" t="str">
        <f>IF(A33="","",VLOOKUP(A33,Stammdaten!A33:H316,6,FALSE))</f>
        <v/>
      </c>
      <c r="C33" s="177" t="str">
        <f>IF(A33="","",IF(OR('Beladung des Speichers'!B33="Beladung aus dem Netz eines anderen Netzbetreibers",'Beladung des Speichers'!B33="Beladung ohne Netznutzung"),'Beladung des Speichers'!B33,"Beladung aus dem Netz der "&amp;Stammdaten!$F$3))</f>
        <v/>
      </c>
      <c r="D33" s="106" t="str">
        <f t="shared" si="2"/>
        <v/>
      </c>
      <c r="E33" s="107" t="str">
        <f>IF(OR(C33="Beladung aus dem Netz eines anderen Netzbetreibers",C33="Beladung ohne Netznutzung"), "",IF(A33="","",SUMIFS('Ergebnis (detailliert)'!$H$17:$H$300,'Ergebnis (detailliert)'!$A$17:$A$300,'Ergebnis (aggregiert)'!$A33,'Ergebnis (detailliert)'!$B$17:$B$300,'Ergebnis (aggregiert)'!$C33)))</f>
        <v/>
      </c>
      <c r="F33" s="108" t="str">
        <f>IF(OR(C33="Beladung aus dem Netz eines anderen Netzbetreibers",C33="Beladung ohne Netznutzung"),  "",IF($A33="","",SUMIFS('Ergebnis (detailliert)'!$I$17:$I$300,'Ergebnis (detailliert)'!$A$17:$A$300,'Ergebnis (aggregiert)'!$A33,'Ergebnis (detailliert)'!$B$17:$B$300,'Ergebnis (aggregiert)'!$C33)))</f>
        <v/>
      </c>
      <c r="G33" s="107" t="str">
        <f>IF(OR(C33="Beladung aus dem Netz eines anderen Netzbetreibers",C33="Beladung ohne Netznutzung"), "",IF($A33="","",SUMIFS('Ergebnis (detailliert)'!$M$17:$M$1001,'Ergebnis (detailliert)'!$A$17:$A$1001,'Ergebnis (aggregiert)'!$A33,'Ergebnis (detailliert)'!$B$17:$B$1001,'Ergebnis (aggregiert)'!$C33)))</f>
        <v/>
      </c>
      <c r="H33" s="108" t="str">
        <f>IF(OR(C33="Beladung aus dem Netz eines anderen Netzbetreibers",C33="Beladung ohne Netznutzung"), "",IF($A33="","",SUMIFS('Ergebnis (detailliert)'!$P$17:$P$1001,'Ergebnis (detailliert)'!$A$17:$A$1001,'Ergebnis (aggregiert)'!$A33,'Ergebnis (detailliert)'!$B$17:$B$1001,'Ergebnis (aggregiert)'!$C33)))</f>
        <v/>
      </c>
      <c r="I33" s="109" t="str">
        <f>IF(OR(C33="Beladung aus dem Netz eines anderen Netzbetreibers",C33="Beladung ohne Netznutzung"), "",IF($A33="","",SUMIFS('Ergebnis (detailliert)'!$S$17:$S$1001,'Ergebnis (detailliert)'!$A$17:$A$1001,'Ergebnis (aggregiert)'!$A33,'Ergebnis (detailliert)'!$B$17:$B$1001,'Ergebnis (aggregiert)'!$C33)))</f>
        <v/>
      </c>
      <c r="J33" s="87" t="str">
        <f>IFERROR(IF(ISBLANK(A33),"",IF(COUNTIF('Beladung des Speichers'!$A$17:$A$300,'Ergebnis (aggregiert)'!A33)=0,"Fehler: Reiter 'Beladung des Speichers' wurde für diesen Speicher nicht ausgefüllt",IF(COUNTIF('Entladung des Speichers'!$A$17:$A$300,'Ergebnis (aggregiert)'!A33)=0,"Fehler: Reiter 'Entladung des Speichers' wurde für diesen Speicher nicht ausgefüllt",IF(COUNTIF(Füllstände!$A$17:$A$300,'Ergebnis (aggregiert)'!A33)=0,"Fehler: Reiter 'Füllstände' wurde für diesen Speicher nicht ausgefüllt","")))),"Fehler: nicht alle Datenblätter für diesen Speicher wurden vollständig befüllt")</f>
        <v/>
      </c>
    </row>
    <row r="34" spans="1:10" x14ac:dyDescent="0.2">
      <c r="A34" s="105" t="str">
        <f>IF(Stammdaten!A34="","",Stammdaten!A34)</f>
        <v/>
      </c>
      <c r="B34" s="105" t="str">
        <f>IF(A34="","",VLOOKUP(A34,Stammdaten!A34:H317,6,FALSE))</f>
        <v/>
      </c>
      <c r="C34" s="177" t="str">
        <f>IF(A34="","",IF(OR('Beladung des Speichers'!B34="Beladung aus dem Netz eines anderen Netzbetreibers",'Beladung des Speichers'!B34="Beladung ohne Netznutzung"),'Beladung des Speichers'!B34,"Beladung aus dem Netz der "&amp;Stammdaten!$F$3))</f>
        <v/>
      </c>
      <c r="D34" s="106" t="str">
        <f t="shared" si="2"/>
        <v/>
      </c>
      <c r="E34" s="107" t="str">
        <f>IF(OR(C34="Beladung aus dem Netz eines anderen Netzbetreibers",C34="Beladung ohne Netznutzung"), "",IF(A34="","",SUMIFS('Ergebnis (detailliert)'!$H$17:$H$300,'Ergebnis (detailliert)'!$A$17:$A$300,'Ergebnis (aggregiert)'!$A34,'Ergebnis (detailliert)'!$B$17:$B$300,'Ergebnis (aggregiert)'!$C34)))</f>
        <v/>
      </c>
      <c r="F34" s="108" t="str">
        <f>IF(OR(C34="Beladung aus dem Netz eines anderen Netzbetreibers",C34="Beladung ohne Netznutzung"),  "",IF($A34="","",SUMIFS('Ergebnis (detailliert)'!$I$17:$I$300,'Ergebnis (detailliert)'!$A$17:$A$300,'Ergebnis (aggregiert)'!$A34,'Ergebnis (detailliert)'!$B$17:$B$300,'Ergebnis (aggregiert)'!$C34)))</f>
        <v/>
      </c>
      <c r="G34" s="107" t="str">
        <f>IF(OR(C34="Beladung aus dem Netz eines anderen Netzbetreibers",C34="Beladung ohne Netznutzung"), "",IF($A34="","",SUMIFS('Ergebnis (detailliert)'!$M$17:$M$1001,'Ergebnis (detailliert)'!$A$17:$A$1001,'Ergebnis (aggregiert)'!$A34,'Ergebnis (detailliert)'!$B$17:$B$1001,'Ergebnis (aggregiert)'!$C34)))</f>
        <v/>
      </c>
      <c r="H34" s="108" t="str">
        <f>IF(OR(C34="Beladung aus dem Netz eines anderen Netzbetreibers",C34="Beladung ohne Netznutzung"), "",IF($A34="","",SUMIFS('Ergebnis (detailliert)'!$P$17:$P$1001,'Ergebnis (detailliert)'!$A$17:$A$1001,'Ergebnis (aggregiert)'!$A34,'Ergebnis (detailliert)'!$B$17:$B$1001,'Ergebnis (aggregiert)'!$C34)))</f>
        <v/>
      </c>
      <c r="I34" s="109" t="str">
        <f>IF(OR(C34="Beladung aus dem Netz eines anderen Netzbetreibers",C34="Beladung ohne Netznutzung"), "",IF($A34="","",SUMIFS('Ergebnis (detailliert)'!$S$17:$S$1001,'Ergebnis (detailliert)'!$A$17:$A$1001,'Ergebnis (aggregiert)'!$A34,'Ergebnis (detailliert)'!$B$17:$B$1001,'Ergebnis (aggregiert)'!$C34)))</f>
        <v/>
      </c>
      <c r="J34" s="87" t="str">
        <f>IFERROR(IF(ISBLANK(A34),"",IF(COUNTIF('Beladung des Speichers'!$A$17:$A$300,'Ergebnis (aggregiert)'!A34)=0,"Fehler: Reiter 'Beladung des Speichers' wurde für diesen Speicher nicht ausgefüllt",IF(COUNTIF('Entladung des Speichers'!$A$17:$A$300,'Ergebnis (aggregiert)'!A34)=0,"Fehler: Reiter 'Entladung des Speichers' wurde für diesen Speicher nicht ausgefüllt",IF(COUNTIF(Füllstände!$A$17:$A$300,'Ergebnis (aggregiert)'!A34)=0,"Fehler: Reiter 'Füllstände' wurde für diesen Speicher nicht ausgefüllt","")))),"Fehler: nicht alle Datenblätter für diesen Speicher wurden vollständig befüllt")</f>
        <v/>
      </c>
    </row>
    <row r="35" spans="1:10" x14ac:dyDescent="0.2">
      <c r="A35" s="105" t="str">
        <f>IF(Stammdaten!A35="","",Stammdaten!A35)</f>
        <v/>
      </c>
      <c r="B35" s="105" t="str">
        <f>IF(A35="","",VLOOKUP(A35,Stammdaten!A35:H318,6,FALSE))</f>
        <v/>
      </c>
      <c r="C35" s="177" t="str">
        <f>IF(A35="","",IF(OR('Beladung des Speichers'!B35="Beladung aus dem Netz eines anderen Netzbetreibers",'Beladung des Speichers'!B35="Beladung ohne Netznutzung"),'Beladung des Speichers'!B35,"Beladung aus dem Netz der "&amp;Stammdaten!$F$3))</f>
        <v/>
      </c>
      <c r="D35" s="106" t="str">
        <f t="shared" si="2"/>
        <v/>
      </c>
      <c r="E35" s="107" t="str">
        <f>IF(OR(C35="Beladung aus dem Netz eines anderen Netzbetreibers",C35="Beladung ohne Netznutzung"), "",IF(A35="","",SUMIFS('Ergebnis (detailliert)'!$H$17:$H$300,'Ergebnis (detailliert)'!$A$17:$A$300,'Ergebnis (aggregiert)'!$A35,'Ergebnis (detailliert)'!$B$17:$B$300,'Ergebnis (aggregiert)'!$C35)))</f>
        <v/>
      </c>
      <c r="F35" s="108" t="str">
        <f>IF(OR(C35="Beladung aus dem Netz eines anderen Netzbetreibers",C35="Beladung ohne Netznutzung"),  "",IF($A35="","",SUMIFS('Ergebnis (detailliert)'!$I$17:$I$300,'Ergebnis (detailliert)'!$A$17:$A$300,'Ergebnis (aggregiert)'!$A35,'Ergebnis (detailliert)'!$B$17:$B$300,'Ergebnis (aggregiert)'!$C35)))</f>
        <v/>
      </c>
      <c r="G35" s="107" t="str">
        <f>IF(OR(C35="Beladung aus dem Netz eines anderen Netzbetreibers",C35="Beladung ohne Netznutzung"), "",IF($A35="","",SUMIFS('Ergebnis (detailliert)'!$M$17:$M$1001,'Ergebnis (detailliert)'!$A$17:$A$1001,'Ergebnis (aggregiert)'!$A35,'Ergebnis (detailliert)'!$B$17:$B$1001,'Ergebnis (aggregiert)'!$C35)))</f>
        <v/>
      </c>
      <c r="H35" s="108" t="str">
        <f>IF(OR(C35="Beladung aus dem Netz eines anderen Netzbetreibers",C35="Beladung ohne Netznutzung"), "",IF($A35="","",SUMIFS('Ergebnis (detailliert)'!$P$17:$P$1001,'Ergebnis (detailliert)'!$A$17:$A$1001,'Ergebnis (aggregiert)'!$A35,'Ergebnis (detailliert)'!$B$17:$B$1001,'Ergebnis (aggregiert)'!$C35)))</f>
        <v/>
      </c>
      <c r="I35" s="109" t="str">
        <f>IF(OR(C35="Beladung aus dem Netz eines anderen Netzbetreibers",C35="Beladung ohne Netznutzung"), "",IF($A35="","",SUMIFS('Ergebnis (detailliert)'!$S$17:$S$1001,'Ergebnis (detailliert)'!$A$17:$A$1001,'Ergebnis (aggregiert)'!$A35,'Ergebnis (detailliert)'!$B$17:$B$1001,'Ergebnis (aggregiert)'!$C35)))</f>
        <v/>
      </c>
      <c r="J35" s="87" t="str">
        <f>IFERROR(IF(ISBLANK(A35),"",IF(COUNTIF('Beladung des Speichers'!$A$17:$A$300,'Ergebnis (aggregiert)'!A35)=0,"Fehler: Reiter 'Beladung des Speichers' wurde für diesen Speicher nicht ausgefüllt",IF(COUNTIF('Entladung des Speichers'!$A$17:$A$300,'Ergebnis (aggregiert)'!A35)=0,"Fehler: Reiter 'Entladung des Speichers' wurde für diesen Speicher nicht ausgefüllt",IF(COUNTIF(Füllstände!$A$17:$A$300,'Ergebnis (aggregiert)'!A35)=0,"Fehler: Reiter 'Füllstände' wurde für diesen Speicher nicht ausgefüllt","")))),"Fehler: nicht alle Datenblätter für diesen Speicher wurden vollständig befüllt")</f>
        <v/>
      </c>
    </row>
    <row r="36" spans="1:10" x14ac:dyDescent="0.2">
      <c r="A36" s="105" t="str">
        <f>IF(Stammdaten!A36="","",Stammdaten!A36)</f>
        <v/>
      </c>
      <c r="B36" s="105" t="str">
        <f>IF(A36="","",VLOOKUP(A36,Stammdaten!A36:H319,6,FALSE))</f>
        <v/>
      </c>
      <c r="C36" s="177" t="str">
        <f>IF(A36="","",IF(OR('Beladung des Speichers'!B36="Beladung aus dem Netz eines anderen Netzbetreibers",'Beladung des Speichers'!B36="Beladung ohne Netznutzung"),'Beladung des Speichers'!B36,"Beladung aus dem Netz der "&amp;Stammdaten!$F$3))</f>
        <v/>
      </c>
      <c r="D36" s="106" t="str">
        <f t="shared" si="2"/>
        <v/>
      </c>
      <c r="E36" s="107" t="str">
        <f>IF(OR(C36="Beladung aus dem Netz eines anderen Netzbetreibers",C36="Beladung ohne Netznutzung"), "",IF(A36="","",SUMIFS('Ergebnis (detailliert)'!$H$17:$H$300,'Ergebnis (detailliert)'!$A$17:$A$300,'Ergebnis (aggregiert)'!$A36,'Ergebnis (detailliert)'!$B$17:$B$300,'Ergebnis (aggregiert)'!$C36)))</f>
        <v/>
      </c>
      <c r="F36" s="108" t="str">
        <f>IF(OR(C36="Beladung aus dem Netz eines anderen Netzbetreibers",C36="Beladung ohne Netznutzung"),  "",IF($A36="","",SUMIFS('Ergebnis (detailliert)'!$I$17:$I$300,'Ergebnis (detailliert)'!$A$17:$A$300,'Ergebnis (aggregiert)'!$A36,'Ergebnis (detailliert)'!$B$17:$B$300,'Ergebnis (aggregiert)'!$C36)))</f>
        <v/>
      </c>
      <c r="G36" s="107" t="str">
        <f>IF(OR(C36="Beladung aus dem Netz eines anderen Netzbetreibers",C36="Beladung ohne Netznutzung"), "",IF($A36="","",SUMIFS('Ergebnis (detailliert)'!$M$17:$M$1001,'Ergebnis (detailliert)'!$A$17:$A$1001,'Ergebnis (aggregiert)'!$A36,'Ergebnis (detailliert)'!$B$17:$B$1001,'Ergebnis (aggregiert)'!$C36)))</f>
        <v/>
      </c>
      <c r="H36" s="108" t="str">
        <f>IF(OR(C36="Beladung aus dem Netz eines anderen Netzbetreibers",C36="Beladung ohne Netznutzung"), "",IF($A36="","",SUMIFS('Ergebnis (detailliert)'!$P$17:$P$1001,'Ergebnis (detailliert)'!$A$17:$A$1001,'Ergebnis (aggregiert)'!$A36,'Ergebnis (detailliert)'!$B$17:$B$1001,'Ergebnis (aggregiert)'!$C36)))</f>
        <v/>
      </c>
      <c r="I36" s="109" t="str">
        <f>IF(OR(C36="Beladung aus dem Netz eines anderen Netzbetreibers",C36="Beladung ohne Netznutzung"), "",IF($A36="","",SUMIFS('Ergebnis (detailliert)'!$S$17:$S$1001,'Ergebnis (detailliert)'!$A$17:$A$1001,'Ergebnis (aggregiert)'!$A36,'Ergebnis (detailliert)'!$B$17:$B$1001,'Ergebnis (aggregiert)'!$C36)))</f>
        <v/>
      </c>
      <c r="J36" s="87" t="str">
        <f>IFERROR(IF(ISBLANK(A36),"",IF(COUNTIF('Beladung des Speichers'!$A$17:$A$300,'Ergebnis (aggregiert)'!A36)=0,"Fehler: Reiter 'Beladung des Speichers' wurde für diesen Speicher nicht ausgefüllt",IF(COUNTIF('Entladung des Speichers'!$A$17:$A$300,'Ergebnis (aggregiert)'!A36)=0,"Fehler: Reiter 'Entladung des Speichers' wurde für diesen Speicher nicht ausgefüllt",IF(COUNTIF(Füllstände!$A$17:$A$300,'Ergebnis (aggregiert)'!A36)=0,"Fehler: Reiter 'Füllstände' wurde für diesen Speicher nicht ausgefüllt","")))),"Fehler: nicht alle Datenblätter für diesen Speicher wurden vollständig befüllt")</f>
        <v/>
      </c>
    </row>
    <row r="37" spans="1:10" x14ac:dyDescent="0.2">
      <c r="A37" s="105" t="str">
        <f>IF(Stammdaten!A37="","",Stammdaten!A37)</f>
        <v/>
      </c>
      <c r="B37" s="105" t="str">
        <f>IF(A37="","",VLOOKUP(A37,Stammdaten!A37:H320,6,FALSE))</f>
        <v/>
      </c>
      <c r="C37" s="177" t="str">
        <f>IF(A37="","",IF(OR('Beladung des Speichers'!B37="Beladung aus dem Netz eines anderen Netzbetreibers",'Beladung des Speichers'!B37="Beladung ohne Netznutzung"),'Beladung des Speichers'!B37,"Beladung aus dem Netz der "&amp;Stammdaten!$F$3))</f>
        <v/>
      </c>
      <c r="D37" s="106" t="str">
        <f t="shared" si="2"/>
        <v/>
      </c>
      <c r="E37" s="107" t="str">
        <f>IF(OR(C37="Beladung aus dem Netz eines anderen Netzbetreibers",C37="Beladung ohne Netznutzung"), "",IF(A37="","",SUMIFS('Ergebnis (detailliert)'!$H$17:$H$300,'Ergebnis (detailliert)'!$A$17:$A$300,'Ergebnis (aggregiert)'!$A37,'Ergebnis (detailliert)'!$B$17:$B$300,'Ergebnis (aggregiert)'!$C37)))</f>
        <v/>
      </c>
      <c r="F37" s="108" t="str">
        <f>IF(OR(C37="Beladung aus dem Netz eines anderen Netzbetreibers",C37="Beladung ohne Netznutzung"),  "",IF($A37="","",SUMIFS('Ergebnis (detailliert)'!$I$17:$I$300,'Ergebnis (detailliert)'!$A$17:$A$300,'Ergebnis (aggregiert)'!$A37,'Ergebnis (detailliert)'!$B$17:$B$300,'Ergebnis (aggregiert)'!$C37)))</f>
        <v/>
      </c>
      <c r="G37" s="107" t="str">
        <f>IF(OR(C37="Beladung aus dem Netz eines anderen Netzbetreibers",C37="Beladung ohne Netznutzung"), "",IF($A37="","",SUMIFS('Ergebnis (detailliert)'!$M$17:$M$1001,'Ergebnis (detailliert)'!$A$17:$A$1001,'Ergebnis (aggregiert)'!$A37,'Ergebnis (detailliert)'!$B$17:$B$1001,'Ergebnis (aggregiert)'!$C37)))</f>
        <v/>
      </c>
      <c r="H37" s="108" t="str">
        <f>IF(OR(C37="Beladung aus dem Netz eines anderen Netzbetreibers",C37="Beladung ohne Netznutzung"), "",IF($A37="","",SUMIFS('Ergebnis (detailliert)'!$P$17:$P$1001,'Ergebnis (detailliert)'!$A$17:$A$1001,'Ergebnis (aggregiert)'!$A37,'Ergebnis (detailliert)'!$B$17:$B$1001,'Ergebnis (aggregiert)'!$C37)))</f>
        <v/>
      </c>
      <c r="I37" s="109" t="str">
        <f>IF(OR(C37="Beladung aus dem Netz eines anderen Netzbetreibers",C37="Beladung ohne Netznutzung"), "",IF($A37="","",SUMIFS('Ergebnis (detailliert)'!$S$17:$S$1001,'Ergebnis (detailliert)'!$A$17:$A$1001,'Ergebnis (aggregiert)'!$A37,'Ergebnis (detailliert)'!$B$17:$B$1001,'Ergebnis (aggregiert)'!$C37)))</f>
        <v/>
      </c>
      <c r="J37" s="87" t="str">
        <f>IFERROR(IF(ISBLANK(A37),"",IF(COUNTIF('Beladung des Speichers'!$A$17:$A$300,'Ergebnis (aggregiert)'!A37)=0,"Fehler: Reiter 'Beladung des Speichers' wurde für diesen Speicher nicht ausgefüllt",IF(COUNTIF('Entladung des Speichers'!$A$17:$A$300,'Ergebnis (aggregiert)'!A37)=0,"Fehler: Reiter 'Entladung des Speichers' wurde für diesen Speicher nicht ausgefüllt",IF(COUNTIF(Füllstände!$A$17:$A$300,'Ergebnis (aggregiert)'!A37)=0,"Fehler: Reiter 'Füllstände' wurde für diesen Speicher nicht ausgefüllt","")))),"Fehler: nicht alle Datenblätter für diesen Speicher wurden vollständig befüllt")</f>
        <v/>
      </c>
    </row>
    <row r="38" spans="1:10" x14ac:dyDescent="0.2">
      <c r="A38" s="105" t="str">
        <f>IF(Stammdaten!A38="","",Stammdaten!A38)</f>
        <v/>
      </c>
      <c r="B38" s="105" t="str">
        <f>IF(A38="","",VLOOKUP(A38,Stammdaten!A38:H321,6,FALSE))</f>
        <v/>
      </c>
      <c r="C38" s="177" t="str">
        <f>IF(A38="","",IF(OR('Beladung des Speichers'!B38="Beladung aus dem Netz eines anderen Netzbetreibers",'Beladung des Speichers'!B38="Beladung ohne Netznutzung"),'Beladung des Speichers'!B38,"Beladung aus dem Netz der "&amp;Stammdaten!$F$3))</f>
        <v/>
      </c>
      <c r="D38" s="106" t="str">
        <f t="shared" si="2"/>
        <v/>
      </c>
      <c r="E38" s="107" t="str">
        <f>IF(OR(C38="Beladung aus dem Netz eines anderen Netzbetreibers",C38="Beladung ohne Netznutzung"), "",IF(A38="","",SUMIFS('Ergebnis (detailliert)'!$H$17:$H$300,'Ergebnis (detailliert)'!$A$17:$A$300,'Ergebnis (aggregiert)'!$A38,'Ergebnis (detailliert)'!$B$17:$B$300,'Ergebnis (aggregiert)'!$C38)))</f>
        <v/>
      </c>
      <c r="F38" s="108" t="str">
        <f>IF(OR(C38="Beladung aus dem Netz eines anderen Netzbetreibers",C38="Beladung ohne Netznutzung"),  "",IF($A38="","",SUMIFS('Ergebnis (detailliert)'!$I$17:$I$300,'Ergebnis (detailliert)'!$A$17:$A$300,'Ergebnis (aggregiert)'!$A38,'Ergebnis (detailliert)'!$B$17:$B$300,'Ergebnis (aggregiert)'!$C38)))</f>
        <v/>
      </c>
      <c r="G38" s="107" t="str">
        <f>IF(OR(C38="Beladung aus dem Netz eines anderen Netzbetreibers",C38="Beladung ohne Netznutzung"), "",IF($A38="","",SUMIFS('Ergebnis (detailliert)'!$M$17:$M$1001,'Ergebnis (detailliert)'!$A$17:$A$1001,'Ergebnis (aggregiert)'!$A38,'Ergebnis (detailliert)'!$B$17:$B$1001,'Ergebnis (aggregiert)'!$C38)))</f>
        <v/>
      </c>
      <c r="H38" s="108" t="str">
        <f>IF(OR(C38="Beladung aus dem Netz eines anderen Netzbetreibers",C38="Beladung ohne Netznutzung"), "",IF($A38="","",SUMIFS('Ergebnis (detailliert)'!$P$17:$P$1001,'Ergebnis (detailliert)'!$A$17:$A$1001,'Ergebnis (aggregiert)'!$A38,'Ergebnis (detailliert)'!$B$17:$B$1001,'Ergebnis (aggregiert)'!$C38)))</f>
        <v/>
      </c>
      <c r="I38" s="109" t="str">
        <f>IF(OR(C38="Beladung aus dem Netz eines anderen Netzbetreibers",C38="Beladung ohne Netznutzung"), "",IF($A38="","",SUMIFS('Ergebnis (detailliert)'!$S$17:$S$1001,'Ergebnis (detailliert)'!$A$17:$A$1001,'Ergebnis (aggregiert)'!$A38,'Ergebnis (detailliert)'!$B$17:$B$1001,'Ergebnis (aggregiert)'!$C38)))</f>
        <v/>
      </c>
      <c r="J38" s="87" t="str">
        <f>IFERROR(IF(ISBLANK(A38),"",IF(COUNTIF('Beladung des Speichers'!$A$17:$A$300,'Ergebnis (aggregiert)'!A38)=0,"Fehler: Reiter 'Beladung des Speichers' wurde für diesen Speicher nicht ausgefüllt",IF(COUNTIF('Entladung des Speichers'!$A$17:$A$300,'Ergebnis (aggregiert)'!A38)=0,"Fehler: Reiter 'Entladung des Speichers' wurde für diesen Speicher nicht ausgefüllt",IF(COUNTIF(Füllstände!$A$17:$A$300,'Ergebnis (aggregiert)'!A38)=0,"Fehler: Reiter 'Füllstände' wurde für diesen Speicher nicht ausgefüllt","")))),"Fehler: nicht alle Datenblätter für diesen Speicher wurden vollständig befüllt")</f>
        <v/>
      </c>
    </row>
    <row r="39" spans="1:10" x14ac:dyDescent="0.2">
      <c r="A39" s="105" t="str">
        <f>IF(Stammdaten!A39="","",Stammdaten!A39)</f>
        <v/>
      </c>
      <c r="B39" s="105" t="str">
        <f>IF(A39="","",VLOOKUP(A39,Stammdaten!A39:H322,6,FALSE))</f>
        <v/>
      </c>
      <c r="C39" s="177" t="str">
        <f>IF(A39="","",IF(OR('Beladung des Speichers'!B39="Beladung aus dem Netz eines anderen Netzbetreibers",'Beladung des Speichers'!B39="Beladung ohne Netznutzung"),'Beladung des Speichers'!B39,"Beladung aus dem Netz der "&amp;Stammdaten!$F$3))</f>
        <v/>
      </c>
      <c r="D39" s="106" t="str">
        <f t="shared" si="2"/>
        <v/>
      </c>
      <c r="E39" s="107" t="str">
        <f>IF(OR(C39="Beladung aus dem Netz eines anderen Netzbetreibers",C39="Beladung ohne Netznutzung"), "",IF(A39="","",SUMIFS('Ergebnis (detailliert)'!$H$17:$H$300,'Ergebnis (detailliert)'!$A$17:$A$300,'Ergebnis (aggregiert)'!$A39,'Ergebnis (detailliert)'!$B$17:$B$300,'Ergebnis (aggregiert)'!$C39)))</f>
        <v/>
      </c>
      <c r="F39" s="108" t="str">
        <f>IF(OR(C39="Beladung aus dem Netz eines anderen Netzbetreibers",C39="Beladung ohne Netznutzung"),  "",IF($A39="","",SUMIFS('Ergebnis (detailliert)'!$I$17:$I$300,'Ergebnis (detailliert)'!$A$17:$A$300,'Ergebnis (aggregiert)'!$A39,'Ergebnis (detailliert)'!$B$17:$B$300,'Ergebnis (aggregiert)'!$C39)))</f>
        <v/>
      </c>
      <c r="G39" s="107" t="str">
        <f>IF(OR(C39="Beladung aus dem Netz eines anderen Netzbetreibers",C39="Beladung ohne Netznutzung"), "",IF($A39="","",SUMIFS('Ergebnis (detailliert)'!$M$17:$M$1001,'Ergebnis (detailliert)'!$A$17:$A$1001,'Ergebnis (aggregiert)'!$A39,'Ergebnis (detailliert)'!$B$17:$B$1001,'Ergebnis (aggregiert)'!$C39)))</f>
        <v/>
      </c>
      <c r="H39" s="108" t="str">
        <f>IF(OR(C39="Beladung aus dem Netz eines anderen Netzbetreibers",C39="Beladung ohne Netznutzung"), "",IF($A39="","",SUMIFS('Ergebnis (detailliert)'!$P$17:$P$1001,'Ergebnis (detailliert)'!$A$17:$A$1001,'Ergebnis (aggregiert)'!$A39,'Ergebnis (detailliert)'!$B$17:$B$1001,'Ergebnis (aggregiert)'!$C39)))</f>
        <v/>
      </c>
      <c r="I39" s="109" t="str">
        <f>IF(OR(C39="Beladung aus dem Netz eines anderen Netzbetreibers",C39="Beladung ohne Netznutzung"), "",IF($A39="","",SUMIFS('Ergebnis (detailliert)'!$S$17:$S$1001,'Ergebnis (detailliert)'!$A$17:$A$1001,'Ergebnis (aggregiert)'!$A39,'Ergebnis (detailliert)'!$B$17:$B$1001,'Ergebnis (aggregiert)'!$C39)))</f>
        <v/>
      </c>
      <c r="J39" s="87" t="str">
        <f>IFERROR(IF(ISBLANK(A39),"",IF(COUNTIF('Beladung des Speichers'!$A$17:$A$300,'Ergebnis (aggregiert)'!A39)=0,"Fehler: Reiter 'Beladung des Speichers' wurde für diesen Speicher nicht ausgefüllt",IF(COUNTIF('Entladung des Speichers'!$A$17:$A$300,'Ergebnis (aggregiert)'!A39)=0,"Fehler: Reiter 'Entladung des Speichers' wurde für diesen Speicher nicht ausgefüllt",IF(COUNTIF(Füllstände!$A$17:$A$300,'Ergebnis (aggregiert)'!A39)=0,"Fehler: Reiter 'Füllstände' wurde für diesen Speicher nicht ausgefüllt","")))),"Fehler: nicht alle Datenblätter für diesen Speicher wurden vollständig befüllt")</f>
        <v/>
      </c>
    </row>
    <row r="40" spans="1:10" x14ac:dyDescent="0.2">
      <c r="A40" s="105" t="str">
        <f>IF(Stammdaten!A40="","",Stammdaten!A40)</f>
        <v/>
      </c>
      <c r="B40" s="105" t="str">
        <f>IF(A40="","",VLOOKUP(A40,Stammdaten!A40:H323,6,FALSE))</f>
        <v/>
      </c>
      <c r="C40" s="177" t="str">
        <f>IF(A40="","",IF(OR('Beladung des Speichers'!B40="Beladung aus dem Netz eines anderen Netzbetreibers",'Beladung des Speichers'!B40="Beladung ohne Netznutzung"),'Beladung des Speichers'!B40,"Beladung aus dem Netz der "&amp;Stammdaten!$F$3))</f>
        <v/>
      </c>
      <c r="D40" s="106" t="str">
        <f t="shared" si="2"/>
        <v/>
      </c>
      <c r="E40" s="107" t="str">
        <f>IF(OR(C40="Beladung aus dem Netz eines anderen Netzbetreibers",C40="Beladung ohne Netznutzung"), "",IF(A40="","",SUMIFS('Ergebnis (detailliert)'!$H$17:$H$300,'Ergebnis (detailliert)'!$A$17:$A$300,'Ergebnis (aggregiert)'!$A40,'Ergebnis (detailliert)'!$B$17:$B$300,'Ergebnis (aggregiert)'!$C40)))</f>
        <v/>
      </c>
      <c r="F40" s="108" t="str">
        <f>IF(OR(C40="Beladung aus dem Netz eines anderen Netzbetreibers",C40="Beladung ohne Netznutzung"),  "",IF($A40="","",SUMIFS('Ergebnis (detailliert)'!$I$17:$I$300,'Ergebnis (detailliert)'!$A$17:$A$300,'Ergebnis (aggregiert)'!$A40,'Ergebnis (detailliert)'!$B$17:$B$300,'Ergebnis (aggregiert)'!$C40)))</f>
        <v/>
      </c>
      <c r="G40" s="107" t="str">
        <f>IF(OR(C40="Beladung aus dem Netz eines anderen Netzbetreibers",C40="Beladung ohne Netznutzung"), "",IF($A40="","",SUMIFS('Ergebnis (detailliert)'!$M$17:$M$1001,'Ergebnis (detailliert)'!$A$17:$A$1001,'Ergebnis (aggregiert)'!$A40,'Ergebnis (detailliert)'!$B$17:$B$1001,'Ergebnis (aggregiert)'!$C40)))</f>
        <v/>
      </c>
      <c r="H40" s="108" t="str">
        <f>IF(OR(C40="Beladung aus dem Netz eines anderen Netzbetreibers",C40="Beladung ohne Netznutzung"), "",IF($A40="","",SUMIFS('Ergebnis (detailliert)'!$P$17:$P$1001,'Ergebnis (detailliert)'!$A$17:$A$1001,'Ergebnis (aggregiert)'!$A40,'Ergebnis (detailliert)'!$B$17:$B$1001,'Ergebnis (aggregiert)'!$C40)))</f>
        <v/>
      </c>
      <c r="I40" s="109" t="str">
        <f>IF(OR(C40="Beladung aus dem Netz eines anderen Netzbetreibers",C40="Beladung ohne Netznutzung"), "",IF($A40="","",SUMIFS('Ergebnis (detailliert)'!$S$17:$S$1001,'Ergebnis (detailliert)'!$A$17:$A$1001,'Ergebnis (aggregiert)'!$A40,'Ergebnis (detailliert)'!$B$17:$B$1001,'Ergebnis (aggregiert)'!$C40)))</f>
        <v/>
      </c>
      <c r="J40" s="87" t="str">
        <f>IFERROR(IF(ISBLANK(A40),"",IF(COUNTIF('Beladung des Speichers'!$A$17:$A$300,'Ergebnis (aggregiert)'!A40)=0,"Fehler: Reiter 'Beladung des Speichers' wurde für diesen Speicher nicht ausgefüllt",IF(COUNTIF('Entladung des Speichers'!$A$17:$A$300,'Ergebnis (aggregiert)'!A40)=0,"Fehler: Reiter 'Entladung des Speichers' wurde für diesen Speicher nicht ausgefüllt",IF(COUNTIF(Füllstände!$A$17:$A$300,'Ergebnis (aggregiert)'!A40)=0,"Fehler: Reiter 'Füllstände' wurde für diesen Speicher nicht ausgefüllt","")))),"Fehler: nicht alle Datenblätter für diesen Speicher wurden vollständig befüllt")</f>
        <v/>
      </c>
    </row>
    <row r="41" spans="1:10" x14ac:dyDescent="0.2">
      <c r="A41" s="105" t="str">
        <f>IF(Stammdaten!A41="","",Stammdaten!A41)</f>
        <v/>
      </c>
      <c r="B41" s="105" t="str">
        <f>IF(A41="","",VLOOKUP(A41,Stammdaten!A41:H324,6,FALSE))</f>
        <v/>
      </c>
      <c r="C41" s="177" t="str">
        <f>IF(A41="","",IF(OR('Beladung des Speichers'!B41="Beladung aus dem Netz eines anderen Netzbetreibers",'Beladung des Speichers'!B41="Beladung ohne Netznutzung"),'Beladung des Speichers'!B41,"Beladung aus dem Netz der "&amp;Stammdaten!$F$3))</f>
        <v/>
      </c>
      <c r="D41" s="106" t="str">
        <f t="shared" si="2"/>
        <v/>
      </c>
      <c r="E41" s="107" t="str">
        <f>IF(OR(C41="Beladung aus dem Netz eines anderen Netzbetreibers",C41="Beladung ohne Netznutzung"), "",IF(A41="","",SUMIFS('Ergebnis (detailliert)'!$H$17:$H$300,'Ergebnis (detailliert)'!$A$17:$A$300,'Ergebnis (aggregiert)'!$A41,'Ergebnis (detailliert)'!$B$17:$B$300,'Ergebnis (aggregiert)'!$C41)))</f>
        <v/>
      </c>
      <c r="F41" s="108" t="str">
        <f>IF(OR(C41="Beladung aus dem Netz eines anderen Netzbetreibers",C41="Beladung ohne Netznutzung"),  "",IF($A41="","",SUMIFS('Ergebnis (detailliert)'!$I$17:$I$300,'Ergebnis (detailliert)'!$A$17:$A$300,'Ergebnis (aggregiert)'!$A41,'Ergebnis (detailliert)'!$B$17:$B$300,'Ergebnis (aggregiert)'!$C41)))</f>
        <v/>
      </c>
      <c r="G41" s="107" t="str">
        <f>IF(OR(C41="Beladung aus dem Netz eines anderen Netzbetreibers",C41="Beladung ohne Netznutzung"), "",IF($A41="","",SUMIFS('Ergebnis (detailliert)'!$M$17:$M$1001,'Ergebnis (detailliert)'!$A$17:$A$1001,'Ergebnis (aggregiert)'!$A41,'Ergebnis (detailliert)'!$B$17:$B$1001,'Ergebnis (aggregiert)'!$C41)))</f>
        <v/>
      </c>
      <c r="H41" s="108" t="str">
        <f>IF(OR(C41="Beladung aus dem Netz eines anderen Netzbetreibers",C41="Beladung ohne Netznutzung"), "",IF($A41="","",SUMIFS('Ergebnis (detailliert)'!$P$17:$P$1001,'Ergebnis (detailliert)'!$A$17:$A$1001,'Ergebnis (aggregiert)'!$A41,'Ergebnis (detailliert)'!$B$17:$B$1001,'Ergebnis (aggregiert)'!$C41)))</f>
        <v/>
      </c>
      <c r="I41" s="109" t="str">
        <f>IF(OR(C41="Beladung aus dem Netz eines anderen Netzbetreibers",C41="Beladung ohne Netznutzung"), "",IF($A41="","",SUMIFS('Ergebnis (detailliert)'!$S$17:$S$1001,'Ergebnis (detailliert)'!$A$17:$A$1001,'Ergebnis (aggregiert)'!$A41,'Ergebnis (detailliert)'!$B$17:$B$1001,'Ergebnis (aggregiert)'!$C41)))</f>
        <v/>
      </c>
      <c r="J41" s="87" t="str">
        <f>IFERROR(IF(ISBLANK(A41),"",IF(COUNTIF('Beladung des Speichers'!$A$17:$A$300,'Ergebnis (aggregiert)'!A41)=0,"Fehler: Reiter 'Beladung des Speichers' wurde für diesen Speicher nicht ausgefüllt",IF(COUNTIF('Entladung des Speichers'!$A$17:$A$300,'Ergebnis (aggregiert)'!A41)=0,"Fehler: Reiter 'Entladung des Speichers' wurde für diesen Speicher nicht ausgefüllt",IF(COUNTIF(Füllstände!$A$17:$A$300,'Ergebnis (aggregiert)'!A41)=0,"Fehler: Reiter 'Füllstände' wurde für diesen Speicher nicht ausgefüllt","")))),"Fehler: nicht alle Datenblätter für diesen Speicher wurden vollständig befüllt")</f>
        <v/>
      </c>
    </row>
    <row r="42" spans="1:10" x14ac:dyDescent="0.2">
      <c r="A42" s="105" t="str">
        <f>IF(Stammdaten!A42="","",Stammdaten!A42)</f>
        <v/>
      </c>
      <c r="B42" s="105" t="str">
        <f>IF(A42="","",VLOOKUP(A42,Stammdaten!A42:H325,6,FALSE))</f>
        <v/>
      </c>
      <c r="C42" s="177" t="str">
        <f>IF(A42="","",IF(OR('Beladung des Speichers'!B42="Beladung aus dem Netz eines anderen Netzbetreibers",'Beladung des Speichers'!B42="Beladung ohne Netznutzung"),'Beladung des Speichers'!B42,"Beladung aus dem Netz der "&amp;Stammdaten!$F$3))</f>
        <v/>
      </c>
      <c r="D42" s="106" t="str">
        <f t="shared" si="2"/>
        <v/>
      </c>
      <c r="E42" s="107" t="str">
        <f>IF(OR(C42="Beladung aus dem Netz eines anderen Netzbetreibers",C42="Beladung ohne Netznutzung"), "",IF(A42="","",SUMIFS('Ergebnis (detailliert)'!$H$17:$H$300,'Ergebnis (detailliert)'!$A$17:$A$300,'Ergebnis (aggregiert)'!$A42,'Ergebnis (detailliert)'!$B$17:$B$300,'Ergebnis (aggregiert)'!$C42)))</f>
        <v/>
      </c>
      <c r="F42" s="108" t="str">
        <f>IF(OR(C42="Beladung aus dem Netz eines anderen Netzbetreibers",C42="Beladung ohne Netznutzung"),  "",IF($A42="","",SUMIFS('Ergebnis (detailliert)'!$I$17:$I$300,'Ergebnis (detailliert)'!$A$17:$A$300,'Ergebnis (aggregiert)'!$A42,'Ergebnis (detailliert)'!$B$17:$B$300,'Ergebnis (aggregiert)'!$C42)))</f>
        <v/>
      </c>
      <c r="G42" s="107" t="str">
        <f>IF(OR(C42="Beladung aus dem Netz eines anderen Netzbetreibers",C42="Beladung ohne Netznutzung"), "",IF($A42="","",SUMIFS('Ergebnis (detailliert)'!$M$17:$M$1001,'Ergebnis (detailliert)'!$A$17:$A$1001,'Ergebnis (aggregiert)'!$A42,'Ergebnis (detailliert)'!$B$17:$B$1001,'Ergebnis (aggregiert)'!$C42)))</f>
        <v/>
      </c>
      <c r="H42" s="108" t="str">
        <f>IF(OR(C42="Beladung aus dem Netz eines anderen Netzbetreibers",C42="Beladung ohne Netznutzung"), "",IF($A42="","",SUMIFS('Ergebnis (detailliert)'!$P$17:$P$1001,'Ergebnis (detailliert)'!$A$17:$A$1001,'Ergebnis (aggregiert)'!$A42,'Ergebnis (detailliert)'!$B$17:$B$1001,'Ergebnis (aggregiert)'!$C42)))</f>
        <v/>
      </c>
      <c r="I42" s="109" t="str">
        <f>IF(OR(C42="Beladung aus dem Netz eines anderen Netzbetreibers",C42="Beladung ohne Netznutzung"), "",IF($A42="","",SUMIFS('Ergebnis (detailliert)'!$S$17:$S$1001,'Ergebnis (detailliert)'!$A$17:$A$1001,'Ergebnis (aggregiert)'!$A42,'Ergebnis (detailliert)'!$B$17:$B$1001,'Ergebnis (aggregiert)'!$C42)))</f>
        <v/>
      </c>
      <c r="J42" s="87" t="str">
        <f>IFERROR(IF(ISBLANK(A42),"",IF(COUNTIF('Beladung des Speichers'!$A$17:$A$300,'Ergebnis (aggregiert)'!A42)=0,"Fehler: Reiter 'Beladung des Speichers' wurde für diesen Speicher nicht ausgefüllt",IF(COUNTIF('Entladung des Speichers'!$A$17:$A$300,'Ergebnis (aggregiert)'!A42)=0,"Fehler: Reiter 'Entladung des Speichers' wurde für diesen Speicher nicht ausgefüllt",IF(COUNTIF(Füllstände!$A$17:$A$300,'Ergebnis (aggregiert)'!A42)=0,"Fehler: Reiter 'Füllstände' wurde für diesen Speicher nicht ausgefüllt","")))),"Fehler: nicht alle Datenblätter für diesen Speicher wurden vollständig befüllt")</f>
        <v/>
      </c>
    </row>
    <row r="43" spans="1:10" x14ac:dyDescent="0.2">
      <c r="A43" s="105" t="str">
        <f>IF(Stammdaten!A43="","",Stammdaten!A43)</f>
        <v/>
      </c>
      <c r="B43" s="105" t="str">
        <f>IF(A43="","",VLOOKUP(A43,Stammdaten!A43:H326,6,FALSE))</f>
        <v/>
      </c>
      <c r="C43" s="177" t="str">
        <f>IF(A43="","",IF(OR('Beladung des Speichers'!B43="Beladung aus dem Netz eines anderen Netzbetreibers",'Beladung des Speichers'!B43="Beladung ohne Netznutzung"),'Beladung des Speichers'!B43,"Beladung aus dem Netz der "&amp;Stammdaten!$F$3))</f>
        <v/>
      </c>
      <c r="D43" s="106" t="str">
        <f t="shared" si="2"/>
        <v/>
      </c>
      <c r="E43" s="107" t="str">
        <f>IF(OR(C43="Beladung aus dem Netz eines anderen Netzbetreibers",C43="Beladung ohne Netznutzung"), "",IF(A43="","",SUMIFS('Ergebnis (detailliert)'!$H$17:$H$300,'Ergebnis (detailliert)'!$A$17:$A$300,'Ergebnis (aggregiert)'!$A43,'Ergebnis (detailliert)'!$B$17:$B$300,'Ergebnis (aggregiert)'!$C43)))</f>
        <v/>
      </c>
      <c r="F43" s="108" t="str">
        <f>IF(OR(C43="Beladung aus dem Netz eines anderen Netzbetreibers",C43="Beladung ohne Netznutzung"),  "",IF($A43="","",SUMIFS('Ergebnis (detailliert)'!$I$17:$I$300,'Ergebnis (detailliert)'!$A$17:$A$300,'Ergebnis (aggregiert)'!$A43,'Ergebnis (detailliert)'!$B$17:$B$300,'Ergebnis (aggregiert)'!$C43)))</f>
        <v/>
      </c>
      <c r="G43" s="107" t="str">
        <f>IF(OR(C43="Beladung aus dem Netz eines anderen Netzbetreibers",C43="Beladung ohne Netznutzung"), "",IF($A43="","",SUMIFS('Ergebnis (detailliert)'!$M$17:$M$1001,'Ergebnis (detailliert)'!$A$17:$A$1001,'Ergebnis (aggregiert)'!$A43,'Ergebnis (detailliert)'!$B$17:$B$1001,'Ergebnis (aggregiert)'!$C43)))</f>
        <v/>
      </c>
      <c r="H43" s="108" t="str">
        <f>IF(OR(C43="Beladung aus dem Netz eines anderen Netzbetreibers",C43="Beladung ohne Netznutzung"), "",IF($A43="","",SUMIFS('Ergebnis (detailliert)'!$P$17:$P$1001,'Ergebnis (detailliert)'!$A$17:$A$1001,'Ergebnis (aggregiert)'!$A43,'Ergebnis (detailliert)'!$B$17:$B$1001,'Ergebnis (aggregiert)'!$C43)))</f>
        <v/>
      </c>
      <c r="I43" s="109" t="str">
        <f>IF(OR(C43="Beladung aus dem Netz eines anderen Netzbetreibers",C43="Beladung ohne Netznutzung"), "",IF($A43="","",SUMIFS('Ergebnis (detailliert)'!$S$17:$S$1001,'Ergebnis (detailliert)'!$A$17:$A$1001,'Ergebnis (aggregiert)'!$A43,'Ergebnis (detailliert)'!$B$17:$B$1001,'Ergebnis (aggregiert)'!$C43)))</f>
        <v/>
      </c>
      <c r="J43" s="87" t="str">
        <f>IFERROR(IF(ISBLANK(A43),"",IF(COUNTIF('Beladung des Speichers'!$A$17:$A$300,'Ergebnis (aggregiert)'!A43)=0,"Fehler: Reiter 'Beladung des Speichers' wurde für diesen Speicher nicht ausgefüllt",IF(COUNTIF('Entladung des Speichers'!$A$17:$A$300,'Ergebnis (aggregiert)'!A43)=0,"Fehler: Reiter 'Entladung des Speichers' wurde für diesen Speicher nicht ausgefüllt",IF(COUNTIF(Füllstände!$A$17:$A$300,'Ergebnis (aggregiert)'!A43)=0,"Fehler: Reiter 'Füllstände' wurde für diesen Speicher nicht ausgefüllt","")))),"Fehler: nicht alle Datenblätter für diesen Speicher wurden vollständig befüllt")</f>
        <v/>
      </c>
    </row>
    <row r="44" spans="1:10" x14ac:dyDescent="0.2">
      <c r="A44" s="105" t="str">
        <f>IF(Stammdaten!A44="","",Stammdaten!A44)</f>
        <v/>
      </c>
      <c r="B44" s="105" t="str">
        <f>IF(A44="","",VLOOKUP(A44,Stammdaten!A44:H327,6,FALSE))</f>
        <v/>
      </c>
      <c r="C44" s="177" t="str">
        <f>IF(A44="","",IF(OR('Beladung des Speichers'!B44="Beladung aus dem Netz eines anderen Netzbetreibers",'Beladung des Speichers'!B44="Beladung ohne Netznutzung"),'Beladung des Speichers'!B44,"Beladung aus dem Netz der "&amp;Stammdaten!$F$3))</f>
        <v/>
      </c>
      <c r="D44" s="106" t="str">
        <f t="shared" si="2"/>
        <v/>
      </c>
      <c r="E44" s="107" t="str">
        <f>IF(OR(C44="Beladung aus dem Netz eines anderen Netzbetreibers",C44="Beladung ohne Netznutzung"), "",IF(A44="","",SUMIFS('Ergebnis (detailliert)'!$H$17:$H$300,'Ergebnis (detailliert)'!$A$17:$A$300,'Ergebnis (aggregiert)'!$A44,'Ergebnis (detailliert)'!$B$17:$B$300,'Ergebnis (aggregiert)'!$C44)))</f>
        <v/>
      </c>
      <c r="F44" s="108" t="str">
        <f>IF(OR(C44="Beladung aus dem Netz eines anderen Netzbetreibers",C44="Beladung ohne Netznutzung"),  "",IF($A44="","",SUMIFS('Ergebnis (detailliert)'!$I$17:$I$300,'Ergebnis (detailliert)'!$A$17:$A$300,'Ergebnis (aggregiert)'!$A44,'Ergebnis (detailliert)'!$B$17:$B$300,'Ergebnis (aggregiert)'!$C44)))</f>
        <v/>
      </c>
      <c r="G44" s="107" t="str">
        <f>IF(OR(C44="Beladung aus dem Netz eines anderen Netzbetreibers",C44="Beladung ohne Netznutzung"), "",IF($A44="","",SUMIFS('Ergebnis (detailliert)'!$M$17:$M$1001,'Ergebnis (detailliert)'!$A$17:$A$1001,'Ergebnis (aggregiert)'!$A44,'Ergebnis (detailliert)'!$B$17:$B$1001,'Ergebnis (aggregiert)'!$C44)))</f>
        <v/>
      </c>
      <c r="H44" s="108" t="str">
        <f>IF(OR(C44="Beladung aus dem Netz eines anderen Netzbetreibers",C44="Beladung ohne Netznutzung"), "",IF($A44="","",SUMIFS('Ergebnis (detailliert)'!$P$17:$P$1001,'Ergebnis (detailliert)'!$A$17:$A$1001,'Ergebnis (aggregiert)'!$A44,'Ergebnis (detailliert)'!$B$17:$B$1001,'Ergebnis (aggregiert)'!$C44)))</f>
        <v/>
      </c>
      <c r="I44" s="109" t="str">
        <f>IF(OR(C44="Beladung aus dem Netz eines anderen Netzbetreibers",C44="Beladung ohne Netznutzung"), "",IF($A44="","",SUMIFS('Ergebnis (detailliert)'!$S$17:$S$1001,'Ergebnis (detailliert)'!$A$17:$A$1001,'Ergebnis (aggregiert)'!$A44,'Ergebnis (detailliert)'!$B$17:$B$1001,'Ergebnis (aggregiert)'!$C44)))</f>
        <v/>
      </c>
      <c r="J44" s="87" t="str">
        <f>IFERROR(IF(ISBLANK(A44),"",IF(COUNTIF('Beladung des Speichers'!$A$17:$A$300,'Ergebnis (aggregiert)'!A44)=0,"Fehler: Reiter 'Beladung des Speichers' wurde für diesen Speicher nicht ausgefüllt",IF(COUNTIF('Entladung des Speichers'!$A$17:$A$300,'Ergebnis (aggregiert)'!A44)=0,"Fehler: Reiter 'Entladung des Speichers' wurde für diesen Speicher nicht ausgefüllt",IF(COUNTIF(Füllstände!$A$17:$A$300,'Ergebnis (aggregiert)'!A44)=0,"Fehler: Reiter 'Füllstände' wurde für diesen Speicher nicht ausgefüllt","")))),"Fehler: nicht alle Datenblätter für diesen Speicher wurden vollständig befüllt")</f>
        <v/>
      </c>
    </row>
    <row r="45" spans="1:10" x14ac:dyDescent="0.2">
      <c r="A45" s="105" t="str">
        <f>IF(Stammdaten!A45="","",Stammdaten!A45)</f>
        <v/>
      </c>
      <c r="B45" s="105" t="str">
        <f>IF(A45="","",VLOOKUP(A45,Stammdaten!A45:H328,6,FALSE))</f>
        <v/>
      </c>
      <c r="C45" s="177" t="str">
        <f>IF(A45="","",IF(OR('Beladung des Speichers'!B45="Beladung aus dem Netz eines anderen Netzbetreibers",'Beladung des Speichers'!B45="Beladung ohne Netznutzung"),'Beladung des Speichers'!B45,"Beladung aus dem Netz der "&amp;Stammdaten!$F$3))</f>
        <v/>
      </c>
      <c r="D45" s="106" t="str">
        <f t="shared" si="2"/>
        <v/>
      </c>
      <c r="E45" s="107" t="str">
        <f>IF(OR(C45="Beladung aus dem Netz eines anderen Netzbetreibers",C45="Beladung ohne Netznutzung"), "",IF(A45="","",SUMIFS('Ergebnis (detailliert)'!$H$17:$H$300,'Ergebnis (detailliert)'!$A$17:$A$300,'Ergebnis (aggregiert)'!$A45,'Ergebnis (detailliert)'!$B$17:$B$300,'Ergebnis (aggregiert)'!$C45)))</f>
        <v/>
      </c>
      <c r="F45" s="108" t="str">
        <f>IF(OR(C45="Beladung aus dem Netz eines anderen Netzbetreibers",C45="Beladung ohne Netznutzung"),  "",IF($A45="","",SUMIFS('Ergebnis (detailliert)'!$I$17:$I$300,'Ergebnis (detailliert)'!$A$17:$A$300,'Ergebnis (aggregiert)'!$A45,'Ergebnis (detailliert)'!$B$17:$B$300,'Ergebnis (aggregiert)'!$C45)))</f>
        <v/>
      </c>
      <c r="G45" s="107" t="str">
        <f>IF(OR(C45="Beladung aus dem Netz eines anderen Netzbetreibers",C45="Beladung ohne Netznutzung"), "",IF($A45="","",SUMIFS('Ergebnis (detailliert)'!$M$17:$M$1001,'Ergebnis (detailliert)'!$A$17:$A$1001,'Ergebnis (aggregiert)'!$A45,'Ergebnis (detailliert)'!$B$17:$B$1001,'Ergebnis (aggregiert)'!$C45)))</f>
        <v/>
      </c>
      <c r="H45" s="108" t="str">
        <f>IF(OR(C45="Beladung aus dem Netz eines anderen Netzbetreibers",C45="Beladung ohne Netznutzung"), "",IF($A45="","",SUMIFS('Ergebnis (detailliert)'!$P$17:$P$1001,'Ergebnis (detailliert)'!$A$17:$A$1001,'Ergebnis (aggregiert)'!$A45,'Ergebnis (detailliert)'!$B$17:$B$1001,'Ergebnis (aggregiert)'!$C45)))</f>
        <v/>
      </c>
      <c r="I45" s="109" t="str">
        <f>IF(OR(C45="Beladung aus dem Netz eines anderen Netzbetreibers",C45="Beladung ohne Netznutzung"), "",IF($A45="","",SUMIFS('Ergebnis (detailliert)'!$S$17:$S$1001,'Ergebnis (detailliert)'!$A$17:$A$1001,'Ergebnis (aggregiert)'!$A45,'Ergebnis (detailliert)'!$B$17:$B$1001,'Ergebnis (aggregiert)'!$C45)))</f>
        <v/>
      </c>
      <c r="J45" s="87" t="str">
        <f>IFERROR(IF(ISBLANK(A45),"",IF(COUNTIF('Beladung des Speichers'!$A$17:$A$300,'Ergebnis (aggregiert)'!A45)=0,"Fehler: Reiter 'Beladung des Speichers' wurde für diesen Speicher nicht ausgefüllt",IF(COUNTIF('Entladung des Speichers'!$A$17:$A$300,'Ergebnis (aggregiert)'!A45)=0,"Fehler: Reiter 'Entladung des Speichers' wurde für diesen Speicher nicht ausgefüllt",IF(COUNTIF(Füllstände!$A$17:$A$300,'Ergebnis (aggregiert)'!A45)=0,"Fehler: Reiter 'Füllstände' wurde für diesen Speicher nicht ausgefüllt","")))),"Fehler: nicht alle Datenblätter für diesen Speicher wurden vollständig befüllt")</f>
        <v/>
      </c>
    </row>
    <row r="46" spans="1:10" x14ac:dyDescent="0.2">
      <c r="A46" s="105" t="str">
        <f>IF(Stammdaten!A46="","",Stammdaten!A46)</f>
        <v/>
      </c>
      <c r="B46" s="105" t="str">
        <f>IF(A46="","",VLOOKUP(A46,Stammdaten!A46:H329,6,FALSE))</f>
        <v/>
      </c>
      <c r="C46" s="177" t="str">
        <f>IF(A46="","",IF(OR('Beladung des Speichers'!B46="Beladung aus dem Netz eines anderen Netzbetreibers",'Beladung des Speichers'!B46="Beladung ohne Netznutzung"),'Beladung des Speichers'!B46,"Beladung aus dem Netz der "&amp;Stammdaten!$F$3))</f>
        <v/>
      </c>
      <c r="D46" s="106" t="str">
        <f t="shared" si="2"/>
        <v/>
      </c>
      <c r="E46" s="107" t="str">
        <f>IF(OR(C46="Beladung aus dem Netz eines anderen Netzbetreibers",C46="Beladung ohne Netznutzung"), "",IF(A46="","",SUMIFS('Ergebnis (detailliert)'!$H$17:$H$300,'Ergebnis (detailliert)'!$A$17:$A$300,'Ergebnis (aggregiert)'!$A46,'Ergebnis (detailliert)'!$B$17:$B$300,'Ergebnis (aggregiert)'!$C46)))</f>
        <v/>
      </c>
      <c r="F46" s="108" t="str">
        <f>IF(OR(C46="Beladung aus dem Netz eines anderen Netzbetreibers",C46="Beladung ohne Netznutzung"),  "",IF($A46="","",SUMIFS('Ergebnis (detailliert)'!$I$17:$I$300,'Ergebnis (detailliert)'!$A$17:$A$300,'Ergebnis (aggregiert)'!$A46,'Ergebnis (detailliert)'!$B$17:$B$300,'Ergebnis (aggregiert)'!$C46)))</f>
        <v/>
      </c>
      <c r="G46" s="107" t="str">
        <f>IF(OR(C46="Beladung aus dem Netz eines anderen Netzbetreibers",C46="Beladung ohne Netznutzung"), "",IF($A46="","",SUMIFS('Ergebnis (detailliert)'!$M$17:$M$1001,'Ergebnis (detailliert)'!$A$17:$A$1001,'Ergebnis (aggregiert)'!$A46,'Ergebnis (detailliert)'!$B$17:$B$1001,'Ergebnis (aggregiert)'!$C46)))</f>
        <v/>
      </c>
      <c r="H46" s="108" t="str">
        <f>IF(OR(C46="Beladung aus dem Netz eines anderen Netzbetreibers",C46="Beladung ohne Netznutzung"), "",IF($A46="","",SUMIFS('Ergebnis (detailliert)'!$P$17:$P$1001,'Ergebnis (detailliert)'!$A$17:$A$1001,'Ergebnis (aggregiert)'!$A46,'Ergebnis (detailliert)'!$B$17:$B$1001,'Ergebnis (aggregiert)'!$C46)))</f>
        <v/>
      </c>
      <c r="I46" s="109" t="str">
        <f>IF(OR(C46="Beladung aus dem Netz eines anderen Netzbetreibers",C46="Beladung ohne Netznutzung"), "",IF($A46="","",SUMIFS('Ergebnis (detailliert)'!$S$17:$S$1001,'Ergebnis (detailliert)'!$A$17:$A$1001,'Ergebnis (aggregiert)'!$A46,'Ergebnis (detailliert)'!$B$17:$B$1001,'Ergebnis (aggregiert)'!$C46)))</f>
        <v/>
      </c>
      <c r="J46" s="87" t="str">
        <f>IFERROR(IF(ISBLANK(A46),"",IF(COUNTIF('Beladung des Speichers'!$A$17:$A$300,'Ergebnis (aggregiert)'!A46)=0,"Fehler: Reiter 'Beladung des Speichers' wurde für diesen Speicher nicht ausgefüllt",IF(COUNTIF('Entladung des Speichers'!$A$17:$A$300,'Ergebnis (aggregiert)'!A46)=0,"Fehler: Reiter 'Entladung des Speichers' wurde für diesen Speicher nicht ausgefüllt",IF(COUNTIF(Füllstände!$A$17:$A$300,'Ergebnis (aggregiert)'!A46)=0,"Fehler: Reiter 'Füllstände' wurde für diesen Speicher nicht ausgefüllt","")))),"Fehler: nicht alle Datenblätter für diesen Speicher wurden vollständig befüllt")</f>
        <v/>
      </c>
    </row>
    <row r="47" spans="1:10" x14ac:dyDescent="0.2">
      <c r="A47" s="105" t="str">
        <f>IF(Stammdaten!A47="","",Stammdaten!A47)</f>
        <v/>
      </c>
      <c r="B47" s="105" t="str">
        <f>IF(A47="","",VLOOKUP(A47,Stammdaten!A47:H330,6,FALSE))</f>
        <v/>
      </c>
      <c r="C47" s="177" t="str">
        <f>IF(A47="","",IF(OR('Beladung des Speichers'!B47="Beladung aus dem Netz eines anderen Netzbetreibers",'Beladung des Speichers'!B47="Beladung ohne Netznutzung"),'Beladung des Speichers'!B47,"Beladung aus dem Netz der "&amp;Stammdaten!$F$3))</f>
        <v/>
      </c>
      <c r="D47" s="106" t="str">
        <f t="shared" si="2"/>
        <v/>
      </c>
      <c r="E47" s="107" t="str">
        <f>IF(OR(C47="Beladung aus dem Netz eines anderen Netzbetreibers",C47="Beladung ohne Netznutzung"), "",IF(A47="","",SUMIFS('Ergebnis (detailliert)'!$H$17:$H$300,'Ergebnis (detailliert)'!$A$17:$A$300,'Ergebnis (aggregiert)'!$A47,'Ergebnis (detailliert)'!$B$17:$B$300,'Ergebnis (aggregiert)'!$C47)))</f>
        <v/>
      </c>
      <c r="F47" s="108" t="str">
        <f>IF(OR(C47="Beladung aus dem Netz eines anderen Netzbetreibers",C47="Beladung ohne Netznutzung"),  "",IF($A47="","",SUMIFS('Ergebnis (detailliert)'!$I$17:$I$300,'Ergebnis (detailliert)'!$A$17:$A$300,'Ergebnis (aggregiert)'!$A47,'Ergebnis (detailliert)'!$B$17:$B$300,'Ergebnis (aggregiert)'!$C47)))</f>
        <v/>
      </c>
      <c r="G47" s="107" t="str">
        <f>IF(OR(C47="Beladung aus dem Netz eines anderen Netzbetreibers",C47="Beladung ohne Netznutzung"), "",IF($A47="","",SUMIFS('Ergebnis (detailliert)'!$M$17:$M$1001,'Ergebnis (detailliert)'!$A$17:$A$1001,'Ergebnis (aggregiert)'!$A47,'Ergebnis (detailliert)'!$B$17:$B$1001,'Ergebnis (aggregiert)'!$C47)))</f>
        <v/>
      </c>
      <c r="H47" s="108" t="str">
        <f>IF(OR(C47="Beladung aus dem Netz eines anderen Netzbetreibers",C47="Beladung ohne Netznutzung"), "",IF($A47="","",SUMIFS('Ergebnis (detailliert)'!$P$17:$P$1001,'Ergebnis (detailliert)'!$A$17:$A$1001,'Ergebnis (aggregiert)'!$A47,'Ergebnis (detailliert)'!$B$17:$B$1001,'Ergebnis (aggregiert)'!$C47)))</f>
        <v/>
      </c>
      <c r="I47" s="109" t="str">
        <f>IF(OR(C47="Beladung aus dem Netz eines anderen Netzbetreibers",C47="Beladung ohne Netznutzung"), "",IF($A47="","",SUMIFS('Ergebnis (detailliert)'!$S$17:$S$1001,'Ergebnis (detailliert)'!$A$17:$A$1001,'Ergebnis (aggregiert)'!$A47,'Ergebnis (detailliert)'!$B$17:$B$1001,'Ergebnis (aggregiert)'!$C47)))</f>
        <v/>
      </c>
      <c r="J47" s="87" t="str">
        <f>IFERROR(IF(ISBLANK(A47),"",IF(COUNTIF('Beladung des Speichers'!$A$17:$A$300,'Ergebnis (aggregiert)'!A47)=0,"Fehler: Reiter 'Beladung des Speichers' wurde für diesen Speicher nicht ausgefüllt",IF(COUNTIF('Entladung des Speichers'!$A$17:$A$300,'Ergebnis (aggregiert)'!A47)=0,"Fehler: Reiter 'Entladung des Speichers' wurde für diesen Speicher nicht ausgefüllt",IF(COUNTIF(Füllstände!$A$17:$A$300,'Ergebnis (aggregiert)'!A47)=0,"Fehler: Reiter 'Füllstände' wurde für diesen Speicher nicht ausgefüllt","")))),"Fehler: nicht alle Datenblätter für diesen Speicher wurden vollständig befüllt")</f>
        <v/>
      </c>
    </row>
    <row r="48" spans="1:10" x14ac:dyDescent="0.2">
      <c r="A48" s="105" t="str">
        <f>IF(Stammdaten!A48="","",Stammdaten!A48)</f>
        <v/>
      </c>
      <c r="B48" s="105" t="str">
        <f>IF(A48="","",VLOOKUP(A48,Stammdaten!A48:H331,6,FALSE))</f>
        <v/>
      </c>
      <c r="C48" s="177" t="str">
        <f>IF(A48="","",IF(OR('Beladung des Speichers'!B48="Beladung aus dem Netz eines anderen Netzbetreibers",'Beladung des Speichers'!B48="Beladung ohne Netznutzung"),'Beladung des Speichers'!B48,"Beladung aus dem Netz der "&amp;Stammdaten!$F$3))</f>
        <v/>
      </c>
      <c r="D48" s="106" t="str">
        <f t="shared" si="2"/>
        <v/>
      </c>
      <c r="E48" s="107" t="str">
        <f>IF(OR(C48="Beladung aus dem Netz eines anderen Netzbetreibers",C48="Beladung ohne Netznutzung"), "",IF(A48="","",SUMIFS('Ergebnis (detailliert)'!$H$17:$H$300,'Ergebnis (detailliert)'!$A$17:$A$300,'Ergebnis (aggregiert)'!$A48,'Ergebnis (detailliert)'!$B$17:$B$300,'Ergebnis (aggregiert)'!$C48)))</f>
        <v/>
      </c>
      <c r="F48" s="108" t="str">
        <f>IF(OR(C48="Beladung aus dem Netz eines anderen Netzbetreibers",C48="Beladung ohne Netznutzung"),  "",IF($A48="","",SUMIFS('Ergebnis (detailliert)'!$I$17:$I$300,'Ergebnis (detailliert)'!$A$17:$A$300,'Ergebnis (aggregiert)'!$A48,'Ergebnis (detailliert)'!$B$17:$B$300,'Ergebnis (aggregiert)'!$C48)))</f>
        <v/>
      </c>
      <c r="G48" s="107" t="str">
        <f>IF(OR(C48="Beladung aus dem Netz eines anderen Netzbetreibers",C48="Beladung ohne Netznutzung"), "",IF($A48="","",SUMIFS('Ergebnis (detailliert)'!$M$17:$M$1001,'Ergebnis (detailliert)'!$A$17:$A$1001,'Ergebnis (aggregiert)'!$A48,'Ergebnis (detailliert)'!$B$17:$B$1001,'Ergebnis (aggregiert)'!$C48)))</f>
        <v/>
      </c>
      <c r="H48" s="108" t="str">
        <f>IF(OR(C48="Beladung aus dem Netz eines anderen Netzbetreibers",C48="Beladung ohne Netznutzung"), "",IF($A48="","",SUMIFS('Ergebnis (detailliert)'!$P$17:$P$1001,'Ergebnis (detailliert)'!$A$17:$A$1001,'Ergebnis (aggregiert)'!$A48,'Ergebnis (detailliert)'!$B$17:$B$1001,'Ergebnis (aggregiert)'!$C48)))</f>
        <v/>
      </c>
      <c r="I48" s="109" t="str">
        <f>IF(OR(C48="Beladung aus dem Netz eines anderen Netzbetreibers",C48="Beladung ohne Netznutzung"), "",IF($A48="","",SUMIFS('Ergebnis (detailliert)'!$S$17:$S$1001,'Ergebnis (detailliert)'!$A$17:$A$1001,'Ergebnis (aggregiert)'!$A48,'Ergebnis (detailliert)'!$B$17:$B$1001,'Ergebnis (aggregiert)'!$C48)))</f>
        <v/>
      </c>
      <c r="J48" s="87" t="str">
        <f>IFERROR(IF(ISBLANK(A48),"",IF(COUNTIF('Beladung des Speichers'!$A$17:$A$300,'Ergebnis (aggregiert)'!A48)=0,"Fehler: Reiter 'Beladung des Speichers' wurde für diesen Speicher nicht ausgefüllt",IF(COUNTIF('Entladung des Speichers'!$A$17:$A$300,'Ergebnis (aggregiert)'!A48)=0,"Fehler: Reiter 'Entladung des Speichers' wurde für diesen Speicher nicht ausgefüllt",IF(COUNTIF(Füllstände!$A$17:$A$300,'Ergebnis (aggregiert)'!A48)=0,"Fehler: Reiter 'Füllstände' wurde für diesen Speicher nicht ausgefüllt","")))),"Fehler: nicht alle Datenblätter für diesen Speicher wurden vollständig befüllt")</f>
        <v/>
      </c>
    </row>
    <row r="49" spans="1:10" x14ac:dyDescent="0.2">
      <c r="A49" s="105" t="str">
        <f>IF(Stammdaten!A49="","",Stammdaten!A49)</f>
        <v/>
      </c>
      <c r="B49" s="105" t="str">
        <f>IF(A49="","",VLOOKUP(A49,Stammdaten!A49:H332,6,FALSE))</f>
        <v/>
      </c>
      <c r="C49" s="177" t="str">
        <f>IF(A49="","",IF(OR('Beladung des Speichers'!B49="Beladung aus dem Netz eines anderen Netzbetreibers",'Beladung des Speichers'!B49="Beladung ohne Netznutzung"),'Beladung des Speichers'!B49,"Beladung aus dem Netz der "&amp;Stammdaten!$F$3))</f>
        <v/>
      </c>
      <c r="D49" s="106" t="str">
        <f t="shared" si="2"/>
        <v/>
      </c>
      <c r="E49" s="107" t="str">
        <f>IF(OR(C49="Beladung aus dem Netz eines anderen Netzbetreibers",C49="Beladung ohne Netznutzung"), "",IF(A49="","",SUMIFS('Ergebnis (detailliert)'!$H$17:$H$300,'Ergebnis (detailliert)'!$A$17:$A$300,'Ergebnis (aggregiert)'!$A49,'Ergebnis (detailliert)'!$B$17:$B$300,'Ergebnis (aggregiert)'!$C49)))</f>
        <v/>
      </c>
      <c r="F49" s="108" t="str">
        <f>IF(OR(C49="Beladung aus dem Netz eines anderen Netzbetreibers",C49="Beladung ohne Netznutzung"),  "",IF($A49="","",SUMIFS('Ergebnis (detailliert)'!$I$17:$I$300,'Ergebnis (detailliert)'!$A$17:$A$300,'Ergebnis (aggregiert)'!$A49,'Ergebnis (detailliert)'!$B$17:$B$300,'Ergebnis (aggregiert)'!$C49)))</f>
        <v/>
      </c>
      <c r="G49" s="107" t="str">
        <f>IF(OR(C49="Beladung aus dem Netz eines anderen Netzbetreibers",C49="Beladung ohne Netznutzung"), "",IF($A49="","",SUMIFS('Ergebnis (detailliert)'!$M$17:$M$1001,'Ergebnis (detailliert)'!$A$17:$A$1001,'Ergebnis (aggregiert)'!$A49,'Ergebnis (detailliert)'!$B$17:$B$1001,'Ergebnis (aggregiert)'!$C49)))</f>
        <v/>
      </c>
      <c r="H49" s="108" t="str">
        <f>IF(OR(C49="Beladung aus dem Netz eines anderen Netzbetreibers",C49="Beladung ohne Netznutzung"), "",IF($A49="","",SUMIFS('Ergebnis (detailliert)'!$P$17:$P$1001,'Ergebnis (detailliert)'!$A$17:$A$1001,'Ergebnis (aggregiert)'!$A49,'Ergebnis (detailliert)'!$B$17:$B$1001,'Ergebnis (aggregiert)'!$C49)))</f>
        <v/>
      </c>
      <c r="I49" s="109" t="str">
        <f>IF(OR(C49="Beladung aus dem Netz eines anderen Netzbetreibers",C49="Beladung ohne Netznutzung"), "",IF($A49="","",SUMIFS('Ergebnis (detailliert)'!$S$17:$S$1001,'Ergebnis (detailliert)'!$A$17:$A$1001,'Ergebnis (aggregiert)'!$A49,'Ergebnis (detailliert)'!$B$17:$B$1001,'Ergebnis (aggregiert)'!$C49)))</f>
        <v/>
      </c>
      <c r="J49" s="87" t="str">
        <f>IFERROR(IF(ISBLANK(A49),"",IF(COUNTIF('Beladung des Speichers'!$A$17:$A$300,'Ergebnis (aggregiert)'!A49)=0,"Fehler: Reiter 'Beladung des Speichers' wurde für diesen Speicher nicht ausgefüllt",IF(COUNTIF('Entladung des Speichers'!$A$17:$A$300,'Ergebnis (aggregiert)'!A49)=0,"Fehler: Reiter 'Entladung des Speichers' wurde für diesen Speicher nicht ausgefüllt",IF(COUNTIF(Füllstände!$A$17:$A$300,'Ergebnis (aggregiert)'!A49)=0,"Fehler: Reiter 'Füllstände' wurde für diesen Speicher nicht ausgefüllt","")))),"Fehler: nicht alle Datenblätter für diesen Speicher wurden vollständig befüllt")</f>
        <v/>
      </c>
    </row>
    <row r="50" spans="1:10" x14ac:dyDescent="0.2">
      <c r="A50" s="105" t="str">
        <f>IF(Stammdaten!A50="","",Stammdaten!A50)</f>
        <v/>
      </c>
      <c r="B50" s="105" t="str">
        <f>IF(A50="","",VLOOKUP(A50,Stammdaten!A50:H333,6,FALSE))</f>
        <v/>
      </c>
      <c r="C50" s="177" t="str">
        <f>IF(A50="","",IF(OR('Beladung des Speichers'!B50="Beladung aus dem Netz eines anderen Netzbetreibers",'Beladung des Speichers'!B50="Beladung ohne Netznutzung"),'Beladung des Speichers'!B50,"Beladung aus dem Netz der "&amp;Stammdaten!$F$3))</f>
        <v/>
      </c>
      <c r="D50" s="106" t="str">
        <f t="shared" si="2"/>
        <v/>
      </c>
      <c r="E50" s="107" t="str">
        <f>IF(OR(C50="Beladung aus dem Netz eines anderen Netzbetreibers",C50="Beladung ohne Netznutzung"), "",IF(A50="","",SUMIFS('Ergebnis (detailliert)'!$H$17:$H$300,'Ergebnis (detailliert)'!$A$17:$A$300,'Ergebnis (aggregiert)'!$A50,'Ergebnis (detailliert)'!$B$17:$B$300,'Ergebnis (aggregiert)'!$C50)))</f>
        <v/>
      </c>
      <c r="F50" s="108" t="str">
        <f>IF(OR(C50="Beladung aus dem Netz eines anderen Netzbetreibers",C50="Beladung ohne Netznutzung"),  "",IF($A50="","",SUMIFS('Ergebnis (detailliert)'!$I$17:$I$300,'Ergebnis (detailliert)'!$A$17:$A$300,'Ergebnis (aggregiert)'!$A50,'Ergebnis (detailliert)'!$B$17:$B$300,'Ergebnis (aggregiert)'!$C50)))</f>
        <v/>
      </c>
      <c r="G50" s="107" t="str">
        <f>IF(OR(C50="Beladung aus dem Netz eines anderen Netzbetreibers",C50="Beladung ohne Netznutzung"), "",IF($A50="","",SUMIFS('Ergebnis (detailliert)'!$M$17:$M$1001,'Ergebnis (detailliert)'!$A$17:$A$1001,'Ergebnis (aggregiert)'!$A50,'Ergebnis (detailliert)'!$B$17:$B$1001,'Ergebnis (aggregiert)'!$C50)))</f>
        <v/>
      </c>
      <c r="H50" s="108" t="str">
        <f>IF(OR(C50="Beladung aus dem Netz eines anderen Netzbetreibers",C50="Beladung ohne Netznutzung"), "",IF($A50="","",SUMIFS('Ergebnis (detailliert)'!$P$17:$P$1001,'Ergebnis (detailliert)'!$A$17:$A$1001,'Ergebnis (aggregiert)'!$A50,'Ergebnis (detailliert)'!$B$17:$B$1001,'Ergebnis (aggregiert)'!$C50)))</f>
        <v/>
      </c>
      <c r="I50" s="109" t="str">
        <f>IF(OR(C50="Beladung aus dem Netz eines anderen Netzbetreibers",C50="Beladung ohne Netznutzung"), "",IF($A50="","",SUMIFS('Ergebnis (detailliert)'!$S$17:$S$1001,'Ergebnis (detailliert)'!$A$17:$A$1001,'Ergebnis (aggregiert)'!$A50,'Ergebnis (detailliert)'!$B$17:$B$1001,'Ergebnis (aggregiert)'!$C50)))</f>
        <v/>
      </c>
      <c r="J50" s="87" t="str">
        <f>IFERROR(IF(ISBLANK(A50),"",IF(COUNTIF('Beladung des Speichers'!$A$17:$A$300,'Ergebnis (aggregiert)'!A50)=0,"Fehler: Reiter 'Beladung des Speichers' wurde für diesen Speicher nicht ausgefüllt",IF(COUNTIF('Entladung des Speichers'!$A$17:$A$300,'Ergebnis (aggregiert)'!A50)=0,"Fehler: Reiter 'Entladung des Speichers' wurde für diesen Speicher nicht ausgefüllt",IF(COUNTIF(Füllstände!$A$17:$A$300,'Ergebnis (aggregiert)'!A50)=0,"Fehler: Reiter 'Füllstände' wurde für diesen Speicher nicht ausgefüllt","")))),"Fehler: nicht alle Datenblätter für diesen Speicher wurden vollständig befüllt")</f>
        <v/>
      </c>
    </row>
    <row r="51" spans="1:10" x14ac:dyDescent="0.2">
      <c r="A51" s="105" t="str">
        <f>IF(Stammdaten!A51="","",Stammdaten!A51)</f>
        <v/>
      </c>
      <c r="B51" s="105" t="str">
        <f>IF(A51="","",VLOOKUP(A51,Stammdaten!A51:H334,6,FALSE))</f>
        <v/>
      </c>
      <c r="C51" s="177" t="str">
        <f>IF(A51="","",IF(OR('Beladung des Speichers'!B51="Beladung aus dem Netz eines anderen Netzbetreibers",'Beladung des Speichers'!B51="Beladung ohne Netznutzung"),'Beladung des Speichers'!B51,"Beladung aus dem Netz der "&amp;Stammdaten!$F$3))</f>
        <v/>
      </c>
      <c r="D51" s="106" t="str">
        <f t="shared" si="2"/>
        <v/>
      </c>
      <c r="E51" s="107" t="str">
        <f>IF(OR(C51="Beladung aus dem Netz eines anderen Netzbetreibers",C51="Beladung ohne Netznutzung"), "",IF(A51="","",SUMIFS('Ergebnis (detailliert)'!$H$17:$H$300,'Ergebnis (detailliert)'!$A$17:$A$300,'Ergebnis (aggregiert)'!$A51,'Ergebnis (detailliert)'!$B$17:$B$300,'Ergebnis (aggregiert)'!$C51)))</f>
        <v/>
      </c>
      <c r="F51" s="108" t="str">
        <f>IF(OR(C51="Beladung aus dem Netz eines anderen Netzbetreibers",C51="Beladung ohne Netznutzung"),  "",IF($A51="","",SUMIFS('Ergebnis (detailliert)'!$I$17:$I$300,'Ergebnis (detailliert)'!$A$17:$A$300,'Ergebnis (aggregiert)'!$A51,'Ergebnis (detailliert)'!$B$17:$B$300,'Ergebnis (aggregiert)'!$C51)))</f>
        <v/>
      </c>
      <c r="G51" s="107" t="str">
        <f>IF(OR(C51="Beladung aus dem Netz eines anderen Netzbetreibers",C51="Beladung ohne Netznutzung"), "",IF($A51="","",SUMIFS('Ergebnis (detailliert)'!$M$17:$M$1001,'Ergebnis (detailliert)'!$A$17:$A$1001,'Ergebnis (aggregiert)'!$A51,'Ergebnis (detailliert)'!$B$17:$B$1001,'Ergebnis (aggregiert)'!$C51)))</f>
        <v/>
      </c>
      <c r="H51" s="108" t="str">
        <f>IF(OR(C51="Beladung aus dem Netz eines anderen Netzbetreibers",C51="Beladung ohne Netznutzung"), "",IF($A51="","",SUMIFS('Ergebnis (detailliert)'!$P$17:$P$1001,'Ergebnis (detailliert)'!$A$17:$A$1001,'Ergebnis (aggregiert)'!$A51,'Ergebnis (detailliert)'!$B$17:$B$1001,'Ergebnis (aggregiert)'!$C51)))</f>
        <v/>
      </c>
      <c r="I51" s="109" t="str">
        <f>IF(OR(C51="Beladung aus dem Netz eines anderen Netzbetreibers",C51="Beladung ohne Netznutzung"), "",IF($A51="","",SUMIFS('Ergebnis (detailliert)'!$S$17:$S$1001,'Ergebnis (detailliert)'!$A$17:$A$1001,'Ergebnis (aggregiert)'!$A51,'Ergebnis (detailliert)'!$B$17:$B$1001,'Ergebnis (aggregiert)'!$C51)))</f>
        <v/>
      </c>
      <c r="J51" s="87" t="str">
        <f>IFERROR(IF(ISBLANK(A51),"",IF(COUNTIF('Beladung des Speichers'!$A$17:$A$300,'Ergebnis (aggregiert)'!A51)=0,"Fehler: Reiter 'Beladung des Speichers' wurde für diesen Speicher nicht ausgefüllt",IF(COUNTIF('Entladung des Speichers'!$A$17:$A$300,'Ergebnis (aggregiert)'!A51)=0,"Fehler: Reiter 'Entladung des Speichers' wurde für diesen Speicher nicht ausgefüllt",IF(COUNTIF(Füllstände!$A$17:$A$300,'Ergebnis (aggregiert)'!A51)=0,"Fehler: Reiter 'Füllstände' wurde für diesen Speicher nicht ausgefüllt","")))),"Fehler: nicht alle Datenblätter für diesen Speicher wurden vollständig befüllt")</f>
        <v/>
      </c>
    </row>
    <row r="52" spans="1:10" x14ac:dyDescent="0.2">
      <c r="A52" s="105" t="str">
        <f>IF(Stammdaten!A52="","",Stammdaten!A52)</f>
        <v/>
      </c>
      <c r="B52" s="105" t="str">
        <f>IF(A52="","",VLOOKUP(A52,Stammdaten!A52:H335,6,FALSE))</f>
        <v/>
      </c>
      <c r="C52" s="177" t="str">
        <f>IF(A52="","",IF(OR('Beladung des Speichers'!B52="Beladung aus dem Netz eines anderen Netzbetreibers",'Beladung des Speichers'!B52="Beladung ohne Netznutzung"),'Beladung des Speichers'!B52,"Beladung aus dem Netz der "&amp;Stammdaten!$F$3))</f>
        <v/>
      </c>
      <c r="D52" s="106" t="str">
        <f t="shared" si="2"/>
        <v/>
      </c>
      <c r="E52" s="107" t="str">
        <f>IF(OR(C52="Beladung aus dem Netz eines anderen Netzbetreibers",C52="Beladung ohne Netznutzung"), "",IF(A52="","",SUMIFS('Ergebnis (detailliert)'!$H$17:$H$300,'Ergebnis (detailliert)'!$A$17:$A$300,'Ergebnis (aggregiert)'!$A52,'Ergebnis (detailliert)'!$B$17:$B$300,'Ergebnis (aggregiert)'!$C52)))</f>
        <v/>
      </c>
      <c r="F52" s="108" t="str">
        <f>IF(OR(C52="Beladung aus dem Netz eines anderen Netzbetreibers",C52="Beladung ohne Netznutzung"),  "",IF($A52="","",SUMIFS('Ergebnis (detailliert)'!$I$17:$I$300,'Ergebnis (detailliert)'!$A$17:$A$300,'Ergebnis (aggregiert)'!$A52,'Ergebnis (detailliert)'!$B$17:$B$300,'Ergebnis (aggregiert)'!$C52)))</f>
        <v/>
      </c>
      <c r="G52" s="107" t="str">
        <f>IF(OR(C52="Beladung aus dem Netz eines anderen Netzbetreibers",C52="Beladung ohne Netznutzung"), "",IF($A52="","",SUMIFS('Ergebnis (detailliert)'!$M$17:$M$1001,'Ergebnis (detailliert)'!$A$17:$A$1001,'Ergebnis (aggregiert)'!$A52,'Ergebnis (detailliert)'!$B$17:$B$1001,'Ergebnis (aggregiert)'!$C52)))</f>
        <v/>
      </c>
      <c r="H52" s="108" t="str">
        <f>IF(OR(C52="Beladung aus dem Netz eines anderen Netzbetreibers",C52="Beladung ohne Netznutzung"), "",IF($A52="","",SUMIFS('Ergebnis (detailliert)'!$P$17:$P$1001,'Ergebnis (detailliert)'!$A$17:$A$1001,'Ergebnis (aggregiert)'!$A52,'Ergebnis (detailliert)'!$B$17:$B$1001,'Ergebnis (aggregiert)'!$C52)))</f>
        <v/>
      </c>
      <c r="I52" s="109" t="str">
        <f>IF(OR(C52="Beladung aus dem Netz eines anderen Netzbetreibers",C52="Beladung ohne Netznutzung"), "",IF($A52="","",SUMIFS('Ergebnis (detailliert)'!$S$17:$S$1001,'Ergebnis (detailliert)'!$A$17:$A$1001,'Ergebnis (aggregiert)'!$A52,'Ergebnis (detailliert)'!$B$17:$B$1001,'Ergebnis (aggregiert)'!$C52)))</f>
        <v/>
      </c>
      <c r="J52" s="87" t="str">
        <f>IFERROR(IF(ISBLANK(A52),"",IF(COUNTIF('Beladung des Speichers'!$A$17:$A$300,'Ergebnis (aggregiert)'!A52)=0,"Fehler: Reiter 'Beladung des Speichers' wurde für diesen Speicher nicht ausgefüllt",IF(COUNTIF('Entladung des Speichers'!$A$17:$A$300,'Ergebnis (aggregiert)'!A52)=0,"Fehler: Reiter 'Entladung des Speichers' wurde für diesen Speicher nicht ausgefüllt",IF(COUNTIF(Füllstände!$A$17:$A$300,'Ergebnis (aggregiert)'!A52)=0,"Fehler: Reiter 'Füllstände' wurde für diesen Speicher nicht ausgefüllt","")))),"Fehler: nicht alle Datenblätter für diesen Speicher wurden vollständig befüllt")</f>
        <v/>
      </c>
    </row>
    <row r="53" spans="1:10" x14ac:dyDescent="0.2">
      <c r="A53" s="105" t="str">
        <f>IF(Stammdaten!A53="","",Stammdaten!A53)</f>
        <v/>
      </c>
      <c r="B53" s="105" t="str">
        <f>IF(A53="","",VLOOKUP(A53,Stammdaten!A53:H336,6,FALSE))</f>
        <v/>
      </c>
      <c r="C53" s="177" t="str">
        <f>IF(A53="","",IF(OR('Beladung des Speichers'!B53="Beladung aus dem Netz eines anderen Netzbetreibers",'Beladung des Speichers'!B53="Beladung ohne Netznutzung"),'Beladung des Speichers'!B53,"Beladung aus dem Netz der "&amp;Stammdaten!$F$3))</f>
        <v/>
      </c>
      <c r="D53" s="106" t="str">
        <f t="shared" si="2"/>
        <v/>
      </c>
      <c r="E53" s="107" t="str">
        <f>IF(OR(C53="Beladung aus dem Netz eines anderen Netzbetreibers",C53="Beladung ohne Netznutzung"), "",IF(A53="","",SUMIFS('Ergebnis (detailliert)'!$H$17:$H$300,'Ergebnis (detailliert)'!$A$17:$A$300,'Ergebnis (aggregiert)'!$A53,'Ergebnis (detailliert)'!$B$17:$B$300,'Ergebnis (aggregiert)'!$C53)))</f>
        <v/>
      </c>
      <c r="F53" s="108" t="str">
        <f>IF(OR(C53="Beladung aus dem Netz eines anderen Netzbetreibers",C53="Beladung ohne Netznutzung"),  "",IF($A53="","",SUMIFS('Ergebnis (detailliert)'!$I$17:$I$300,'Ergebnis (detailliert)'!$A$17:$A$300,'Ergebnis (aggregiert)'!$A53,'Ergebnis (detailliert)'!$B$17:$B$300,'Ergebnis (aggregiert)'!$C53)))</f>
        <v/>
      </c>
      <c r="G53" s="107" t="str">
        <f>IF(OR(C53="Beladung aus dem Netz eines anderen Netzbetreibers",C53="Beladung ohne Netznutzung"), "",IF($A53="","",SUMIFS('Ergebnis (detailliert)'!$M$17:$M$1001,'Ergebnis (detailliert)'!$A$17:$A$1001,'Ergebnis (aggregiert)'!$A53,'Ergebnis (detailliert)'!$B$17:$B$1001,'Ergebnis (aggregiert)'!$C53)))</f>
        <v/>
      </c>
      <c r="H53" s="108" t="str">
        <f>IF(OR(C53="Beladung aus dem Netz eines anderen Netzbetreibers",C53="Beladung ohne Netznutzung"), "",IF($A53="","",SUMIFS('Ergebnis (detailliert)'!$P$17:$P$1001,'Ergebnis (detailliert)'!$A$17:$A$1001,'Ergebnis (aggregiert)'!$A53,'Ergebnis (detailliert)'!$B$17:$B$1001,'Ergebnis (aggregiert)'!$C53)))</f>
        <v/>
      </c>
      <c r="I53" s="109" t="str">
        <f>IF(OR(C53="Beladung aus dem Netz eines anderen Netzbetreibers",C53="Beladung ohne Netznutzung"), "",IF($A53="","",SUMIFS('Ergebnis (detailliert)'!$S$17:$S$1001,'Ergebnis (detailliert)'!$A$17:$A$1001,'Ergebnis (aggregiert)'!$A53,'Ergebnis (detailliert)'!$B$17:$B$1001,'Ergebnis (aggregiert)'!$C53)))</f>
        <v/>
      </c>
      <c r="J53" s="87" t="str">
        <f>IFERROR(IF(ISBLANK(A53),"",IF(COUNTIF('Beladung des Speichers'!$A$17:$A$300,'Ergebnis (aggregiert)'!A53)=0,"Fehler: Reiter 'Beladung des Speichers' wurde für diesen Speicher nicht ausgefüllt",IF(COUNTIF('Entladung des Speichers'!$A$17:$A$300,'Ergebnis (aggregiert)'!A53)=0,"Fehler: Reiter 'Entladung des Speichers' wurde für diesen Speicher nicht ausgefüllt",IF(COUNTIF(Füllstände!$A$17:$A$300,'Ergebnis (aggregiert)'!A53)=0,"Fehler: Reiter 'Füllstände' wurde für diesen Speicher nicht ausgefüllt","")))),"Fehler: nicht alle Datenblätter für diesen Speicher wurden vollständig befüllt")</f>
        <v/>
      </c>
    </row>
    <row r="54" spans="1:10" x14ac:dyDescent="0.2">
      <c r="A54" s="105" t="str">
        <f>IF(Stammdaten!A54="","",Stammdaten!A54)</f>
        <v/>
      </c>
      <c r="B54" s="105" t="str">
        <f>IF(A54="","",VLOOKUP(A54,Stammdaten!A54:H337,6,FALSE))</f>
        <v/>
      </c>
      <c r="C54" s="177" t="str">
        <f>IF(A54="","",IF(OR('Beladung des Speichers'!B54="Beladung aus dem Netz eines anderen Netzbetreibers",'Beladung des Speichers'!B54="Beladung ohne Netznutzung"),'Beladung des Speichers'!B54,"Beladung aus dem Netz der "&amp;Stammdaten!$F$3))</f>
        <v/>
      </c>
      <c r="D54" s="106" t="str">
        <f t="shared" si="2"/>
        <v/>
      </c>
      <c r="E54" s="107" t="str">
        <f>IF(OR(C54="Beladung aus dem Netz eines anderen Netzbetreibers",C54="Beladung ohne Netznutzung"), "",IF(A54="","",SUMIFS('Ergebnis (detailliert)'!$H$17:$H$300,'Ergebnis (detailliert)'!$A$17:$A$300,'Ergebnis (aggregiert)'!$A54,'Ergebnis (detailliert)'!$B$17:$B$300,'Ergebnis (aggregiert)'!$C54)))</f>
        <v/>
      </c>
      <c r="F54" s="108" t="str">
        <f>IF(OR(C54="Beladung aus dem Netz eines anderen Netzbetreibers",C54="Beladung ohne Netznutzung"),  "",IF($A54="","",SUMIFS('Ergebnis (detailliert)'!$I$17:$I$300,'Ergebnis (detailliert)'!$A$17:$A$300,'Ergebnis (aggregiert)'!$A54,'Ergebnis (detailliert)'!$B$17:$B$300,'Ergebnis (aggregiert)'!$C54)))</f>
        <v/>
      </c>
      <c r="G54" s="107" t="str">
        <f>IF(OR(C54="Beladung aus dem Netz eines anderen Netzbetreibers",C54="Beladung ohne Netznutzung"), "",IF($A54="","",SUMIFS('Ergebnis (detailliert)'!$M$17:$M$1001,'Ergebnis (detailliert)'!$A$17:$A$1001,'Ergebnis (aggregiert)'!$A54,'Ergebnis (detailliert)'!$B$17:$B$1001,'Ergebnis (aggregiert)'!$C54)))</f>
        <v/>
      </c>
      <c r="H54" s="108" t="str">
        <f>IF(OR(C54="Beladung aus dem Netz eines anderen Netzbetreibers",C54="Beladung ohne Netznutzung"), "",IF($A54="","",SUMIFS('Ergebnis (detailliert)'!$P$17:$P$1001,'Ergebnis (detailliert)'!$A$17:$A$1001,'Ergebnis (aggregiert)'!$A54,'Ergebnis (detailliert)'!$B$17:$B$1001,'Ergebnis (aggregiert)'!$C54)))</f>
        <v/>
      </c>
      <c r="I54" s="109" t="str">
        <f>IF(OR(C54="Beladung aus dem Netz eines anderen Netzbetreibers",C54="Beladung ohne Netznutzung"), "",IF($A54="","",SUMIFS('Ergebnis (detailliert)'!$S$17:$S$1001,'Ergebnis (detailliert)'!$A$17:$A$1001,'Ergebnis (aggregiert)'!$A54,'Ergebnis (detailliert)'!$B$17:$B$1001,'Ergebnis (aggregiert)'!$C54)))</f>
        <v/>
      </c>
      <c r="J54" s="87" t="str">
        <f>IFERROR(IF(ISBLANK(A54),"",IF(COUNTIF('Beladung des Speichers'!$A$17:$A$300,'Ergebnis (aggregiert)'!A54)=0,"Fehler: Reiter 'Beladung des Speichers' wurde für diesen Speicher nicht ausgefüllt",IF(COUNTIF('Entladung des Speichers'!$A$17:$A$300,'Ergebnis (aggregiert)'!A54)=0,"Fehler: Reiter 'Entladung des Speichers' wurde für diesen Speicher nicht ausgefüllt",IF(COUNTIF(Füllstände!$A$17:$A$300,'Ergebnis (aggregiert)'!A54)=0,"Fehler: Reiter 'Füllstände' wurde für diesen Speicher nicht ausgefüllt","")))),"Fehler: nicht alle Datenblätter für diesen Speicher wurden vollständig befüllt")</f>
        <v/>
      </c>
    </row>
    <row r="55" spans="1:10" x14ac:dyDescent="0.2">
      <c r="A55" s="105" t="str">
        <f>IF(Stammdaten!A55="","",Stammdaten!A55)</f>
        <v/>
      </c>
      <c r="B55" s="105" t="str">
        <f>IF(A55="","",VLOOKUP(A55,Stammdaten!A55:H338,6,FALSE))</f>
        <v/>
      </c>
      <c r="C55" s="177" t="str">
        <f>IF(A55="","",IF(OR('Beladung des Speichers'!B55="Beladung aus dem Netz eines anderen Netzbetreibers",'Beladung des Speichers'!B55="Beladung ohne Netznutzung"),'Beladung des Speichers'!B55,"Beladung aus dem Netz der "&amp;Stammdaten!$F$3))</f>
        <v/>
      </c>
      <c r="D55" s="106" t="str">
        <f t="shared" si="2"/>
        <v/>
      </c>
      <c r="E55" s="107" t="str">
        <f>IF(OR(C55="Beladung aus dem Netz eines anderen Netzbetreibers",C55="Beladung ohne Netznutzung"), "",IF(A55="","",SUMIFS('Ergebnis (detailliert)'!$H$17:$H$300,'Ergebnis (detailliert)'!$A$17:$A$300,'Ergebnis (aggregiert)'!$A55,'Ergebnis (detailliert)'!$B$17:$B$300,'Ergebnis (aggregiert)'!$C55)))</f>
        <v/>
      </c>
      <c r="F55" s="108" t="str">
        <f>IF(OR(C55="Beladung aus dem Netz eines anderen Netzbetreibers",C55="Beladung ohne Netznutzung"),  "",IF($A55="","",SUMIFS('Ergebnis (detailliert)'!$I$17:$I$300,'Ergebnis (detailliert)'!$A$17:$A$300,'Ergebnis (aggregiert)'!$A55,'Ergebnis (detailliert)'!$B$17:$B$300,'Ergebnis (aggregiert)'!$C55)))</f>
        <v/>
      </c>
      <c r="G55" s="107" t="str">
        <f>IF(OR(C55="Beladung aus dem Netz eines anderen Netzbetreibers",C55="Beladung ohne Netznutzung"), "",IF($A55="","",SUMIFS('Ergebnis (detailliert)'!$M$17:$M$1001,'Ergebnis (detailliert)'!$A$17:$A$1001,'Ergebnis (aggregiert)'!$A55,'Ergebnis (detailliert)'!$B$17:$B$1001,'Ergebnis (aggregiert)'!$C55)))</f>
        <v/>
      </c>
      <c r="H55" s="108" t="str">
        <f>IF(OR(C55="Beladung aus dem Netz eines anderen Netzbetreibers",C55="Beladung ohne Netznutzung"), "",IF($A55="","",SUMIFS('Ergebnis (detailliert)'!$P$17:$P$1001,'Ergebnis (detailliert)'!$A$17:$A$1001,'Ergebnis (aggregiert)'!$A55,'Ergebnis (detailliert)'!$B$17:$B$1001,'Ergebnis (aggregiert)'!$C55)))</f>
        <v/>
      </c>
      <c r="I55" s="109" t="str">
        <f>IF(OR(C55="Beladung aus dem Netz eines anderen Netzbetreibers",C55="Beladung ohne Netznutzung"), "",IF($A55="","",SUMIFS('Ergebnis (detailliert)'!$S$17:$S$1001,'Ergebnis (detailliert)'!$A$17:$A$1001,'Ergebnis (aggregiert)'!$A55,'Ergebnis (detailliert)'!$B$17:$B$1001,'Ergebnis (aggregiert)'!$C55)))</f>
        <v/>
      </c>
      <c r="J55" s="87" t="str">
        <f>IFERROR(IF(ISBLANK(A55),"",IF(COUNTIF('Beladung des Speichers'!$A$17:$A$300,'Ergebnis (aggregiert)'!A55)=0,"Fehler: Reiter 'Beladung des Speichers' wurde für diesen Speicher nicht ausgefüllt",IF(COUNTIF('Entladung des Speichers'!$A$17:$A$300,'Ergebnis (aggregiert)'!A55)=0,"Fehler: Reiter 'Entladung des Speichers' wurde für diesen Speicher nicht ausgefüllt",IF(COUNTIF(Füllstände!$A$17:$A$300,'Ergebnis (aggregiert)'!A55)=0,"Fehler: Reiter 'Füllstände' wurde für diesen Speicher nicht ausgefüllt","")))),"Fehler: nicht alle Datenblätter für diesen Speicher wurden vollständig befüllt")</f>
        <v/>
      </c>
    </row>
    <row r="56" spans="1:10" x14ac:dyDescent="0.2">
      <c r="A56" s="105" t="str">
        <f>IF(Stammdaten!A56="","",Stammdaten!A56)</f>
        <v/>
      </c>
      <c r="B56" s="105" t="str">
        <f>IF(A56="","",VLOOKUP(A56,Stammdaten!A56:H339,6,FALSE))</f>
        <v/>
      </c>
      <c r="C56" s="177" t="str">
        <f>IF(A56="","",IF(OR('Beladung des Speichers'!B56="Beladung aus dem Netz eines anderen Netzbetreibers",'Beladung des Speichers'!B56="Beladung ohne Netznutzung"),'Beladung des Speichers'!B56,"Beladung aus dem Netz der "&amp;Stammdaten!$F$3))</f>
        <v/>
      </c>
      <c r="D56" s="106" t="str">
        <f t="shared" si="2"/>
        <v/>
      </c>
      <c r="E56" s="107" t="str">
        <f>IF(OR(C56="Beladung aus dem Netz eines anderen Netzbetreibers",C56="Beladung ohne Netznutzung"), "",IF(A56="","",SUMIFS('Ergebnis (detailliert)'!$H$17:$H$300,'Ergebnis (detailliert)'!$A$17:$A$300,'Ergebnis (aggregiert)'!$A56,'Ergebnis (detailliert)'!$B$17:$B$300,'Ergebnis (aggregiert)'!$C56)))</f>
        <v/>
      </c>
      <c r="F56" s="108" t="str">
        <f>IF(OR(C56="Beladung aus dem Netz eines anderen Netzbetreibers",C56="Beladung ohne Netznutzung"),  "",IF($A56="","",SUMIFS('Ergebnis (detailliert)'!$I$17:$I$300,'Ergebnis (detailliert)'!$A$17:$A$300,'Ergebnis (aggregiert)'!$A56,'Ergebnis (detailliert)'!$B$17:$B$300,'Ergebnis (aggregiert)'!$C56)))</f>
        <v/>
      </c>
      <c r="G56" s="107" t="str">
        <f>IF(OR(C56="Beladung aus dem Netz eines anderen Netzbetreibers",C56="Beladung ohne Netznutzung"), "",IF($A56="","",SUMIFS('Ergebnis (detailliert)'!$M$17:$M$1001,'Ergebnis (detailliert)'!$A$17:$A$1001,'Ergebnis (aggregiert)'!$A56,'Ergebnis (detailliert)'!$B$17:$B$1001,'Ergebnis (aggregiert)'!$C56)))</f>
        <v/>
      </c>
      <c r="H56" s="108" t="str">
        <f>IF(OR(C56="Beladung aus dem Netz eines anderen Netzbetreibers",C56="Beladung ohne Netznutzung"), "",IF($A56="","",SUMIFS('Ergebnis (detailliert)'!$P$17:$P$1001,'Ergebnis (detailliert)'!$A$17:$A$1001,'Ergebnis (aggregiert)'!$A56,'Ergebnis (detailliert)'!$B$17:$B$1001,'Ergebnis (aggregiert)'!$C56)))</f>
        <v/>
      </c>
      <c r="I56" s="109" t="str">
        <f>IF(OR(C56="Beladung aus dem Netz eines anderen Netzbetreibers",C56="Beladung ohne Netznutzung"), "",IF($A56="","",SUMIFS('Ergebnis (detailliert)'!$S$17:$S$1001,'Ergebnis (detailliert)'!$A$17:$A$1001,'Ergebnis (aggregiert)'!$A56,'Ergebnis (detailliert)'!$B$17:$B$1001,'Ergebnis (aggregiert)'!$C56)))</f>
        <v/>
      </c>
      <c r="J56" s="87" t="str">
        <f>IFERROR(IF(ISBLANK(A56),"",IF(COUNTIF('Beladung des Speichers'!$A$17:$A$300,'Ergebnis (aggregiert)'!A56)=0,"Fehler: Reiter 'Beladung des Speichers' wurde für diesen Speicher nicht ausgefüllt",IF(COUNTIF('Entladung des Speichers'!$A$17:$A$300,'Ergebnis (aggregiert)'!A56)=0,"Fehler: Reiter 'Entladung des Speichers' wurde für diesen Speicher nicht ausgefüllt",IF(COUNTIF(Füllstände!$A$17:$A$300,'Ergebnis (aggregiert)'!A56)=0,"Fehler: Reiter 'Füllstände' wurde für diesen Speicher nicht ausgefüllt","")))),"Fehler: nicht alle Datenblätter für diesen Speicher wurden vollständig befüllt")</f>
        <v/>
      </c>
    </row>
    <row r="57" spans="1:10" x14ac:dyDescent="0.2">
      <c r="A57" s="105" t="str">
        <f>IF(Stammdaten!A57="","",Stammdaten!A57)</f>
        <v/>
      </c>
      <c r="B57" s="105" t="str">
        <f>IF(A57="","",VLOOKUP(A57,Stammdaten!A57:H340,6,FALSE))</f>
        <v/>
      </c>
      <c r="C57" s="177" t="str">
        <f>IF(A57="","",IF(OR('Beladung des Speichers'!B57="Beladung aus dem Netz eines anderen Netzbetreibers",'Beladung des Speichers'!B57="Beladung ohne Netznutzung"),'Beladung des Speichers'!B57,"Beladung aus dem Netz der "&amp;Stammdaten!$F$3))</f>
        <v/>
      </c>
      <c r="D57" s="106" t="str">
        <f t="shared" si="2"/>
        <v/>
      </c>
      <c r="E57" s="107" t="str">
        <f>IF(OR(C57="Beladung aus dem Netz eines anderen Netzbetreibers",C57="Beladung ohne Netznutzung"), "",IF(A57="","",SUMIFS('Ergebnis (detailliert)'!$H$17:$H$300,'Ergebnis (detailliert)'!$A$17:$A$300,'Ergebnis (aggregiert)'!$A57,'Ergebnis (detailliert)'!$B$17:$B$300,'Ergebnis (aggregiert)'!$C57)))</f>
        <v/>
      </c>
      <c r="F57" s="108" t="str">
        <f>IF(OR(C57="Beladung aus dem Netz eines anderen Netzbetreibers",C57="Beladung ohne Netznutzung"),  "",IF($A57="","",SUMIFS('Ergebnis (detailliert)'!$I$17:$I$300,'Ergebnis (detailliert)'!$A$17:$A$300,'Ergebnis (aggregiert)'!$A57,'Ergebnis (detailliert)'!$B$17:$B$300,'Ergebnis (aggregiert)'!$C57)))</f>
        <v/>
      </c>
      <c r="G57" s="107" t="str">
        <f>IF(OR(C57="Beladung aus dem Netz eines anderen Netzbetreibers",C57="Beladung ohne Netznutzung"), "",IF($A57="","",SUMIFS('Ergebnis (detailliert)'!$M$17:$M$1001,'Ergebnis (detailliert)'!$A$17:$A$1001,'Ergebnis (aggregiert)'!$A57,'Ergebnis (detailliert)'!$B$17:$B$1001,'Ergebnis (aggregiert)'!$C57)))</f>
        <v/>
      </c>
      <c r="H57" s="108" t="str">
        <f>IF(OR(C57="Beladung aus dem Netz eines anderen Netzbetreibers",C57="Beladung ohne Netznutzung"), "",IF($A57="","",SUMIFS('Ergebnis (detailliert)'!$P$17:$P$1001,'Ergebnis (detailliert)'!$A$17:$A$1001,'Ergebnis (aggregiert)'!$A57,'Ergebnis (detailliert)'!$B$17:$B$1001,'Ergebnis (aggregiert)'!$C57)))</f>
        <v/>
      </c>
      <c r="I57" s="109" t="str">
        <f>IF(OR(C57="Beladung aus dem Netz eines anderen Netzbetreibers",C57="Beladung ohne Netznutzung"), "",IF($A57="","",SUMIFS('Ergebnis (detailliert)'!$S$17:$S$1001,'Ergebnis (detailliert)'!$A$17:$A$1001,'Ergebnis (aggregiert)'!$A57,'Ergebnis (detailliert)'!$B$17:$B$1001,'Ergebnis (aggregiert)'!$C57)))</f>
        <v/>
      </c>
      <c r="J57" s="87" t="str">
        <f>IFERROR(IF(ISBLANK(A57),"",IF(COUNTIF('Beladung des Speichers'!$A$17:$A$300,'Ergebnis (aggregiert)'!A57)=0,"Fehler: Reiter 'Beladung des Speichers' wurde für diesen Speicher nicht ausgefüllt",IF(COUNTIF('Entladung des Speichers'!$A$17:$A$300,'Ergebnis (aggregiert)'!A57)=0,"Fehler: Reiter 'Entladung des Speichers' wurde für diesen Speicher nicht ausgefüllt",IF(COUNTIF(Füllstände!$A$17:$A$300,'Ergebnis (aggregiert)'!A57)=0,"Fehler: Reiter 'Füllstände' wurde für diesen Speicher nicht ausgefüllt","")))),"Fehler: nicht alle Datenblätter für diesen Speicher wurden vollständig befüllt")</f>
        <v/>
      </c>
    </row>
    <row r="58" spans="1:10" x14ac:dyDescent="0.2">
      <c r="A58" s="105" t="str">
        <f>IF(Stammdaten!A58="","",Stammdaten!A58)</f>
        <v/>
      </c>
      <c r="B58" s="105" t="str">
        <f>IF(A58="","",VLOOKUP(A58,Stammdaten!A58:H341,6,FALSE))</f>
        <v/>
      </c>
      <c r="C58" s="177" t="str">
        <f>IF(A58="","",IF(OR('Beladung des Speichers'!B58="Beladung aus dem Netz eines anderen Netzbetreibers",'Beladung des Speichers'!B58="Beladung ohne Netznutzung"),'Beladung des Speichers'!B58,"Beladung aus dem Netz der "&amp;Stammdaten!$F$3))</f>
        <v/>
      </c>
      <c r="D58" s="106" t="str">
        <f t="shared" si="2"/>
        <v/>
      </c>
      <c r="E58" s="107" t="str">
        <f>IF(OR(C58="Beladung aus dem Netz eines anderen Netzbetreibers",C58="Beladung ohne Netznutzung"), "",IF(A58="","",SUMIFS('Ergebnis (detailliert)'!$H$17:$H$300,'Ergebnis (detailliert)'!$A$17:$A$300,'Ergebnis (aggregiert)'!$A58,'Ergebnis (detailliert)'!$B$17:$B$300,'Ergebnis (aggregiert)'!$C58)))</f>
        <v/>
      </c>
      <c r="F58" s="108" t="str">
        <f>IF(OR(C58="Beladung aus dem Netz eines anderen Netzbetreibers",C58="Beladung ohne Netznutzung"),  "",IF($A58="","",SUMIFS('Ergebnis (detailliert)'!$I$17:$I$300,'Ergebnis (detailliert)'!$A$17:$A$300,'Ergebnis (aggregiert)'!$A58,'Ergebnis (detailliert)'!$B$17:$B$300,'Ergebnis (aggregiert)'!$C58)))</f>
        <v/>
      </c>
      <c r="G58" s="107" t="str">
        <f>IF(OR(C58="Beladung aus dem Netz eines anderen Netzbetreibers",C58="Beladung ohne Netznutzung"), "",IF($A58="","",SUMIFS('Ergebnis (detailliert)'!$M$17:$M$1001,'Ergebnis (detailliert)'!$A$17:$A$1001,'Ergebnis (aggregiert)'!$A58,'Ergebnis (detailliert)'!$B$17:$B$1001,'Ergebnis (aggregiert)'!$C58)))</f>
        <v/>
      </c>
      <c r="H58" s="108" t="str">
        <f>IF(OR(C58="Beladung aus dem Netz eines anderen Netzbetreibers",C58="Beladung ohne Netznutzung"), "",IF($A58="","",SUMIFS('Ergebnis (detailliert)'!$P$17:$P$1001,'Ergebnis (detailliert)'!$A$17:$A$1001,'Ergebnis (aggregiert)'!$A58,'Ergebnis (detailliert)'!$B$17:$B$1001,'Ergebnis (aggregiert)'!$C58)))</f>
        <v/>
      </c>
      <c r="I58" s="109" t="str">
        <f>IF(OR(C58="Beladung aus dem Netz eines anderen Netzbetreibers",C58="Beladung ohne Netznutzung"), "",IF($A58="","",SUMIFS('Ergebnis (detailliert)'!$S$17:$S$1001,'Ergebnis (detailliert)'!$A$17:$A$1001,'Ergebnis (aggregiert)'!$A58,'Ergebnis (detailliert)'!$B$17:$B$1001,'Ergebnis (aggregiert)'!$C58)))</f>
        <v/>
      </c>
      <c r="J58" s="87" t="str">
        <f>IFERROR(IF(ISBLANK(A58),"",IF(COUNTIF('Beladung des Speichers'!$A$17:$A$300,'Ergebnis (aggregiert)'!A58)=0,"Fehler: Reiter 'Beladung des Speichers' wurde für diesen Speicher nicht ausgefüllt",IF(COUNTIF('Entladung des Speichers'!$A$17:$A$300,'Ergebnis (aggregiert)'!A58)=0,"Fehler: Reiter 'Entladung des Speichers' wurde für diesen Speicher nicht ausgefüllt",IF(COUNTIF(Füllstände!$A$17:$A$300,'Ergebnis (aggregiert)'!A58)=0,"Fehler: Reiter 'Füllstände' wurde für diesen Speicher nicht ausgefüllt","")))),"Fehler: nicht alle Datenblätter für diesen Speicher wurden vollständig befüllt")</f>
        <v/>
      </c>
    </row>
    <row r="59" spans="1:10" x14ac:dyDescent="0.2">
      <c r="A59" s="105" t="str">
        <f>IF(Stammdaten!A59="","",Stammdaten!A59)</f>
        <v/>
      </c>
      <c r="B59" s="105" t="str">
        <f>IF(A59="","",VLOOKUP(A59,Stammdaten!A59:H342,6,FALSE))</f>
        <v/>
      </c>
      <c r="C59" s="177" t="str">
        <f>IF(A59="","",IF(OR('Beladung des Speichers'!B59="Beladung aus dem Netz eines anderen Netzbetreibers",'Beladung des Speichers'!B59="Beladung ohne Netznutzung"),'Beladung des Speichers'!B59,"Beladung aus dem Netz der "&amp;Stammdaten!$F$3))</f>
        <v/>
      </c>
      <c r="D59" s="106" t="str">
        <f t="shared" si="2"/>
        <v/>
      </c>
      <c r="E59" s="107" t="str">
        <f>IF(OR(C59="Beladung aus dem Netz eines anderen Netzbetreibers",C59="Beladung ohne Netznutzung"), "",IF(A59="","",SUMIFS('Ergebnis (detailliert)'!$H$17:$H$300,'Ergebnis (detailliert)'!$A$17:$A$300,'Ergebnis (aggregiert)'!$A59,'Ergebnis (detailliert)'!$B$17:$B$300,'Ergebnis (aggregiert)'!$C59)))</f>
        <v/>
      </c>
      <c r="F59" s="108" t="str">
        <f>IF(OR(C59="Beladung aus dem Netz eines anderen Netzbetreibers",C59="Beladung ohne Netznutzung"),  "",IF($A59="","",SUMIFS('Ergebnis (detailliert)'!$I$17:$I$300,'Ergebnis (detailliert)'!$A$17:$A$300,'Ergebnis (aggregiert)'!$A59,'Ergebnis (detailliert)'!$B$17:$B$300,'Ergebnis (aggregiert)'!$C59)))</f>
        <v/>
      </c>
      <c r="G59" s="107" t="str">
        <f>IF(OR(C59="Beladung aus dem Netz eines anderen Netzbetreibers",C59="Beladung ohne Netznutzung"), "",IF($A59="","",SUMIFS('Ergebnis (detailliert)'!$M$17:$M$1001,'Ergebnis (detailliert)'!$A$17:$A$1001,'Ergebnis (aggregiert)'!$A59,'Ergebnis (detailliert)'!$B$17:$B$1001,'Ergebnis (aggregiert)'!$C59)))</f>
        <v/>
      </c>
      <c r="H59" s="108" t="str">
        <f>IF(OR(C59="Beladung aus dem Netz eines anderen Netzbetreibers",C59="Beladung ohne Netznutzung"), "",IF($A59="","",SUMIFS('Ergebnis (detailliert)'!$P$17:$P$1001,'Ergebnis (detailliert)'!$A$17:$A$1001,'Ergebnis (aggregiert)'!$A59,'Ergebnis (detailliert)'!$B$17:$B$1001,'Ergebnis (aggregiert)'!$C59)))</f>
        <v/>
      </c>
      <c r="I59" s="109" t="str">
        <f>IF(OR(C59="Beladung aus dem Netz eines anderen Netzbetreibers",C59="Beladung ohne Netznutzung"), "",IF($A59="","",SUMIFS('Ergebnis (detailliert)'!$S$17:$S$1001,'Ergebnis (detailliert)'!$A$17:$A$1001,'Ergebnis (aggregiert)'!$A59,'Ergebnis (detailliert)'!$B$17:$B$1001,'Ergebnis (aggregiert)'!$C59)))</f>
        <v/>
      </c>
      <c r="J59" s="87" t="str">
        <f>IFERROR(IF(ISBLANK(A59),"",IF(COUNTIF('Beladung des Speichers'!$A$17:$A$300,'Ergebnis (aggregiert)'!A59)=0,"Fehler: Reiter 'Beladung des Speichers' wurde für diesen Speicher nicht ausgefüllt",IF(COUNTIF('Entladung des Speichers'!$A$17:$A$300,'Ergebnis (aggregiert)'!A59)=0,"Fehler: Reiter 'Entladung des Speichers' wurde für diesen Speicher nicht ausgefüllt",IF(COUNTIF(Füllstände!$A$17:$A$300,'Ergebnis (aggregiert)'!A59)=0,"Fehler: Reiter 'Füllstände' wurde für diesen Speicher nicht ausgefüllt","")))),"Fehler: nicht alle Datenblätter für diesen Speicher wurden vollständig befüllt")</f>
        <v/>
      </c>
    </row>
    <row r="60" spans="1:10" x14ac:dyDescent="0.2">
      <c r="A60" s="105" t="str">
        <f>IF(Stammdaten!A60="","",Stammdaten!A60)</f>
        <v/>
      </c>
      <c r="B60" s="105" t="str">
        <f>IF(A60="","",VLOOKUP(A60,Stammdaten!A60:H343,6,FALSE))</f>
        <v/>
      </c>
      <c r="C60" s="177" t="str">
        <f>IF(A60="","",IF(OR('Beladung des Speichers'!B60="Beladung aus dem Netz eines anderen Netzbetreibers",'Beladung des Speichers'!B60="Beladung ohne Netznutzung"),'Beladung des Speichers'!B60,"Beladung aus dem Netz der "&amp;Stammdaten!$F$3))</f>
        <v/>
      </c>
      <c r="D60" s="106" t="str">
        <f t="shared" si="2"/>
        <v/>
      </c>
      <c r="E60" s="107" t="str">
        <f>IF(OR(C60="Beladung aus dem Netz eines anderen Netzbetreibers",C60="Beladung ohne Netznutzung"), "",IF(A60="","",SUMIFS('Ergebnis (detailliert)'!$H$17:$H$300,'Ergebnis (detailliert)'!$A$17:$A$300,'Ergebnis (aggregiert)'!$A60,'Ergebnis (detailliert)'!$B$17:$B$300,'Ergebnis (aggregiert)'!$C60)))</f>
        <v/>
      </c>
      <c r="F60" s="108" t="str">
        <f>IF(OR(C60="Beladung aus dem Netz eines anderen Netzbetreibers",C60="Beladung ohne Netznutzung"),  "",IF($A60="","",SUMIFS('Ergebnis (detailliert)'!$I$17:$I$300,'Ergebnis (detailliert)'!$A$17:$A$300,'Ergebnis (aggregiert)'!$A60,'Ergebnis (detailliert)'!$B$17:$B$300,'Ergebnis (aggregiert)'!$C60)))</f>
        <v/>
      </c>
      <c r="G60" s="107" t="str">
        <f>IF(OR(C60="Beladung aus dem Netz eines anderen Netzbetreibers",C60="Beladung ohne Netznutzung"), "",IF($A60="","",SUMIFS('Ergebnis (detailliert)'!$M$17:$M$1001,'Ergebnis (detailliert)'!$A$17:$A$1001,'Ergebnis (aggregiert)'!$A60,'Ergebnis (detailliert)'!$B$17:$B$1001,'Ergebnis (aggregiert)'!$C60)))</f>
        <v/>
      </c>
      <c r="H60" s="108" t="str">
        <f>IF(OR(C60="Beladung aus dem Netz eines anderen Netzbetreibers",C60="Beladung ohne Netznutzung"), "",IF($A60="","",SUMIFS('Ergebnis (detailliert)'!$P$17:$P$1001,'Ergebnis (detailliert)'!$A$17:$A$1001,'Ergebnis (aggregiert)'!$A60,'Ergebnis (detailliert)'!$B$17:$B$1001,'Ergebnis (aggregiert)'!$C60)))</f>
        <v/>
      </c>
      <c r="I60" s="109" t="str">
        <f>IF(OR(C60="Beladung aus dem Netz eines anderen Netzbetreibers",C60="Beladung ohne Netznutzung"), "",IF($A60="","",SUMIFS('Ergebnis (detailliert)'!$S$17:$S$1001,'Ergebnis (detailliert)'!$A$17:$A$1001,'Ergebnis (aggregiert)'!$A60,'Ergebnis (detailliert)'!$B$17:$B$1001,'Ergebnis (aggregiert)'!$C60)))</f>
        <v/>
      </c>
      <c r="J60" s="87" t="str">
        <f>IFERROR(IF(ISBLANK(A60),"",IF(COUNTIF('Beladung des Speichers'!$A$17:$A$300,'Ergebnis (aggregiert)'!A60)=0,"Fehler: Reiter 'Beladung des Speichers' wurde für diesen Speicher nicht ausgefüllt",IF(COUNTIF('Entladung des Speichers'!$A$17:$A$300,'Ergebnis (aggregiert)'!A60)=0,"Fehler: Reiter 'Entladung des Speichers' wurde für diesen Speicher nicht ausgefüllt",IF(COUNTIF(Füllstände!$A$17:$A$300,'Ergebnis (aggregiert)'!A60)=0,"Fehler: Reiter 'Füllstände' wurde für diesen Speicher nicht ausgefüllt","")))),"Fehler: nicht alle Datenblätter für diesen Speicher wurden vollständig befüllt")</f>
        <v/>
      </c>
    </row>
    <row r="61" spans="1:10" x14ac:dyDescent="0.2">
      <c r="A61" s="105" t="str">
        <f>IF(Stammdaten!A61="","",Stammdaten!A61)</f>
        <v/>
      </c>
      <c r="B61" s="105" t="str">
        <f>IF(A61="","",VLOOKUP(A61,Stammdaten!A61:H344,6,FALSE))</f>
        <v/>
      </c>
      <c r="C61" s="177" t="str">
        <f>IF(A61="","",IF(OR('Beladung des Speichers'!B61="Beladung aus dem Netz eines anderen Netzbetreibers",'Beladung des Speichers'!B61="Beladung ohne Netznutzung"),'Beladung des Speichers'!B61,"Beladung aus dem Netz der "&amp;Stammdaten!$F$3))</f>
        <v/>
      </c>
      <c r="D61" s="106" t="str">
        <f t="shared" si="2"/>
        <v/>
      </c>
      <c r="E61" s="107" t="str">
        <f>IF(OR(C61="Beladung aus dem Netz eines anderen Netzbetreibers",C61="Beladung ohne Netznutzung"), "",IF(A61="","",SUMIFS('Ergebnis (detailliert)'!$H$17:$H$300,'Ergebnis (detailliert)'!$A$17:$A$300,'Ergebnis (aggregiert)'!$A61,'Ergebnis (detailliert)'!$B$17:$B$300,'Ergebnis (aggregiert)'!$C61)))</f>
        <v/>
      </c>
      <c r="F61" s="108" t="str">
        <f>IF(OR(C61="Beladung aus dem Netz eines anderen Netzbetreibers",C61="Beladung ohne Netznutzung"),  "",IF($A61="","",SUMIFS('Ergebnis (detailliert)'!$I$17:$I$300,'Ergebnis (detailliert)'!$A$17:$A$300,'Ergebnis (aggregiert)'!$A61,'Ergebnis (detailliert)'!$B$17:$B$300,'Ergebnis (aggregiert)'!$C61)))</f>
        <v/>
      </c>
      <c r="G61" s="107" t="str">
        <f>IF(OR(C61="Beladung aus dem Netz eines anderen Netzbetreibers",C61="Beladung ohne Netznutzung"), "",IF($A61="","",SUMIFS('Ergebnis (detailliert)'!$M$17:$M$1001,'Ergebnis (detailliert)'!$A$17:$A$1001,'Ergebnis (aggregiert)'!$A61,'Ergebnis (detailliert)'!$B$17:$B$1001,'Ergebnis (aggregiert)'!$C61)))</f>
        <v/>
      </c>
      <c r="H61" s="108" t="str">
        <f>IF(OR(C61="Beladung aus dem Netz eines anderen Netzbetreibers",C61="Beladung ohne Netznutzung"), "",IF($A61="","",SUMIFS('Ergebnis (detailliert)'!$P$17:$P$1001,'Ergebnis (detailliert)'!$A$17:$A$1001,'Ergebnis (aggregiert)'!$A61,'Ergebnis (detailliert)'!$B$17:$B$1001,'Ergebnis (aggregiert)'!$C61)))</f>
        <v/>
      </c>
      <c r="I61" s="109" t="str">
        <f>IF(OR(C61="Beladung aus dem Netz eines anderen Netzbetreibers",C61="Beladung ohne Netznutzung"), "",IF($A61="","",SUMIFS('Ergebnis (detailliert)'!$S$17:$S$1001,'Ergebnis (detailliert)'!$A$17:$A$1001,'Ergebnis (aggregiert)'!$A61,'Ergebnis (detailliert)'!$B$17:$B$1001,'Ergebnis (aggregiert)'!$C61)))</f>
        <v/>
      </c>
      <c r="J61" s="87" t="str">
        <f>IFERROR(IF(ISBLANK(A61),"",IF(COUNTIF('Beladung des Speichers'!$A$17:$A$300,'Ergebnis (aggregiert)'!A61)=0,"Fehler: Reiter 'Beladung des Speichers' wurde für diesen Speicher nicht ausgefüllt",IF(COUNTIF('Entladung des Speichers'!$A$17:$A$300,'Ergebnis (aggregiert)'!A61)=0,"Fehler: Reiter 'Entladung des Speichers' wurde für diesen Speicher nicht ausgefüllt",IF(COUNTIF(Füllstände!$A$17:$A$300,'Ergebnis (aggregiert)'!A61)=0,"Fehler: Reiter 'Füllstände' wurde für diesen Speicher nicht ausgefüllt","")))),"Fehler: nicht alle Datenblätter für diesen Speicher wurden vollständig befüllt")</f>
        <v/>
      </c>
    </row>
    <row r="62" spans="1:10" x14ac:dyDescent="0.2">
      <c r="A62" s="105" t="str">
        <f>IF(Stammdaten!A62="","",Stammdaten!A62)</f>
        <v/>
      </c>
      <c r="B62" s="105" t="str">
        <f>IF(A62="","",VLOOKUP(A62,Stammdaten!A62:H345,6,FALSE))</f>
        <v/>
      </c>
      <c r="C62" s="177" t="str">
        <f>IF(A62="","",IF(OR('Beladung des Speichers'!B62="Beladung aus dem Netz eines anderen Netzbetreibers",'Beladung des Speichers'!B62="Beladung ohne Netznutzung"),'Beladung des Speichers'!B62,"Beladung aus dem Netz der "&amp;Stammdaten!$F$3))</f>
        <v/>
      </c>
      <c r="D62" s="106" t="str">
        <f t="shared" si="2"/>
        <v/>
      </c>
      <c r="E62" s="107" t="str">
        <f>IF(OR(C62="Beladung aus dem Netz eines anderen Netzbetreibers",C62="Beladung ohne Netznutzung"), "",IF(A62="","",SUMIFS('Ergebnis (detailliert)'!$H$17:$H$300,'Ergebnis (detailliert)'!$A$17:$A$300,'Ergebnis (aggregiert)'!$A62,'Ergebnis (detailliert)'!$B$17:$B$300,'Ergebnis (aggregiert)'!$C62)))</f>
        <v/>
      </c>
      <c r="F62" s="108" t="str">
        <f>IF(OR(C62="Beladung aus dem Netz eines anderen Netzbetreibers",C62="Beladung ohne Netznutzung"),  "",IF($A62="","",SUMIFS('Ergebnis (detailliert)'!$I$17:$I$300,'Ergebnis (detailliert)'!$A$17:$A$300,'Ergebnis (aggregiert)'!$A62,'Ergebnis (detailliert)'!$B$17:$B$300,'Ergebnis (aggregiert)'!$C62)))</f>
        <v/>
      </c>
      <c r="G62" s="107" t="str">
        <f>IF(OR(C62="Beladung aus dem Netz eines anderen Netzbetreibers",C62="Beladung ohne Netznutzung"), "",IF($A62="","",SUMIFS('Ergebnis (detailliert)'!$M$17:$M$1001,'Ergebnis (detailliert)'!$A$17:$A$1001,'Ergebnis (aggregiert)'!$A62,'Ergebnis (detailliert)'!$B$17:$B$1001,'Ergebnis (aggregiert)'!$C62)))</f>
        <v/>
      </c>
      <c r="H62" s="108" t="str">
        <f>IF(OR(C62="Beladung aus dem Netz eines anderen Netzbetreibers",C62="Beladung ohne Netznutzung"), "",IF($A62="","",SUMIFS('Ergebnis (detailliert)'!$P$17:$P$1001,'Ergebnis (detailliert)'!$A$17:$A$1001,'Ergebnis (aggregiert)'!$A62,'Ergebnis (detailliert)'!$B$17:$B$1001,'Ergebnis (aggregiert)'!$C62)))</f>
        <v/>
      </c>
      <c r="I62" s="109" t="str">
        <f>IF(OR(C62="Beladung aus dem Netz eines anderen Netzbetreibers",C62="Beladung ohne Netznutzung"), "",IF($A62="","",SUMIFS('Ergebnis (detailliert)'!$S$17:$S$1001,'Ergebnis (detailliert)'!$A$17:$A$1001,'Ergebnis (aggregiert)'!$A62,'Ergebnis (detailliert)'!$B$17:$B$1001,'Ergebnis (aggregiert)'!$C62)))</f>
        <v/>
      </c>
      <c r="J62" s="87" t="str">
        <f>IFERROR(IF(ISBLANK(A62),"",IF(COUNTIF('Beladung des Speichers'!$A$17:$A$300,'Ergebnis (aggregiert)'!A62)=0,"Fehler: Reiter 'Beladung des Speichers' wurde für diesen Speicher nicht ausgefüllt",IF(COUNTIF('Entladung des Speichers'!$A$17:$A$300,'Ergebnis (aggregiert)'!A62)=0,"Fehler: Reiter 'Entladung des Speichers' wurde für diesen Speicher nicht ausgefüllt",IF(COUNTIF(Füllstände!$A$17:$A$300,'Ergebnis (aggregiert)'!A62)=0,"Fehler: Reiter 'Füllstände' wurde für diesen Speicher nicht ausgefüllt","")))),"Fehler: nicht alle Datenblätter für diesen Speicher wurden vollständig befüllt")</f>
        <v/>
      </c>
    </row>
    <row r="63" spans="1:10" x14ac:dyDescent="0.2">
      <c r="A63" s="105" t="str">
        <f>IF(Stammdaten!A63="","",Stammdaten!A63)</f>
        <v/>
      </c>
      <c r="B63" s="105" t="str">
        <f>IF(A63="","",VLOOKUP(A63,Stammdaten!A63:H346,6,FALSE))</f>
        <v/>
      </c>
      <c r="C63" s="177" t="str">
        <f>IF(A63="","",IF(OR('Beladung des Speichers'!B63="Beladung aus dem Netz eines anderen Netzbetreibers",'Beladung des Speichers'!B63="Beladung ohne Netznutzung"),'Beladung des Speichers'!B63,"Beladung aus dem Netz der "&amp;Stammdaten!$F$3))</f>
        <v/>
      </c>
      <c r="D63" s="106" t="str">
        <f t="shared" si="2"/>
        <v/>
      </c>
      <c r="E63" s="107" t="str">
        <f>IF(OR(C63="Beladung aus dem Netz eines anderen Netzbetreibers",C63="Beladung ohne Netznutzung"), "",IF(A63="","",SUMIFS('Ergebnis (detailliert)'!$H$17:$H$300,'Ergebnis (detailliert)'!$A$17:$A$300,'Ergebnis (aggregiert)'!$A63,'Ergebnis (detailliert)'!$B$17:$B$300,'Ergebnis (aggregiert)'!$C63)))</f>
        <v/>
      </c>
      <c r="F63" s="108" t="str">
        <f>IF(OR(C63="Beladung aus dem Netz eines anderen Netzbetreibers",C63="Beladung ohne Netznutzung"),  "",IF($A63="","",SUMIFS('Ergebnis (detailliert)'!$I$17:$I$300,'Ergebnis (detailliert)'!$A$17:$A$300,'Ergebnis (aggregiert)'!$A63,'Ergebnis (detailliert)'!$B$17:$B$300,'Ergebnis (aggregiert)'!$C63)))</f>
        <v/>
      </c>
      <c r="G63" s="107" t="str">
        <f>IF(OR(C63="Beladung aus dem Netz eines anderen Netzbetreibers",C63="Beladung ohne Netznutzung"), "",IF($A63="","",SUMIFS('Ergebnis (detailliert)'!$M$17:$M$1001,'Ergebnis (detailliert)'!$A$17:$A$1001,'Ergebnis (aggregiert)'!$A63,'Ergebnis (detailliert)'!$B$17:$B$1001,'Ergebnis (aggregiert)'!$C63)))</f>
        <v/>
      </c>
      <c r="H63" s="108" t="str">
        <f>IF(OR(C63="Beladung aus dem Netz eines anderen Netzbetreibers",C63="Beladung ohne Netznutzung"), "",IF($A63="","",SUMIFS('Ergebnis (detailliert)'!$P$17:$P$1001,'Ergebnis (detailliert)'!$A$17:$A$1001,'Ergebnis (aggregiert)'!$A63,'Ergebnis (detailliert)'!$B$17:$B$1001,'Ergebnis (aggregiert)'!$C63)))</f>
        <v/>
      </c>
      <c r="I63" s="109" t="str">
        <f>IF(OR(C63="Beladung aus dem Netz eines anderen Netzbetreibers",C63="Beladung ohne Netznutzung"), "",IF($A63="","",SUMIFS('Ergebnis (detailliert)'!$S$17:$S$1001,'Ergebnis (detailliert)'!$A$17:$A$1001,'Ergebnis (aggregiert)'!$A63,'Ergebnis (detailliert)'!$B$17:$B$1001,'Ergebnis (aggregiert)'!$C63)))</f>
        <v/>
      </c>
      <c r="J63" s="87" t="str">
        <f>IFERROR(IF(ISBLANK(A63),"",IF(COUNTIF('Beladung des Speichers'!$A$17:$A$300,'Ergebnis (aggregiert)'!A63)=0,"Fehler: Reiter 'Beladung des Speichers' wurde für diesen Speicher nicht ausgefüllt",IF(COUNTIF('Entladung des Speichers'!$A$17:$A$300,'Ergebnis (aggregiert)'!A63)=0,"Fehler: Reiter 'Entladung des Speichers' wurde für diesen Speicher nicht ausgefüllt",IF(COUNTIF(Füllstände!$A$17:$A$300,'Ergebnis (aggregiert)'!A63)=0,"Fehler: Reiter 'Füllstände' wurde für diesen Speicher nicht ausgefüllt","")))),"Fehler: nicht alle Datenblätter für diesen Speicher wurden vollständig befüllt")</f>
        <v/>
      </c>
    </row>
    <row r="64" spans="1:10" x14ac:dyDescent="0.2">
      <c r="A64" s="105" t="str">
        <f>IF(Stammdaten!A64="","",Stammdaten!A64)</f>
        <v/>
      </c>
      <c r="B64" s="105" t="str">
        <f>IF(A64="","",VLOOKUP(A64,Stammdaten!A64:H347,6,FALSE))</f>
        <v/>
      </c>
      <c r="C64" s="177" t="str">
        <f>IF(A64="","",IF(OR('Beladung des Speichers'!B64="Beladung aus dem Netz eines anderen Netzbetreibers",'Beladung des Speichers'!B64="Beladung ohne Netznutzung"),'Beladung des Speichers'!B64,"Beladung aus dem Netz der "&amp;Stammdaten!$F$3))</f>
        <v/>
      </c>
      <c r="D64" s="106" t="str">
        <f t="shared" si="2"/>
        <v/>
      </c>
      <c r="E64" s="107" t="str">
        <f>IF(OR(C64="Beladung aus dem Netz eines anderen Netzbetreibers",C64="Beladung ohne Netznutzung"), "",IF(A64="","",SUMIFS('Ergebnis (detailliert)'!$H$17:$H$300,'Ergebnis (detailliert)'!$A$17:$A$300,'Ergebnis (aggregiert)'!$A64,'Ergebnis (detailliert)'!$B$17:$B$300,'Ergebnis (aggregiert)'!$C64)))</f>
        <v/>
      </c>
      <c r="F64" s="108" t="str">
        <f>IF(OR(C64="Beladung aus dem Netz eines anderen Netzbetreibers",C64="Beladung ohne Netznutzung"),  "",IF($A64="","",SUMIFS('Ergebnis (detailliert)'!$I$17:$I$300,'Ergebnis (detailliert)'!$A$17:$A$300,'Ergebnis (aggregiert)'!$A64,'Ergebnis (detailliert)'!$B$17:$B$300,'Ergebnis (aggregiert)'!$C64)))</f>
        <v/>
      </c>
      <c r="G64" s="107" t="str">
        <f>IF(OR(C64="Beladung aus dem Netz eines anderen Netzbetreibers",C64="Beladung ohne Netznutzung"), "",IF($A64="","",SUMIFS('Ergebnis (detailliert)'!$M$17:$M$1001,'Ergebnis (detailliert)'!$A$17:$A$1001,'Ergebnis (aggregiert)'!$A64,'Ergebnis (detailliert)'!$B$17:$B$1001,'Ergebnis (aggregiert)'!$C64)))</f>
        <v/>
      </c>
      <c r="H64" s="108" t="str">
        <f>IF(OR(C64="Beladung aus dem Netz eines anderen Netzbetreibers",C64="Beladung ohne Netznutzung"), "",IF($A64="","",SUMIFS('Ergebnis (detailliert)'!$P$17:$P$1001,'Ergebnis (detailliert)'!$A$17:$A$1001,'Ergebnis (aggregiert)'!$A64,'Ergebnis (detailliert)'!$B$17:$B$1001,'Ergebnis (aggregiert)'!$C64)))</f>
        <v/>
      </c>
      <c r="I64" s="109" t="str">
        <f>IF(OR(C64="Beladung aus dem Netz eines anderen Netzbetreibers",C64="Beladung ohne Netznutzung"), "",IF($A64="","",SUMIFS('Ergebnis (detailliert)'!$S$17:$S$1001,'Ergebnis (detailliert)'!$A$17:$A$1001,'Ergebnis (aggregiert)'!$A64,'Ergebnis (detailliert)'!$B$17:$B$1001,'Ergebnis (aggregiert)'!$C64)))</f>
        <v/>
      </c>
      <c r="J64" s="87" t="str">
        <f>IFERROR(IF(ISBLANK(A64),"",IF(COUNTIF('Beladung des Speichers'!$A$17:$A$300,'Ergebnis (aggregiert)'!A64)=0,"Fehler: Reiter 'Beladung des Speichers' wurde für diesen Speicher nicht ausgefüllt",IF(COUNTIF('Entladung des Speichers'!$A$17:$A$300,'Ergebnis (aggregiert)'!A64)=0,"Fehler: Reiter 'Entladung des Speichers' wurde für diesen Speicher nicht ausgefüllt",IF(COUNTIF(Füllstände!$A$17:$A$300,'Ergebnis (aggregiert)'!A64)=0,"Fehler: Reiter 'Füllstände' wurde für diesen Speicher nicht ausgefüllt","")))),"Fehler: nicht alle Datenblätter für diesen Speicher wurden vollständig befüllt")</f>
        <v/>
      </c>
    </row>
    <row r="65" spans="1:10" x14ac:dyDescent="0.2">
      <c r="A65" s="105" t="str">
        <f>IF(Stammdaten!A65="","",Stammdaten!A65)</f>
        <v/>
      </c>
      <c r="B65" s="105" t="str">
        <f>IF(A65="","",VLOOKUP(A65,Stammdaten!A65:H348,6,FALSE))</f>
        <v/>
      </c>
      <c r="C65" s="177" t="str">
        <f>IF(A65="","",IF(OR('Beladung des Speichers'!B65="Beladung aus dem Netz eines anderen Netzbetreibers",'Beladung des Speichers'!B65="Beladung ohne Netznutzung"),'Beladung des Speichers'!B65,"Beladung aus dem Netz der "&amp;Stammdaten!$F$3))</f>
        <v/>
      </c>
      <c r="D65" s="106" t="str">
        <f t="shared" si="2"/>
        <v/>
      </c>
      <c r="E65" s="107" t="str">
        <f>IF(OR(C65="Beladung aus dem Netz eines anderen Netzbetreibers",C65="Beladung ohne Netznutzung"), "",IF(A65="","",SUMIFS('Ergebnis (detailliert)'!$H$17:$H$300,'Ergebnis (detailliert)'!$A$17:$A$300,'Ergebnis (aggregiert)'!$A65,'Ergebnis (detailliert)'!$B$17:$B$300,'Ergebnis (aggregiert)'!$C65)))</f>
        <v/>
      </c>
      <c r="F65" s="108" t="str">
        <f>IF(OR(C65="Beladung aus dem Netz eines anderen Netzbetreibers",C65="Beladung ohne Netznutzung"),  "",IF($A65="","",SUMIFS('Ergebnis (detailliert)'!$I$17:$I$300,'Ergebnis (detailliert)'!$A$17:$A$300,'Ergebnis (aggregiert)'!$A65,'Ergebnis (detailliert)'!$B$17:$B$300,'Ergebnis (aggregiert)'!$C65)))</f>
        <v/>
      </c>
      <c r="G65" s="107" t="str">
        <f>IF(OR(C65="Beladung aus dem Netz eines anderen Netzbetreibers",C65="Beladung ohne Netznutzung"), "",IF($A65="","",SUMIFS('Ergebnis (detailliert)'!$M$17:$M$1001,'Ergebnis (detailliert)'!$A$17:$A$1001,'Ergebnis (aggregiert)'!$A65,'Ergebnis (detailliert)'!$B$17:$B$1001,'Ergebnis (aggregiert)'!$C65)))</f>
        <v/>
      </c>
      <c r="H65" s="108" t="str">
        <f>IF(OR(C65="Beladung aus dem Netz eines anderen Netzbetreibers",C65="Beladung ohne Netznutzung"), "",IF($A65="","",SUMIFS('Ergebnis (detailliert)'!$P$17:$P$1001,'Ergebnis (detailliert)'!$A$17:$A$1001,'Ergebnis (aggregiert)'!$A65,'Ergebnis (detailliert)'!$B$17:$B$1001,'Ergebnis (aggregiert)'!$C65)))</f>
        <v/>
      </c>
      <c r="I65" s="109" t="str">
        <f>IF(OR(C65="Beladung aus dem Netz eines anderen Netzbetreibers",C65="Beladung ohne Netznutzung"), "",IF($A65="","",SUMIFS('Ergebnis (detailliert)'!$S$17:$S$1001,'Ergebnis (detailliert)'!$A$17:$A$1001,'Ergebnis (aggregiert)'!$A65,'Ergebnis (detailliert)'!$B$17:$B$1001,'Ergebnis (aggregiert)'!$C65)))</f>
        <v/>
      </c>
      <c r="J65" s="87" t="str">
        <f>IFERROR(IF(ISBLANK(A65),"",IF(COUNTIF('Beladung des Speichers'!$A$17:$A$300,'Ergebnis (aggregiert)'!A65)=0,"Fehler: Reiter 'Beladung des Speichers' wurde für diesen Speicher nicht ausgefüllt",IF(COUNTIF('Entladung des Speichers'!$A$17:$A$300,'Ergebnis (aggregiert)'!A65)=0,"Fehler: Reiter 'Entladung des Speichers' wurde für diesen Speicher nicht ausgefüllt",IF(COUNTIF(Füllstände!$A$17:$A$300,'Ergebnis (aggregiert)'!A65)=0,"Fehler: Reiter 'Füllstände' wurde für diesen Speicher nicht ausgefüllt","")))),"Fehler: nicht alle Datenblätter für diesen Speicher wurden vollständig befüllt")</f>
        <v/>
      </c>
    </row>
    <row r="66" spans="1:10" x14ac:dyDescent="0.2">
      <c r="A66" s="105" t="str">
        <f>IF(Stammdaten!A66="","",Stammdaten!A66)</f>
        <v/>
      </c>
      <c r="B66" s="105" t="str">
        <f>IF(A66="","",VLOOKUP(A66,Stammdaten!A66:H349,6,FALSE))</f>
        <v/>
      </c>
      <c r="C66" s="177" t="str">
        <f>IF(A66="","",IF(OR('Beladung des Speichers'!B66="Beladung aus dem Netz eines anderen Netzbetreibers",'Beladung des Speichers'!B66="Beladung ohne Netznutzung"),'Beladung des Speichers'!B66,"Beladung aus dem Netz der "&amp;Stammdaten!$F$3))</f>
        <v/>
      </c>
      <c r="D66" s="106" t="str">
        <f t="shared" si="2"/>
        <v/>
      </c>
      <c r="E66" s="107" t="str">
        <f>IF(OR(C66="Beladung aus dem Netz eines anderen Netzbetreibers",C66="Beladung ohne Netznutzung"), "",IF(A66="","",SUMIFS('Ergebnis (detailliert)'!$H$17:$H$300,'Ergebnis (detailliert)'!$A$17:$A$300,'Ergebnis (aggregiert)'!$A66,'Ergebnis (detailliert)'!$B$17:$B$300,'Ergebnis (aggregiert)'!$C66)))</f>
        <v/>
      </c>
      <c r="F66" s="108" t="str">
        <f>IF(OR(C66="Beladung aus dem Netz eines anderen Netzbetreibers",C66="Beladung ohne Netznutzung"),  "",IF($A66="","",SUMIFS('Ergebnis (detailliert)'!$I$17:$I$300,'Ergebnis (detailliert)'!$A$17:$A$300,'Ergebnis (aggregiert)'!$A66,'Ergebnis (detailliert)'!$B$17:$B$300,'Ergebnis (aggregiert)'!$C66)))</f>
        <v/>
      </c>
      <c r="G66" s="107" t="str">
        <f>IF(OR(C66="Beladung aus dem Netz eines anderen Netzbetreibers",C66="Beladung ohne Netznutzung"), "",IF($A66="","",SUMIFS('Ergebnis (detailliert)'!$M$17:$M$1001,'Ergebnis (detailliert)'!$A$17:$A$1001,'Ergebnis (aggregiert)'!$A66,'Ergebnis (detailliert)'!$B$17:$B$1001,'Ergebnis (aggregiert)'!$C66)))</f>
        <v/>
      </c>
      <c r="H66" s="108" t="str">
        <f>IF(OR(C66="Beladung aus dem Netz eines anderen Netzbetreibers",C66="Beladung ohne Netznutzung"), "",IF($A66="","",SUMIFS('Ergebnis (detailliert)'!$P$17:$P$1001,'Ergebnis (detailliert)'!$A$17:$A$1001,'Ergebnis (aggregiert)'!$A66,'Ergebnis (detailliert)'!$B$17:$B$1001,'Ergebnis (aggregiert)'!$C66)))</f>
        <v/>
      </c>
      <c r="I66" s="109" t="str">
        <f>IF(OR(C66="Beladung aus dem Netz eines anderen Netzbetreibers",C66="Beladung ohne Netznutzung"), "",IF($A66="","",SUMIFS('Ergebnis (detailliert)'!$S$17:$S$1001,'Ergebnis (detailliert)'!$A$17:$A$1001,'Ergebnis (aggregiert)'!$A66,'Ergebnis (detailliert)'!$B$17:$B$1001,'Ergebnis (aggregiert)'!$C66)))</f>
        <v/>
      </c>
      <c r="J66" s="87" t="str">
        <f>IFERROR(IF(ISBLANK(A66),"",IF(COUNTIF('Beladung des Speichers'!$A$17:$A$300,'Ergebnis (aggregiert)'!A66)=0,"Fehler: Reiter 'Beladung des Speichers' wurde für diesen Speicher nicht ausgefüllt",IF(COUNTIF('Entladung des Speichers'!$A$17:$A$300,'Ergebnis (aggregiert)'!A66)=0,"Fehler: Reiter 'Entladung des Speichers' wurde für diesen Speicher nicht ausgefüllt",IF(COUNTIF(Füllstände!$A$17:$A$300,'Ergebnis (aggregiert)'!A66)=0,"Fehler: Reiter 'Füllstände' wurde für diesen Speicher nicht ausgefüllt","")))),"Fehler: nicht alle Datenblätter für diesen Speicher wurden vollständig befüllt")</f>
        <v/>
      </c>
    </row>
    <row r="67" spans="1:10" x14ac:dyDescent="0.2">
      <c r="A67" s="105" t="str">
        <f>IF(Stammdaten!A67="","",Stammdaten!A67)</f>
        <v/>
      </c>
      <c r="B67" s="105" t="str">
        <f>IF(A67="","",VLOOKUP(A67,Stammdaten!A67:H350,6,FALSE))</f>
        <v/>
      </c>
      <c r="C67" s="177" t="str">
        <f>IF(A67="","",IF(OR('Beladung des Speichers'!B67="Beladung aus dem Netz eines anderen Netzbetreibers",'Beladung des Speichers'!B67="Beladung ohne Netznutzung"),'Beladung des Speichers'!B67,"Beladung aus dem Netz der "&amp;Stammdaten!$F$3))</f>
        <v/>
      </c>
      <c r="D67" s="106" t="str">
        <f t="shared" si="2"/>
        <v/>
      </c>
      <c r="E67" s="107" t="str">
        <f>IF(OR(C67="Beladung aus dem Netz eines anderen Netzbetreibers",C67="Beladung ohne Netznutzung"), "",IF(A67="","",SUMIFS('Ergebnis (detailliert)'!$H$17:$H$300,'Ergebnis (detailliert)'!$A$17:$A$300,'Ergebnis (aggregiert)'!$A67,'Ergebnis (detailliert)'!$B$17:$B$300,'Ergebnis (aggregiert)'!$C67)))</f>
        <v/>
      </c>
      <c r="F67" s="108" t="str">
        <f>IF(OR(C67="Beladung aus dem Netz eines anderen Netzbetreibers",C67="Beladung ohne Netznutzung"),  "",IF($A67="","",SUMIFS('Ergebnis (detailliert)'!$I$17:$I$300,'Ergebnis (detailliert)'!$A$17:$A$300,'Ergebnis (aggregiert)'!$A67,'Ergebnis (detailliert)'!$B$17:$B$300,'Ergebnis (aggregiert)'!$C67)))</f>
        <v/>
      </c>
      <c r="G67" s="107" t="str">
        <f>IF(OR(C67="Beladung aus dem Netz eines anderen Netzbetreibers",C67="Beladung ohne Netznutzung"), "",IF($A67="","",SUMIFS('Ergebnis (detailliert)'!$M$17:$M$1001,'Ergebnis (detailliert)'!$A$17:$A$1001,'Ergebnis (aggregiert)'!$A67,'Ergebnis (detailliert)'!$B$17:$B$1001,'Ergebnis (aggregiert)'!$C67)))</f>
        <v/>
      </c>
      <c r="H67" s="108" t="str">
        <f>IF(OR(C67="Beladung aus dem Netz eines anderen Netzbetreibers",C67="Beladung ohne Netznutzung"), "",IF($A67="","",SUMIFS('Ergebnis (detailliert)'!$P$17:$P$1001,'Ergebnis (detailliert)'!$A$17:$A$1001,'Ergebnis (aggregiert)'!$A67,'Ergebnis (detailliert)'!$B$17:$B$1001,'Ergebnis (aggregiert)'!$C67)))</f>
        <v/>
      </c>
      <c r="I67" s="109" t="str">
        <f>IF(OR(C67="Beladung aus dem Netz eines anderen Netzbetreibers",C67="Beladung ohne Netznutzung"), "",IF($A67="","",SUMIFS('Ergebnis (detailliert)'!$S$17:$S$1001,'Ergebnis (detailliert)'!$A$17:$A$1001,'Ergebnis (aggregiert)'!$A67,'Ergebnis (detailliert)'!$B$17:$B$1001,'Ergebnis (aggregiert)'!$C67)))</f>
        <v/>
      </c>
      <c r="J67" s="87" t="str">
        <f>IFERROR(IF(ISBLANK(A67),"",IF(COUNTIF('Beladung des Speichers'!$A$17:$A$300,'Ergebnis (aggregiert)'!A67)=0,"Fehler: Reiter 'Beladung des Speichers' wurde für diesen Speicher nicht ausgefüllt",IF(COUNTIF('Entladung des Speichers'!$A$17:$A$300,'Ergebnis (aggregiert)'!A67)=0,"Fehler: Reiter 'Entladung des Speichers' wurde für diesen Speicher nicht ausgefüllt",IF(COUNTIF(Füllstände!$A$17:$A$300,'Ergebnis (aggregiert)'!A67)=0,"Fehler: Reiter 'Füllstände' wurde für diesen Speicher nicht ausgefüllt","")))),"Fehler: nicht alle Datenblätter für diesen Speicher wurden vollständig befüllt")</f>
        <v/>
      </c>
    </row>
    <row r="68" spans="1:10" x14ac:dyDescent="0.2">
      <c r="A68" s="105" t="str">
        <f>IF(Stammdaten!A68="","",Stammdaten!A68)</f>
        <v/>
      </c>
      <c r="B68" s="105" t="str">
        <f>IF(A68="","",VLOOKUP(A68,Stammdaten!A68:H351,6,FALSE))</f>
        <v/>
      </c>
      <c r="C68" s="177" t="str">
        <f>IF(A68="","",IF(OR('Beladung des Speichers'!B68="Beladung aus dem Netz eines anderen Netzbetreibers",'Beladung des Speichers'!B68="Beladung ohne Netznutzung"),'Beladung des Speichers'!B68,"Beladung aus dem Netz der "&amp;Stammdaten!$F$3))</f>
        <v/>
      </c>
      <c r="D68" s="106" t="str">
        <f t="shared" si="2"/>
        <v/>
      </c>
      <c r="E68" s="107" t="str">
        <f>IF(OR(C68="Beladung aus dem Netz eines anderen Netzbetreibers",C68="Beladung ohne Netznutzung"), "",IF(A68="","",SUMIFS('Ergebnis (detailliert)'!$H$17:$H$300,'Ergebnis (detailliert)'!$A$17:$A$300,'Ergebnis (aggregiert)'!$A68,'Ergebnis (detailliert)'!$B$17:$B$300,'Ergebnis (aggregiert)'!$C68)))</f>
        <v/>
      </c>
      <c r="F68" s="108" t="str">
        <f>IF(OR(C68="Beladung aus dem Netz eines anderen Netzbetreibers",C68="Beladung ohne Netznutzung"),  "",IF($A68="","",SUMIFS('Ergebnis (detailliert)'!$I$17:$I$300,'Ergebnis (detailliert)'!$A$17:$A$300,'Ergebnis (aggregiert)'!$A68,'Ergebnis (detailliert)'!$B$17:$B$300,'Ergebnis (aggregiert)'!$C68)))</f>
        <v/>
      </c>
      <c r="G68" s="107" t="str">
        <f>IF(OR(C68="Beladung aus dem Netz eines anderen Netzbetreibers",C68="Beladung ohne Netznutzung"), "",IF($A68="","",SUMIFS('Ergebnis (detailliert)'!$M$17:$M$1001,'Ergebnis (detailliert)'!$A$17:$A$1001,'Ergebnis (aggregiert)'!$A68,'Ergebnis (detailliert)'!$B$17:$B$1001,'Ergebnis (aggregiert)'!$C68)))</f>
        <v/>
      </c>
      <c r="H68" s="108" t="str">
        <f>IF(OR(C68="Beladung aus dem Netz eines anderen Netzbetreibers",C68="Beladung ohne Netznutzung"), "",IF($A68="","",SUMIFS('Ergebnis (detailliert)'!$P$17:$P$1001,'Ergebnis (detailliert)'!$A$17:$A$1001,'Ergebnis (aggregiert)'!$A68,'Ergebnis (detailliert)'!$B$17:$B$1001,'Ergebnis (aggregiert)'!$C68)))</f>
        <v/>
      </c>
      <c r="I68" s="109" t="str">
        <f>IF(OR(C68="Beladung aus dem Netz eines anderen Netzbetreibers",C68="Beladung ohne Netznutzung"), "",IF($A68="","",SUMIFS('Ergebnis (detailliert)'!$S$17:$S$1001,'Ergebnis (detailliert)'!$A$17:$A$1001,'Ergebnis (aggregiert)'!$A68,'Ergebnis (detailliert)'!$B$17:$B$1001,'Ergebnis (aggregiert)'!$C68)))</f>
        <v/>
      </c>
      <c r="J68" s="87" t="str">
        <f>IFERROR(IF(ISBLANK(A68),"",IF(COUNTIF('Beladung des Speichers'!$A$17:$A$300,'Ergebnis (aggregiert)'!A68)=0,"Fehler: Reiter 'Beladung des Speichers' wurde für diesen Speicher nicht ausgefüllt",IF(COUNTIF('Entladung des Speichers'!$A$17:$A$300,'Ergebnis (aggregiert)'!A68)=0,"Fehler: Reiter 'Entladung des Speichers' wurde für diesen Speicher nicht ausgefüllt",IF(COUNTIF(Füllstände!$A$17:$A$300,'Ergebnis (aggregiert)'!A68)=0,"Fehler: Reiter 'Füllstände' wurde für diesen Speicher nicht ausgefüllt","")))),"Fehler: nicht alle Datenblätter für diesen Speicher wurden vollständig befüllt")</f>
        <v/>
      </c>
    </row>
    <row r="69" spans="1:10" x14ac:dyDescent="0.2">
      <c r="A69" s="105" t="str">
        <f>IF(Stammdaten!A69="","",Stammdaten!A69)</f>
        <v/>
      </c>
      <c r="B69" s="105" t="str">
        <f>IF(A69="","",VLOOKUP(A69,Stammdaten!A69:H352,6,FALSE))</f>
        <v/>
      </c>
      <c r="C69" s="177" t="str">
        <f>IF(A69="","",IF(OR('Beladung des Speichers'!B69="Beladung aus dem Netz eines anderen Netzbetreibers",'Beladung des Speichers'!B69="Beladung ohne Netznutzung"),'Beladung des Speichers'!B69,"Beladung aus dem Netz der "&amp;Stammdaten!$F$3))</f>
        <v/>
      </c>
      <c r="D69" s="106" t="str">
        <f t="shared" si="2"/>
        <v/>
      </c>
      <c r="E69" s="107" t="str">
        <f>IF(OR(C69="Beladung aus dem Netz eines anderen Netzbetreibers",C69="Beladung ohne Netznutzung"), "",IF(A69="","",SUMIFS('Ergebnis (detailliert)'!$H$17:$H$300,'Ergebnis (detailliert)'!$A$17:$A$300,'Ergebnis (aggregiert)'!$A69,'Ergebnis (detailliert)'!$B$17:$B$300,'Ergebnis (aggregiert)'!$C69)))</f>
        <v/>
      </c>
      <c r="F69" s="108" t="str">
        <f>IF(OR(C69="Beladung aus dem Netz eines anderen Netzbetreibers",C69="Beladung ohne Netznutzung"),  "",IF($A69="","",SUMIFS('Ergebnis (detailliert)'!$I$17:$I$300,'Ergebnis (detailliert)'!$A$17:$A$300,'Ergebnis (aggregiert)'!$A69,'Ergebnis (detailliert)'!$B$17:$B$300,'Ergebnis (aggregiert)'!$C69)))</f>
        <v/>
      </c>
      <c r="G69" s="107" t="str">
        <f>IF(OR(C69="Beladung aus dem Netz eines anderen Netzbetreibers",C69="Beladung ohne Netznutzung"), "",IF($A69="","",SUMIFS('Ergebnis (detailliert)'!$M$17:$M$1001,'Ergebnis (detailliert)'!$A$17:$A$1001,'Ergebnis (aggregiert)'!$A69,'Ergebnis (detailliert)'!$B$17:$B$1001,'Ergebnis (aggregiert)'!$C69)))</f>
        <v/>
      </c>
      <c r="H69" s="108" t="str">
        <f>IF(OR(C69="Beladung aus dem Netz eines anderen Netzbetreibers",C69="Beladung ohne Netznutzung"), "",IF($A69="","",SUMIFS('Ergebnis (detailliert)'!$P$17:$P$1001,'Ergebnis (detailliert)'!$A$17:$A$1001,'Ergebnis (aggregiert)'!$A69,'Ergebnis (detailliert)'!$B$17:$B$1001,'Ergebnis (aggregiert)'!$C69)))</f>
        <v/>
      </c>
      <c r="I69" s="109" t="str">
        <f>IF(OR(C69="Beladung aus dem Netz eines anderen Netzbetreibers",C69="Beladung ohne Netznutzung"), "",IF($A69="","",SUMIFS('Ergebnis (detailliert)'!$S$17:$S$1001,'Ergebnis (detailliert)'!$A$17:$A$1001,'Ergebnis (aggregiert)'!$A69,'Ergebnis (detailliert)'!$B$17:$B$1001,'Ergebnis (aggregiert)'!$C69)))</f>
        <v/>
      </c>
      <c r="J69" s="87" t="str">
        <f>IFERROR(IF(ISBLANK(A69),"",IF(COUNTIF('Beladung des Speichers'!$A$17:$A$300,'Ergebnis (aggregiert)'!A69)=0,"Fehler: Reiter 'Beladung des Speichers' wurde für diesen Speicher nicht ausgefüllt",IF(COUNTIF('Entladung des Speichers'!$A$17:$A$300,'Ergebnis (aggregiert)'!A69)=0,"Fehler: Reiter 'Entladung des Speichers' wurde für diesen Speicher nicht ausgefüllt",IF(COUNTIF(Füllstände!$A$17:$A$300,'Ergebnis (aggregiert)'!A69)=0,"Fehler: Reiter 'Füllstände' wurde für diesen Speicher nicht ausgefüllt","")))),"Fehler: nicht alle Datenblätter für diesen Speicher wurden vollständig befüllt")</f>
        <v/>
      </c>
    </row>
    <row r="70" spans="1:10" x14ac:dyDescent="0.2">
      <c r="A70" s="105" t="str">
        <f>IF(Stammdaten!A70="","",Stammdaten!A70)</f>
        <v/>
      </c>
      <c r="B70" s="105" t="str">
        <f>IF(A70="","",VLOOKUP(A70,Stammdaten!A70:H353,6,FALSE))</f>
        <v/>
      </c>
      <c r="C70" s="177" t="str">
        <f>IF(A70="","",IF(OR('Beladung des Speichers'!B70="Beladung aus dem Netz eines anderen Netzbetreibers",'Beladung des Speichers'!B70="Beladung ohne Netznutzung"),'Beladung des Speichers'!B70,"Beladung aus dem Netz der "&amp;Stammdaten!$F$3))</f>
        <v/>
      </c>
      <c r="D70" s="106" t="str">
        <f t="shared" si="2"/>
        <v/>
      </c>
      <c r="E70" s="107" t="str">
        <f>IF(OR(C70="Beladung aus dem Netz eines anderen Netzbetreibers",C70="Beladung ohne Netznutzung"), "",IF(A70="","",SUMIFS('Ergebnis (detailliert)'!$H$17:$H$300,'Ergebnis (detailliert)'!$A$17:$A$300,'Ergebnis (aggregiert)'!$A70,'Ergebnis (detailliert)'!$B$17:$B$300,'Ergebnis (aggregiert)'!$C70)))</f>
        <v/>
      </c>
      <c r="F70" s="108" t="str">
        <f>IF(OR(C70="Beladung aus dem Netz eines anderen Netzbetreibers",C70="Beladung ohne Netznutzung"),  "",IF($A70="","",SUMIFS('Ergebnis (detailliert)'!$I$17:$I$300,'Ergebnis (detailliert)'!$A$17:$A$300,'Ergebnis (aggregiert)'!$A70,'Ergebnis (detailliert)'!$B$17:$B$300,'Ergebnis (aggregiert)'!$C70)))</f>
        <v/>
      </c>
      <c r="G70" s="107" t="str">
        <f>IF(OR(C70="Beladung aus dem Netz eines anderen Netzbetreibers",C70="Beladung ohne Netznutzung"), "",IF($A70="","",SUMIFS('Ergebnis (detailliert)'!$M$17:$M$1001,'Ergebnis (detailliert)'!$A$17:$A$1001,'Ergebnis (aggregiert)'!$A70,'Ergebnis (detailliert)'!$B$17:$B$1001,'Ergebnis (aggregiert)'!$C70)))</f>
        <v/>
      </c>
      <c r="H70" s="108" t="str">
        <f>IF(OR(C70="Beladung aus dem Netz eines anderen Netzbetreibers",C70="Beladung ohne Netznutzung"), "",IF($A70="","",SUMIFS('Ergebnis (detailliert)'!$P$17:$P$1001,'Ergebnis (detailliert)'!$A$17:$A$1001,'Ergebnis (aggregiert)'!$A70,'Ergebnis (detailliert)'!$B$17:$B$1001,'Ergebnis (aggregiert)'!$C70)))</f>
        <v/>
      </c>
      <c r="I70" s="109" t="str">
        <f>IF(OR(C70="Beladung aus dem Netz eines anderen Netzbetreibers",C70="Beladung ohne Netznutzung"), "",IF($A70="","",SUMIFS('Ergebnis (detailliert)'!$S$17:$S$1001,'Ergebnis (detailliert)'!$A$17:$A$1001,'Ergebnis (aggregiert)'!$A70,'Ergebnis (detailliert)'!$B$17:$B$1001,'Ergebnis (aggregiert)'!$C70)))</f>
        <v/>
      </c>
      <c r="J70" s="87" t="str">
        <f>IFERROR(IF(ISBLANK(A70),"",IF(COUNTIF('Beladung des Speichers'!$A$17:$A$300,'Ergebnis (aggregiert)'!A70)=0,"Fehler: Reiter 'Beladung des Speichers' wurde für diesen Speicher nicht ausgefüllt",IF(COUNTIF('Entladung des Speichers'!$A$17:$A$300,'Ergebnis (aggregiert)'!A70)=0,"Fehler: Reiter 'Entladung des Speichers' wurde für diesen Speicher nicht ausgefüllt",IF(COUNTIF(Füllstände!$A$17:$A$300,'Ergebnis (aggregiert)'!A70)=0,"Fehler: Reiter 'Füllstände' wurde für diesen Speicher nicht ausgefüllt","")))),"Fehler: nicht alle Datenblätter für diesen Speicher wurden vollständig befüllt")</f>
        <v/>
      </c>
    </row>
    <row r="71" spans="1:10" x14ac:dyDescent="0.2">
      <c r="A71" s="105" t="str">
        <f>IF(Stammdaten!A71="","",Stammdaten!A71)</f>
        <v/>
      </c>
      <c r="B71" s="105" t="str">
        <f>IF(A71="","",VLOOKUP(A71,Stammdaten!A71:H354,6,FALSE))</f>
        <v/>
      </c>
      <c r="C71" s="177" t="str">
        <f>IF(A71="","",IF(OR('Beladung des Speichers'!B71="Beladung aus dem Netz eines anderen Netzbetreibers",'Beladung des Speichers'!B71="Beladung ohne Netznutzung"),'Beladung des Speichers'!B71,"Beladung aus dem Netz der "&amp;Stammdaten!$F$3))</f>
        <v/>
      </c>
      <c r="D71" s="106" t="str">
        <f t="shared" si="2"/>
        <v/>
      </c>
      <c r="E71" s="107" t="str">
        <f>IF(OR(C71="Beladung aus dem Netz eines anderen Netzbetreibers",C71="Beladung ohne Netznutzung"), "",IF(A71="","",SUMIFS('Ergebnis (detailliert)'!$H$17:$H$300,'Ergebnis (detailliert)'!$A$17:$A$300,'Ergebnis (aggregiert)'!$A71,'Ergebnis (detailliert)'!$B$17:$B$300,'Ergebnis (aggregiert)'!$C71)))</f>
        <v/>
      </c>
      <c r="F71" s="108" t="str">
        <f>IF(OR(C71="Beladung aus dem Netz eines anderen Netzbetreibers",C71="Beladung ohne Netznutzung"),  "",IF($A71="","",SUMIFS('Ergebnis (detailliert)'!$I$17:$I$300,'Ergebnis (detailliert)'!$A$17:$A$300,'Ergebnis (aggregiert)'!$A71,'Ergebnis (detailliert)'!$B$17:$B$300,'Ergebnis (aggregiert)'!$C71)))</f>
        <v/>
      </c>
      <c r="G71" s="107" t="str">
        <f>IF(OR(C71="Beladung aus dem Netz eines anderen Netzbetreibers",C71="Beladung ohne Netznutzung"), "",IF($A71="","",SUMIFS('Ergebnis (detailliert)'!$M$17:$M$1001,'Ergebnis (detailliert)'!$A$17:$A$1001,'Ergebnis (aggregiert)'!$A71,'Ergebnis (detailliert)'!$B$17:$B$1001,'Ergebnis (aggregiert)'!$C71)))</f>
        <v/>
      </c>
      <c r="H71" s="108" t="str">
        <f>IF(OR(C71="Beladung aus dem Netz eines anderen Netzbetreibers",C71="Beladung ohne Netznutzung"), "",IF($A71="","",SUMIFS('Ergebnis (detailliert)'!$P$17:$P$1001,'Ergebnis (detailliert)'!$A$17:$A$1001,'Ergebnis (aggregiert)'!$A71,'Ergebnis (detailliert)'!$B$17:$B$1001,'Ergebnis (aggregiert)'!$C71)))</f>
        <v/>
      </c>
      <c r="I71" s="109" t="str">
        <f>IF(OR(C71="Beladung aus dem Netz eines anderen Netzbetreibers",C71="Beladung ohne Netznutzung"), "",IF($A71="","",SUMIFS('Ergebnis (detailliert)'!$S$17:$S$1001,'Ergebnis (detailliert)'!$A$17:$A$1001,'Ergebnis (aggregiert)'!$A71,'Ergebnis (detailliert)'!$B$17:$B$1001,'Ergebnis (aggregiert)'!$C71)))</f>
        <v/>
      </c>
      <c r="J71" s="87" t="str">
        <f>IFERROR(IF(ISBLANK(A71),"",IF(COUNTIF('Beladung des Speichers'!$A$17:$A$300,'Ergebnis (aggregiert)'!A71)=0,"Fehler: Reiter 'Beladung des Speichers' wurde für diesen Speicher nicht ausgefüllt",IF(COUNTIF('Entladung des Speichers'!$A$17:$A$300,'Ergebnis (aggregiert)'!A71)=0,"Fehler: Reiter 'Entladung des Speichers' wurde für diesen Speicher nicht ausgefüllt",IF(COUNTIF(Füllstände!$A$17:$A$300,'Ergebnis (aggregiert)'!A71)=0,"Fehler: Reiter 'Füllstände' wurde für diesen Speicher nicht ausgefüllt","")))),"Fehler: nicht alle Datenblätter für diesen Speicher wurden vollständig befüllt")</f>
        <v/>
      </c>
    </row>
    <row r="72" spans="1:10" x14ac:dyDescent="0.2">
      <c r="A72" s="105" t="str">
        <f>IF(Stammdaten!A72="","",Stammdaten!A72)</f>
        <v/>
      </c>
      <c r="B72" s="105" t="str">
        <f>IF(A72="","",VLOOKUP(A72,Stammdaten!A72:H355,6,FALSE))</f>
        <v/>
      </c>
      <c r="C72" s="177" t="str">
        <f>IF(A72="","",IF(OR('Beladung des Speichers'!B72="Beladung aus dem Netz eines anderen Netzbetreibers",'Beladung des Speichers'!B72="Beladung ohne Netznutzung"),'Beladung des Speichers'!B72,"Beladung aus dem Netz der "&amp;Stammdaten!$F$3))</f>
        <v/>
      </c>
      <c r="D72" s="106" t="str">
        <f t="shared" si="2"/>
        <v/>
      </c>
      <c r="E72" s="107" t="str">
        <f>IF(OR(C72="Beladung aus dem Netz eines anderen Netzbetreibers",C72="Beladung ohne Netznutzung"), "",IF(A72="","",SUMIFS('Ergebnis (detailliert)'!$H$17:$H$300,'Ergebnis (detailliert)'!$A$17:$A$300,'Ergebnis (aggregiert)'!$A72,'Ergebnis (detailliert)'!$B$17:$B$300,'Ergebnis (aggregiert)'!$C72)))</f>
        <v/>
      </c>
      <c r="F72" s="108" t="str">
        <f>IF(OR(C72="Beladung aus dem Netz eines anderen Netzbetreibers",C72="Beladung ohne Netznutzung"),  "",IF($A72="","",SUMIFS('Ergebnis (detailliert)'!$I$17:$I$300,'Ergebnis (detailliert)'!$A$17:$A$300,'Ergebnis (aggregiert)'!$A72,'Ergebnis (detailliert)'!$B$17:$B$300,'Ergebnis (aggregiert)'!$C72)))</f>
        <v/>
      </c>
      <c r="G72" s="107" t="str">
        <f>IF(OR(C72="Beladung aus dem Netz eines anderen Netzbetreibers",C72="Beladung ohne Netznutzung"), "",IF($A72="","",SUMIFS('Ergebnis (detailliert)'!$M$17:$M$1001,'Ergebnis (detailliert)'!$A$17:$A$1001,'Ergebnis (aggregiert)'!$A72,'Ergebnis (detailliert)'!$B$17:$B$1001,'Ergebnis (aggregiert)'!$C72)))</f>
        <v/>
      </c>
      <c r="H72" s="108" t="str">
        <f>IF(OR(C72="Beladung aus dem Netz eines anderen Netzbetreibers",C72="Beladung ohne Netznutzung"), "",IF($A72="","",SUMIFS('Ergebnis (detailliert)'!$P$17:$P$1001,'Ergebnis (detailliert)'!$A$17:$A$1001,'Ergebnis (aggregiert)'!$A72,'Ergebnis (detailliert)'!$B$17:$B$1001,'Ergebnis (aggregiert)'!$C72)))</f>
        <v/>
      </c>
      <c r="I72" s="109" t="str">
        <f>IF(OR(C72="Beladung aus dem Netz eines anderen Netzbetreibers",C72="Beladung ohne Netznutzung"), "",IF($A72="","",SUMIFS('Ergebnis (detailliert)'!$S$17:$S$1001,'Ergebnis (detailliert)'!$A$17:$A$1001,'Ergebnis (aggregiert)'!$A72,'Ergebnis (detailliert)'!$B$17:$B$1001,'Ergebnis (aggregiert)'!$C72)))</f>
        <v/>
      </c>
      <c r="J72" s="87" t="str">
        <f>IFERROR(IF(ISBLANK(A72),"",IF(COUNTIF('Beladung des Speichers'!$A$17:$A$300,'Ergebnis (aggregiert)'!A72)=0,"Fehler: Reiter 'Beladung des Speichers' wurde für diesen Speicher nicht ausgefüllt",IF(COUNTIF('Entladung des Speichers'!$A$17:$A$300,'Ergebnis (aggregiert)'!A72)=0,"Fehler: Reiter 'Entladung des Speichers' wurde für diesen Speicher nicht ausgefüllt",IF(COUNTIF(Füllstände!$A$17:$A$300,'Ergebnis (aggregiert)'!A72)=0,"Fehler: Reiter 'Füllstände' wurde für diesen Speicher nicht ausgefüllt","")))),"Fehler: nicht alle Datenblätter für diesen Speicher wurden vollständig befüllt")</f>
        <v/>
      </c>
    </row>
    <row r="73" spans="1:10" x14ac:dyDescent="0.2">
      <c r="A73" s="105" t="str">
        <f>IF(Stammdaten!A73="","",Stammdaten!A73)</f>
        <v/>
      </c>
      <c r="B73" s="105" t="str">
        <f>IF(A73="","",VLOOKUP(A73,Stammdaten!A73:H356,6,FALSE))</f>
        <v/>
      </c>
      <c r="C73" s="177" t="str">
        <f>IF(A73="","",IF(OR('Beladung des Speichers'!B73="Beladung aus dem Netz eines anderen Netzbetreibers",'Beladung des Speichers'!B73="Beladung ohne Netznutzung"),'Beladung des Speichers'!B73,"Beladung aus dem Netz der "&amp;Stammdaten!$F$3))</f>
        <v/>
      </c>
      <c r="D73" s="106" t="str">
        <f t="shared" si="2"/>
        <v/>
      </c>
      <c r="E73" s="107" t="str">
        <f>IF(OR(C73="Beladung aus dem Netz eines anderen Netzbetreibers",C73="Beladung ohne Netznutzung"), "",IF(A73="","",SUMIFS('Ergebnis (detailliert)'!$H$17:$H$300,'Ergebnis (detailliert)'!$A$17:$A$300,'Ergebnis (aggregiert)'!$A73,'Ergebnis (detailliert)'!$B$17:$B$300,'Ergebnis (aggregiert)'!$C73)))</f>
        <v/>
      </c>
      <c r="F73" s="108" t="str">
        <f>IF(OR(C73="Beladung aus dem Netz eines anderen Netzbetreibers",C73="Beladung ohne Netznutzung"),  "",IF($A73="","",SUMIFS('Ergebnis (detailliert)'!$I$17:$I$300,'Ergebnis (detailliert)'!$A$17:$A$300,'Ergebnis (aggregiert)'!$A73,'Ergebnis (detailliert)'!$B$17:$B$300,'Ergebnis (aggregiert)'!$C73)))</f>
        <v/>
      </c>
      <c r="G73" s="107" t="str">
        <f>IF(OR(C73="Beladung aus dem Netz eines anderen Netzbetreibers",C73="Beladung ohne Netznutzung"), "",IF($A73="","",SUMIFS('Ergebnis (detailliert)'!$M$17:$M$1001,'Ergebnis (detailliert)'!$A$17:$A$1001,'Ergebnis (aggregiert)'!$A73,'Ergebnis (detailliert)'!$B$17:$B$1001,'Ergebnis (aggregiert)'!$C73)))</f>
        <v/>
      </c>
      <c r="H73" s="108" t="str">
        <f>IF(OR(C73="Beladung aus dem Netz eines anderen Netzbetreibers",C73="Beladung ohne Netznutzung"), "",IF($A73="","",SUMIFS('Ergebnis (detailliert)'!$P$17:$P$1001,'Ergebnis (detailliert)'!$A$17:$A$1001,'Ergebnis (aggregiert)'!$A73,'Ergebnis (detailliert)'!$B$17:$B$1001,'Ergebnis (aggregiert)'!$C73)))</f>
        <v/>
      </c>
      <c r="I73" s="109" t="str">
        <f>IF(OR(C73="Beladung aus dem Netz eines anderen Netzbetreibers",C73="Beladung ohne Netznutzung"), "",IF($A73="","",SUMIFS('Ergebnis (detailliert)'!$S$17:$S$1001,'Ergebnis (detailliert)'!$A$17:$A$1001,'Ergebnis (aggregiert)'!$A73,'Ergebnis (detailliert)'!$B$17:$B$1001,'Ergebnis (aggregiert)'!$C73)))</f>
        <v/>
      </c>
      <c r="J73" s="87" t="str">
        <f>IFERROR(IF(ISBLANK(A73),"",IF(COUNTIF('Beladung des Speichers'!$A$17:$A$300,'Ergebnis (aggregiert)'!A73)=0,"Fehler: Reiter 'Beladung des Speichers' wurde für diesen Speicher nicht ausgefüllt",IF(COUNTIF('Entladung des Speichers'!$A$17:$A$300,'Ergebnis (aggregiert)'!A73)=0,"Fehler: Reiter 'Entladung des Speichers' wurde für diesen Speicher nicht ausgefüllt",IF(COUNTIF(Füllstände!$A$17:$A$300,'Ergebnis (aggregiert)'!A73)=0,"Fehler: Reiter 'Füllstände' wurde für diesen Speicher nicht ausgefüllt","")))),"Fehler: nicht alle Datenblätter für diesen Speicher wurden vollständig befüllt")</f>
        <v/>
      </c>
    </row>
    <row r="74" spans="1:10" x14ac:dyDescent="0.2">
      <c r="A74" s="105" t="str">
        <f>IF(Stammdaten!A74="","",Stammdaten!A74)</f>
        <v/>
      </c>
      <c r="B74" s="105" t="str">
        <f>IF(A74="","",VLOOKUP(A74,Stammdaten!A74:H357,6,FALSE))</f>
        <v/>
      </c>
      <c r="C74" s="177" t="str">
        <f>IF(A74="","",IF(OR('Beladung des Speichers'!B74="Beladung aus dem Netz eines anderen Netzbetreibers",'Beladung des Speichers'!B74="Beladung ohne Netznutzung"),'Beladung des Speichers'!B74,"Beladung aus dem Netz der "&amp;Stammdaten!$F$3))</f>
        <v/>
      </c>
      <c r="D74" s="106" t="str">
        <f t="shared" si="2"/>
        <v/>
      </c>
      <c r="E74" s="107" t="str">
        <f>IF(OR(C74="Beladung aus dem Netz eines anderen Netzbetreibers",C74="Beladung ohne Netznutzung"), "",IF(A74="","",SUMIFS('Ergebnis (detailliert)'!$H$17:$H$300,'Ergebnis (detailliert)'!$A$17:$A$300,'Ergebnis (aggregiert)'!$A74,'Ergebnis (detailliert)'!$B$17:$B$300,'Ergebnis (aggregiert)'!$C74)))</f>
        <v/>
      </c>
      <c r="F74" s="108" t="str">
        <f>IF(OR(C74="Beladung aus dem Netz eines anderen Netzbetreibers",C74="Beladung ohne Netznutzung"),  "",IF($A74="","",SUMIFS('Ergebnis (detailliert)'!$I$17:$I$300,'Ergebnis (detailliert)'!$A$17:$A$300,'Ergebnis (aggregiert)'!$A74,'Ergebnis (detailliert)'!$B$17:$B$300,'Ergebnis (aggregiert)'!$C74)))</f>
        <v/>
      </c>
      <c r="G74" s="107" t="str">
        <f>IF(OR(C74="Beladung aus dem Netz eines anderen Netzbetreibers",C74="Beladung ohne Netznutzung"), "",IF($A74="","",SUMIFS('Ergebnis (detailliert)'!$M$17:$M$1001,'Ergebnis (detailliert)'!$A$17:$A$1001,'Ergebnis (aggregiert)'!$A74,'Ergebnis (detailliert)'!$B$17:$B$1001,'Ergebnis (aggregiert)'!$C74)))</f>
        <v/>
      </c>
      <c r="H74" s="108" t="str">
        <f>IF(OR(C74="Beladung aus dem Netz eines anderen Netzbetreibers",C74="Beladung ohne Netznutzung"), "",IF($A74="","",SUMIFS('Ergebnis (detailliert)'!$P$17:$P$1001,'Ergebnis (detailliert)'!$A$17:$A$1001,'Ergebnis (aggregiert)'!$A74,'Ergebnis (detailliert)'!$B$17:$B$1001,'Ergebnis (aggregiert)'!$C74)))</f>
        <v/>
      </c>
      <c r="I74" s="109" t="str">
        <f>IF(OR(C74="Beladung aus dem Netz eines anderen Netzbetreibers",C74="Beladung ohne Netznutzung"), "",IF($A74="","",SUMIFS('Ergebnis (detailliert)'!$S$17:$S$1001,'Ergebnis (detailliert)'!$A$17:$A$1001,'Ergebnis (aggregiert)'!$A74,'Ergebnis (detailliert)'!$B$17:$B$1001,'Ergebnis (aggregiert)'!$C74)))</f>
        <v/>
      </c>
      <c r="J74" s="87" t="str">
        <f>IFERROR(IF(ISBLANK(A74),"",IF(COUNTIF('Beladung des Speichers'!$A$17:$A$300,'Ergebnis (aggregiert)'!A74)=0,"Fehler: Reiter 'Beladung des Speichers' wurde für diesen Speicher nicht ausgefüllt",IF(COUNTIF('Entladung des Speichers'!$A$17:$A$300,'Ergebnis (aggregiert)'!A74)=0,"Fehler: Reiter 'Entladung des Speichers' wurde für diesen Speicher nicht ausgefüllt",IF(COUNTIF(Füllstände!$A$17:$A$300,'Ergebnis (aggregiert)'!A74)=0,"Fehler: Reiter 'Füllstände' wurde für diesen Speicher nicht ausgefüllt","")))),"Fehler: nicht alle Datenblätter für diesen Speicher wurden vollständig befüllt")</f>
        <v/>
      </c>
    </row>
    <row r="75" spans="1:10" x14ac:dyDescent="0.2">
      <c r="A75" s="105" t="str">
        <f>IF(Stammdaten!A75="","",Stammdaten!A75)</f>
        <v/>
      </c>
      <c r="B75" s="105" t="str">
        <f>IF(A75="","",VLOOKUP(A75,Stammdaten!A75:H358,6,FALSE))</f>
        <v/>
      </c>
      <c r="C75" s="177" t="str">
        <f>IF(A75="","",IF(OR('Beladung des Speichers'!B75="Beladung aus dem Netz eines anderen Netzbetreibers",'Beladung des Speichers'!B75="Beladung ohne Netznutzung"),'Beladung des Speichers'!B75,"Beladung aus dem Netz der "&amp;Stammdaten!$F$3))</f>
        <v/>
      </c>
      <c r="D75" s="106" t="str">
        <f t="shared" si="2"/>
        <v/>
      </c>
      <c r="E75" s="107" t="str">
        <f>IF(OR(C75="Beladung aus dem Netz eines anderen Netzbetreibers",C75="Beladung ohne Netznutzung"), "",IF(A75="","",SUMIFS('Ergebnis (detailliert)'!$H$17:$H$300,'Ergebnis (detailliert)'!$A$17:$A$300,'Ergebnis (aggregiert)'!$A75,'Ergebnis (detailliert)'!$B$17:$B$300,'Ergebnis (aggregiert)'!$C75)))</f>
        <v/>
      </c>
      <c r="F75" s="108" t="str">
        <f>IF(OR(C75="Beladung aus dem Netz eines anderen Netzbetreibers",C75="Beladung ohne Netznutzung"),  "",IF($A75="","",SUMIFS('Ergebnis (detailliert)'!$I$17:$I$300,'Ergebnis (detailliert)'!$A$17:$A$300,'Ergebnis (aggregiert)'!$A75,'Ergebnis (detailliert)'!$B$17:$B$300,'Ergebnis (aggregiert)'!$C75)))</f>
        <v/>
      </c>
      <c r="G75" s="107" t="str">
        <f>IF(OR(C75="Beladung aus dem Netz eines anderen Netzbetreibers",C75="Beladung ohne Netznutzung"), "",IF($A75="","",SUMIFS('Ergebnis (detailliert)'!$M$17:$M$1001,'Ergebnis (detailliert)'!$A$17:$A$1001,'Ergebnis (aggregiert)'!$A75,'Ergebnis (detailliert)'!$B$17:$B$1001,'Ergebnis (aggregiert)'!$C75)))</f>
        <v/>
      </c>
      <c r="H75" s="108" t="str">
        <f>IF(OR(C75="Beladung aus dem Netz eines anderen Netzbetreibers",C75="Beladung ohne Netznutzung"), "",IF($A75="","",SUMIFS('Ergebnis (detailliert)'!$P$17:$P$1001,'Ergebnis (detailliert)'!$A$17:$A$1001,'Ergebnis (aggregiert)'!$A75,'Ergebnis (detailliert)'!$B$17:$B$1001,'Ergebnis (aggregiert)'!$C75)))</f>
        <v/>
      </c>
      <c r="I75" s="109" t="str">
        <f>IF(OR(C75="Beladung aus dem Netz eines anderen Netzbetreibers",C75="Beladung ohne Netznutzung"), "",IF($A75="","",SUMIFS('Ergebnis (detailliert)'!$S$17:$S$1001,'Ergebnis (detailliert)'!$A$17:$A$1001,'Ergebnis (aggregiert)'!$A75,'Ergebnis (detailliert)'!$B$17:$B$1001,'Ergebnis (aggregiert)'!$C75)))</f>
        <v/>
      </c>
      <c r="J75" s="87" t="str">
        <f>IFERROR(IF(ISBLANK(A75),"",IF(COUNTIF('Beladung des Speichers'!$A$17:$A$300,'Ergebnis (aggregiert)'!A75)=0,"Fehler: Reiter 'Beladung des Speichers' wurde für diesen Speicher nicht ausgefüllt",IF(COUNTIF('Entladung des Speichers'!$A$17:$A$300,'Ergebnis (aggregiert)'!A75)=0,"Fehler: Reiter 'Entladung des Speichers' wurde für diesen Speicher nicht ausgefüllt",IF(COUNTIF(Füllstände!$A$17:$A$300,'Ergebnis (aggregiert)'!A75)=0,"Fehler: Reiter 'Füllstände' wurde für diesen Speicher nicht ausgefüllt","")))),"Fehler: nicht alle Datenblätter für diesen Speicher wurden vollständig befüllt")</f>
        <v/>
      </c>
    </row>
    <row r="76" spans="1:10" x14ac:dyDescent="0.2">
      <c r="A76" s="105" t="str">
        <f>IF(Stammdaten!A76="","",Stammdaten!A76)</f>
        <v/>
      </c>
      <c r="B76" s="105" t="str">
        <f>IF(A76="","",VLOOKUP(A76,Stammdaten!A76:H359,6,FALSE))</f>
        <v/>
      </c>
      <c r="C76" s="177" t="str">
        <f>IF(A76="","",IF(OR('Beladung des Speichers'!B76="Beladung aus dem Netz eines anderen Netzbetreibers",'Beladung des Speichers'!B76="Beladung ohne Netznutzung"),'Beladung des Speichers'!B76,"Beladung aus dem Netz der "&amp;Stammdaten!$F$3))</f>
        <v/>
      </c>
      <c r="D76" s="106" t="str">
        <f t="shared" si="2"/>
        <v/>
      </c>
      <c r="E76" s="107" t="str">
        <f>IF(OR(C76="Beladung aus dem Netz eines anderen Netzbetreibers",C76="Beladung ohne Netznutzung"), "",IF(A76="","",SUMIFS('Ergebnis (detailliert)'!$H$17:$H$300,'Ergebnis (detailliert)'!$A$17:$A$300,'Ergebnis (aggregiert)'!$A76,'Ergebnis (detailliert)'!$B$17:$B$300,'Ergebnis (aggregiert)'!$C76)))</f>
        <v/>
      </c>
      <c r="F76" s="108" t="str">
        <f>IF(OR(C76="Beladung aus dem Netz eines anderen Netzbetreibers",C76="Beladung ohne Netznutzung"),  "",IF($A76="","",SUMIFS('Ergebnis (detailliert)'!$I$17:$I$300,'Ergebnis (detailliert)'!$A$17:$A$300,'Ergebnis (aggregiert)'!$A76,'Ergebnis (detailliert)'!$B$17:$B$300,'Ergebnis (aggregiert)'!$C76)))</f>
        <v/>
      </c>
      <c r="G76" s="107" t="str">
        <f>IF(OR(C76="Beladung aus dem Netz eines anderen Netzbetreibers",C76="Beladung ohne Netznutzung"), "",IF($A76="","",SUMIFS('Ergebnis (detailliert)'!$M$17:$M$1001,'Ergebnis (detailliert)'!$A$17:$A$1001,'Ergebnis (aggregiert)'!$A76,'Ergebnis (detailliert)'!$B$17:$B$1001,'Ergebnis (aggregiert)'!$C76)))</f>
        <v/>
      </c>
      <c r="H76" s="108" t="str">
        <f>IF(OR(C76="Beladung aus dem Netz eines anderen Netzbetreibers",C76="Beladung ohne Netznutzung"), "",IF($A76="","",SUMIFS('Ergebnis (detailliert)'!$P$17:$P$1001,'Ergebnis (detailliert)'!$A$17:$A$1001,'Ergebnis (aggregiert)'!$A76,'Ergebnis (detailliert)'!$B$17:$B$1001,'Ergebnis (aggregiert)'!$C76)))</f>
        <v/>
      </c>
      <c r="I76" s="109" t="str">
        <f>IF(OR(C76="Beladung aus dem Netz eines anderen Netzbetreibers",C76="Beladung ohne Netznutzung"), "",IF($A76="","",SUMIFS('Ergebnis (detailliert)'!$S$17:$S$1001,'Ergebnis (detailliert)'!$A$17:$A$1001,'Ergebnis (aggregiert)'!$A76,'Ergebnis (detailliert)'!$B$17:$B$1001,'Ergebnis (aggregiert)'!$C76)))</f>
        <v/>
      </c>
      <c r="J76" s="87" t="str">
        <f>IFERROR(IF(ISBLANK(A76),"",IF(COUNTIF('Beladung des Speichers'!$A$17:$A$300,'Ergebnis (aggregiert)'!A76)=0,"Fehler: Reiter 'Beladung des Speichers' wurde für diesen Speicher nicht ausgefüllt",IF(COUNTIF('Entladung des Speichers'!$A$17:$A$300,'Ergebnis (aggregiert)'!A76)=0,"Fehler: Reiter 'Entladung des Speichers' wurde für diesen Speicher nicht ausgefüllt",IF(COUNTIF(Füllstände!$A$17:$A$300,'Ergebnis (aggregiert)'!A76)=0,"Fehler: Reiter 'Füllstände' wurde für diesen Speicher nicht ausgefüllt","")))),"Fehler: nicht alle Datenblätter für diesen Speicher wurden vollständig befüllt")</f>
        <v/>
      </c>
    </row>
    <row r="77" spans="1:10" x14ac:dyDescent="0.2">
      <c r="A77" s="105" t="str">
        <f>IF(Stammdaten!A77="","",Stammdaten!A77)</f>
        <v/>
      </c>
      <c r="B77" s="105" t="str">
        <f>IF(A77="","",VLOOKUP(A77,Stammdaten!A77:H360,6,FALSE))</f>
        <v/>
      </c>
      <c r="C77" s="177" t="str">
        <f>IF(A77="","",IF(OR('Beladung des Speichers'!B77="Beladung aus dem Netz eines anderen Netzbetreibers",'Beladung des Speichers'!B77="Beladung ohne Netznutzung"),'Beladung des Speichers'!B77,"Beladung aus dem Netz der "&amp;Stammdaten!$F$3))</f>
        <v/>
      </c>
      <c r="D77" s="106" t="str">
        <f t="shared" si="2"/>
        <v/>
      </c>
      <c r="E77" s="107" t="str">
        <f>IF(OR(C77="Beladung aus dem Netz eines anderen Netzbetreibers",C77="Beladung ohne Netznutzung"), "",IF(A77="","",SUMIFS('Ergebnis (detailliert)'!$H$17:$H$300,'Ergebnis (detailliert)'!$A$17:$A$300,'Ergebnis (aggregiert)'!$A77,'Ergebnis (detailliert)'!$B$17:$B$300,'Ergebnis (aggregiert)'!$C77)))</f>
        <v/>
      </c>
      <c r="F77" s="108" t="str">
        <f>IF(OR(C77="Beladung aus dem Netz eines anderen Netzbetreibers",C77="Beladung ohne Netznutzung"),  "",IF($A77="","",SUMIFS('Ergebnis (detailliert)'!$I$17:$I$300,'Ergebnis (detailliert)'!$A$17:$A$300,'Ergebnis (aggregiert)'!$A77,'Ergebnis (detailliert)'!$B$17:$B$300,'Ergebnis (aggregiert)'!$C77)))</f>
        <v/>
      </c>
      <c r="G77" s="107" t="str">
        <f>IF(OR(C77="Beladung aus dem Netz eines anderen Netzbetreibers",C77="Beladung ohne Netznutzung"), "",IF($A77="","",SUMIFS('Ergebnis (detailliert)'!$M$17:$M$1001,'Ergebnis (detailliert)'!$A$17:$A$1001,'Ergebnis (aggregiert)'!$A77,'Ergebnis (detailliert)'!$B$17:$B$1001,'Ergebnis (aggregiert)'!$C77)))</f>
        <v/>
      </c>
      <c r="H77" s="108" t="str">
        <f>IF(OR(C77="Beladung aus dem Netz eines anderen Netzbetreibers",C77="Beladung ohne Netznutzung"), "",IF($A77="","",SUMIFS('Ergebnis (detailliert)'!$P$17:$P$1001,'Ergebnis (detailliert)'!$A$17:$A$1001,'Ergebnis (aggregiert)'!$A77,'Ergebnis (detailliert)'!$B$17:$B$1001,'Ergebnis (aggregiert)'!$C77)))</f>
        <v/>
      </c>
      <c r="I77" s="109" t="str">
        <f>IF(OR(C77="Beladung aus dem Netz eines anderen Netzbetreibers",C77="Beladung ohne Netznutzung"), "",IF($A77="","",SUMIFS('Ergebnis (detailliert)'!$S$17:$S$1001,'Ergebnis (detailliert)'!$A$17:$A$1001,'Ergebnis (aggregiert)'!$A77,'Ergebnis (detailliert)'!$B$17:$B$1001,'Ergebnis (aggregiert)'!$C77)))</f>
        <v/>
      </c>
      <c r="J77" s="87" t="str">
        <f>IFERROR(IF(ISBLANK(A77),"",IF(COUNTIF('Beladung des Speichers'!$A$17:$A$300,'Ergebnis (aggregiert)'!A77)=0,"Fehler: Reiter 'Beladung des Speichers' wurde für diesen Speicher nicht ausgefüllt",IF(COUNTIF('Entladung des Speichers'!$A$17:$A$300,'Ergebnis (aggregiert)'!A77)=0,"Fehler: Reiter 'Entladung des Speichers' wurde für diesen Speicher nicht ausgefüllt",IF(COUNTIF(Füllstände!$A$17:$A$300,'Ergebnis (aggregiert)'!A77)=0,"Fehler: Reiter 'Füllstände' wurde für diesen Speicher nicht ausgefüllt","")))),"Fehler: nicht alle Datenblätter für diesen Speicher wurden vollständig befüllt")</f>
        <v/>
      </c>
    </row>
    <row r="78" spans="1:10" x14ac:dyDescent="0.2">
      <c r="A78" s="105" t="str">
        <f>IF(Stammdaten!A78="","",Stammdaten!A78)</f>
        <v/>
      </c>
      <c r="B78" s="105" t="str">
        <f>IF(A78="","",VLOOKUP(A78,Stammdaten!A78:H361,6,FALSE))</f>
        <v/>
      </c>
      <c r="C78" s="177" t="str">
        <f>IF(A78="","",IF(OR('Beladung des Speichers'!B78="Beladung aus dem Netz eines anderen Netzbetreibers",'Beladung des Speichers'!B78="Beladung ohne Netznutzung"),'Beladung des Speichers'!B78,"Beladung aus dem Netz der "&amp;Stammdaten!$F$3))</f>
        <v/>
      </c>
      <c r="D78" s="106" t="str">
        <f t="shared" si="2"/>
        <v/>
      </c>
      <c r="E78" s="107" t="str">
        <f>IF(OR(C78="Beladung aus dem Netz eines anderen Netzbetreibers",C78="Beladung ohne Netznutzung"), "",IF(A78="","",SUMIFS('Ergebnis (detailliert)'!$H$17:$H$300,'Ergebnis (detailliert)'!$A$17:$A$300,'Ergebnis (aggregiert)'!$A78,'Ergebnis (detailliert)'!$B$17:$B$300,'Ergebnis (aggregiert)'!$C78)))</f>
        <v/>
      </c>
      <c r="F78" s="108" t="str">
        <f>IF(OR(C78="Beladung aus dem Netz eines anderen Netzbetreibers",C78="Beladung ohne Netznutzung"),  "",IF($A78="","",SUMIFS('Ergebnis (detailliert)'!$I$17:$I$300,'Ergebnis (detailliert)'!$A$17:$A$300,'Ergebnis (aggregiert)'!$A78,'Ergebnis (detailliert)'!$B$17:$B$300,'Ergebnis (aggregiert)'!$C78)))</f>
        <v/>
      </c>
      <c r="G78" s="107" t="str">
        <f>IF(OR(C78="Beladung aus dem Netz eines anderen Netzbetreibers",C78="Beladung ohne Netznutzung"), "",IF($A78="","",SUMIFS('Ergebnis (detailliert)'!$M$17:$M$1001,'Ergebnis (detailliert)'!$A$17:$A$1001,'Ergebnis (aggregiert)'!$A78,'Ergebnis (detailliert)'!$B$17:$B$1001,'Ergebnis (aggregiert)'!$C78)))</f>
        <v/>
      </c>
      <c r="H78" s="108" t="str">
        <f>IF(OR(C78="Beladung aus dem Netz eines anderen Netzbetreibers",C78="Beladung ohne Netznutzung"), "",IF($A78="","",SUMIFS('Ergebnis (detailliert)'!$P$17:$P$1001,'Ergebnis (detailliert)'!$A$17:$A$1001,'Ergebnis (aggregiert)'!$A78,'Ergebnis (detailliert)'!$B$17:$B$1001,'Ergebnis (aggregiert)'!$C78)))</f>
        <v/>
      </c>
      <c r="I78" s="109" t="str">
        <f>IF(OR(C78="Beladung aus dem Netz eines anderen Netzbetreibers",C78="Beladung ohne Netznutzung"), "",IF($A78="","",SUMIFS('Ergebnis (detailliert)'!$S$17:$S$1001,'Ergebnis (detailliert)'!$A$17:$A$1001,'Ergebnis (aggregiert)'!$A78,'Ergebnis (detailliert)'!$B$17:$B$1001,'Ergebnis (aggregiert)'!$C78)))</f>
        <v/>
      </c>
      <c r="J78" s="87" t="str">
        <f>IFERROR(IF(ISBLANK(A78),"",IF(COUNTIF('Beladung des Speichers'!$A$17:$A$300,'Ergebnis (aggregiert)'!A78)=0,"Fehler: Reiter 'Beladung des Speichers' wurde für diesen Speicher nicht ausgefüllt",IF(COUNTIF('Entladung des Speichers'!$A$17:$A$300,'Ergebnis (aggregiert)'!A78)=0,"Fehler: Reiter 'Entladung des Speichers' wurde für diesen Speicher nicht ausgefüllt",IF(COUNTIF(Füllstände!$A$17:$A$300,'Ergebnis (aggregiert)'!A78)=0,"Fehler: Reiter 'Füllstände' wurde für diesen Speicher nicht ausgefüllt","")))),"Fehler: nicht alle Datenblätter für diesen Speicher wurden vollständig befüllt")</f>
        <v/>
      </c>
    </row>
    <row r="79" spans="1:10" x14ac:dyDescent="0.2">
      <c r="A79" s="105" t="str">
        <f>IF(Stammdaten!A79="","",Stammdaten!A79)</f>
        <v/>
      </c>
      <c r="B79" s="105" t="str">
        <f>IF(A79="","",VLOOKUP(A79,Stammdaten!A79:H362,6,FALSE))</f>
        <v/>
      </c>
      <c r="C79" s="177" t="str">
        <f>IF(A79="","",IF(OR('Beladung des Speichers'!B79="Beladung aus dem Netz eines anderen Netzbetreibers",'Beladung des Speichers'!B79="Beladung ohne Netznutzung"),'Beladung des Speichers'!B79,"Beladung aus dem Netz der "&amp;Stammdaten!$F$3))</f>
        <v/>
      </c>
      <c r="D79" s="106" t="str">
        <f t="shared" si="2"/>
        <v/>
      </c>
      <c r="E79" s="107" t="str">
        <f>IF(OR(C79="Beladung aus dem Netz eines anderen Netzbetreibers",C79="Beladung ohne Netznutzung"), "",IF(A79="","",SUMIFS('Ergebnis (detailliert)'!$H$17:$H$300,'Ergebnis (detailliert)'!$A$17:$A$300,'Ergebnis (aggregiert)'!$A79,'Ergebnis (detailliert)'!$B$17:$B$300,'Ergebnis (aggregiert)'!$C79)))</f>
        <v/>
      </c>
      <c r="F79" s="108" t="str">
        <f>IF(OR(C79="Beladung aus dem Netz eines anderen Netzbetreibers",C79="Beladung ohne Netznutzung"),  "",IF($A79="","",SUMIFS('Ergebnis (detailliert)'!$I$17:$I$300,'Ergebnis (detailliert)'!$A$17:$A$300,'Ergebnis (aggregiert)'!$A79,'Ergebnis (detailliert)'!$B$17:$B$300,'Ergebnis (aggregiert)'!$C79)))</f>
        <v/>
      </c>
      <c r="G79" s="107" t="str">
        <f>IF(OR(C79="Beladung aus dem Netz eines anderen Netzbetreibers",C79="Beladung ohne Netznutzung"), "",IF($A79="","",SUMIFS('Ergebnis (detailliert)'!$M$17:$M$1001,'Ergebnis (detailliert)'!$A$17:$A$1001,'Ergebnis (aggregiert)'!$A79,'Ergebnis (detailliert)'!$B$17:$B$1001,'Ergebnis (aggregiert)'!$C79)))</f>
        <v/>
      </c>
      <c r="H79" s="108" t="str">
        <f>IF(OR(C79="Beladung aus dem Netz eines anderen Netzbetreibers",C79="Beladung ohne Netznutzung"), "",IF($A79="","",SUMIFS('Ergebnis (detailliert)'!$P$17:$P$1001,'Ergebnis (detailliert)'!$A$17:$A$1001,'Ergebnis (aggregiert)'!$A79,'Ergebnis (detailliert)'!$B$17:$B$1001,'Ergebnis (aggregiert)'!$C79)))</f>
        <v/>
      </c>
      <c r="I79" s="109" t="str">
        <f>IF(OR(C79="Beladung aus dem Netz eines anderen Netzbetreibers",C79="Beladung ohne Netznutzung"), "",IF($A79="","",SUMIFS('Ergebnis (detailliert)'!$S$17:$S$1001,'Ergebnis (detailliert)'!$A$17:$A$1001,'Ergebnis (aggregiert)'!$A79,'Ergebnis (detailliert)'!$B$17:$B$1001,'Ergebnis (aggregiert)'!$C79)))</f>
        <v/>
      </c>
      <c r="J79" s="87" t="str">
        <f>IFERROR(IF(ISBLANK(A79),"",IF(COUNTIF('Beladung des Speichers'!$A$17:$A$300,'Ergebnis (aggregiert)'!A79)=0,"Fehler: Reiter 'Beladung des Speichers' wurde für diesen Speicher nicht ausgefüllt",IF(COUNTIF('Entladung des Speichers'!$A$17:$A$300,'Ergebnis (aggregiert)'!A79)=0,"Fehler: Reiter 'Entladung des Speichers' wurde für diesen Speicher nicht ausgefüllt",IF(COUNTIF(Füllstände!$A$17:$A$300,'Ergebnis (aggregiert)'!A79)=0,"Fehler: Reiter 'Füllstände' wurde für diesen Speicher nicht ausgefüllt","")))),"Fehler: nicht alle Datenblätter für diesen Speicher wurden vollständig befüllt")</f>
        <v/>
      </c>
    </row>
    <row r="80" spans="1:10" x14ac:dyDescent="0.2">
      <c r="A80" s="105" t="str">
        <f>IF(Stammdaten!A80="","",Stammdaten!A80)</f>
        <v/>
      </c>
      <c r="B80" s="105" t="str">
        <f>IF(A80="","",VLOOKUP(A80,Stammdaten!A80:H363,6,FALSE))</f>
        <v/>
      </c>
      <c r="C80" s="177" t="str">
        <f>IF(A80="","",IF(OR('Beladung des Speichers'!B80="Beladung aus dem Netz eines anderen Netzbetreibers",'Beladung des Speichers'!B80="Beladung ohne Netznutzung"),'Beladung des Speichers'!B80,"Beladung aus dem Netz der "&amp;Stammdaten!$F$3))</f>
        <v/>
      </c>
      <c r="D80" s="106" t="str">
        <f t="shared" si="2"/>
        <v/>
      </c>
      <c r="E80" s="107" t="str">
        <f>IF(OR(C80="Beladung aus dem Netz eines anderen Netzbetreibers",C80="Beladung ohne Netznutzung"), "",IF(A80="","",SUMIFS('Ergebnis (detailliert)'!$H$17:$H$300,'Ergebnis (detailliert)'!$A$17:$A$300,'Ergebnis (aggregiert)'!$A80,'Ergebnis (detailliert)'!$B$17:$B$300,'Ergebnis (aggregiert)'!$C80)))</f>
        <v/>
      </c>
      <c r="F80" s="108" t="str">
        <f>IF(OR(C80="Beladung aus dem Netz eines anderen Netzbetreibers",C80="Beladung ohne Netznutzung"),  "",IF($A80="","",SUMIFS('Ergebnis (detailliert)'!$I$17:$I$300,'Ergebnis (detailliert)'!$A$17:$A$300,'Ergebnis (aggregiert)'!$A80,'Ergebnis (detailliert)'!$B$17:$B$300,'Ergebnis (aggregiert)'!$C80)))</f>
        <v/>
      </c>
      <c r="G80" s="107" t="str">
        <f>IF(OR(C80="Beladung aus dem Netz eines anderen Netzbetreibers",C80="Beladung ohne Netznutzung"), "",IF($A80="","",SUMIFS('Ergebnis (detailliert)'!$M$17:$M$1001,'Ergebnis (detailliert)'!$A$17:$A$1001,'Ergebnis (aggregiert)'!$A80,'Ergebnis (detailliert)'!$B$17:$B$1001,'Ergebnis (aggregiert)'!$C80)))</f>
        <v/>
      </c>
      <c r="H80" s="108" t="str">
        <f>IF(OR(C80="Beladung aus dem Netz eines anderen Netzbetreibers",C80="Beladung ohne Netznutzung"), "",IF($A80="","",SUMIFS('Ergebnis (detailliert)'!$P$17:$P$1001,'Ergebnis (detailliert)'!$A$17:$A$1001,'Ergebnis (aggregiert)'!$A80,'Ergebnis (detailliert)'!$B$17:$B$1001,'Ergebnis (aggregiert)'!$C80)))</f>
        <v/>
      </c>
      <c r="I80" s="109" t="str">
        <f>IF(OR(C80="Beladung aus dem Netz eines anderen Netzbetreibers",C80="Beladung ohne Netznutzung"), "",IF($A80="","",SUMIFS('Ergebnis (detailliert)'!$S$17:$S$1001,'Ergebnis (detailliert)'!$A$17:$A$1001,'Ergebnis (aggregiert)'!$A80,'Ergebnis (detailliert)'!$B$17:$B$1001,'Ergebnis (aggregiert)'!$C80)))</f>
        <v/>
      </c>
      <c r="J80" s="87" t="str">
        <f>IFERROR(IF(ISBLANK(A80),"",IF(COUNTIF('Beladung des Speichers'!$A$17:$A$300,'Ergebnis (aggregiert)'!A80)=0,"Fehler: Reiter 'Beladung des Speichers' wurde für diesen Speicher nicht ausgefüllt",IF(COUNTIF('Entladung des Speichers'!$A$17:$A$300,'Ergebnis (aggregiert)'!A80)=0,"Fehler: Reiter 'Entladung des Speichers' wurde für diesen Speicher nicht ausgefüllt",IF(COUNTIF(Füllstände!$A$17:$A$300,'Ergebnis (aggregiert)'!A80)=0,"Fehler: Reiter 'Füllstände' wurde für diesen Speicher nicht ausgefüllt","")))),"Fehler: nicht alle Datenblätter für diesen Speicher wurden vollständig befüllt")</f>
        <v/>
      </c>
    </row>
    <row r="81" spans="1:10" x14ac:dyDescent="0.2">
      <c r="A81" s="105" t="str">
        <f>IF(Stammdaten!A81="","",Stammdaten!A81)</f>
        <v/>
      </c>
      <c r="B81" s="105" t="str">
        <f>IF(A81="","",VLOOKUP(A81,Stammdaten!A81:H364,6,FALSE))</f>
        <v/>
      </c>
      <c r="C81" s="177" t="str">
        <f>IF(A81="","",IF(OR('Beladung des Speichers'!B81="Beladung aus dem Netz eines anderen Netzbetreibers",'Beladung des Speichers'!B81="Beladung ohne Netznutzung"),'Beladung des Speichers'!B81,"Beladung aus dem Netz der "&amp;Stammdaten!$F$3))</f>
        <v/>
      </c>
      <c r="D81" s="106" t="str">
        <f t="shared" ref="D81:D144" si="3">IF(A81="","",$B$11)</f>
        <v/>
      </c>
      <c r="E81" s="107" t="str">
        <f>IF(OR(C81="Beladung aus dem Netz eines anderen Netzbetreibers",C81="Beladung ohne Netznutzung"), "",IF(A81="","",SUMIFS('Ergebnis (detailliert)'!$H$17:$H$300,'Ergebnis (detailliert)'!$A$17:$A$300,'Ergebnis (aggregiert)'!$A81,'Ergebnis (detailliert)'!$B$17:$B$300,'Ergebnis (aggregiert)'!$C81)))</f>
        <v/>
      </c>
      <c r="F81" s="108" t="str">
        <f>IF(OR(C81="Beladung aus dem Netz eines anderen Netzbetreibers",C81="Beladung ohne Netznutzung"),  "",IF($A81="","",SUMIFS('Ergebnis (detailliert)'!$I$17:$I$300,'Ergebnis (detailliert)'!$A$17:$A$300,'Ergebnis (aggregiert)'!$A81,'Ergebnis (detailliert)'!$B$17:$B$300,'Ergebnis (aggregiert)'!$C81)))</f>
        <v/>
      </c>
      <c r="G81" s="107" t="str">
        <f>IF(OR(C81="Beladung aus dem Netz eines anderen Netzbetreibers",C81="Beladung ohne Netznutzung"), "",IF($A81="","",SUMIFS('Ergebnis (detailliert)'!$M$17:$M$1001,'Ergebnis (detailliert)'!$A$17:$A$1001,'Ergebnis (aggregiert)'!$A81,'Ergebnis (detailliert)'!$B$17:$B$1001,'Ergebnis (aggregiert)'!$C81)))</f>
        <v/>
      </c>
      <c r="H81" s="108" t="str">
        <f>IF(OR(C81="Beladung aus dem Netz eines anderen Netzbetreibers",C81="Beladung ohne Netznutzung"), "",IF($A81="","",SUMIFS('Ergebnis (detailliert)'!$P$17:$P$1001,'Ergebnis (detailliert)'!$A$17:$A$1001,'Ergebnis (aggregiert)'!$A81,'Ergebnis (detailliert)'!$B$17:$B$1001,'Ergebnis (aggregiert)'!$C81)))</f>
        <v/>
      </c>
      <c r="I81" s="109" t="str">
        <f>IF(OR(C81="Beladung aus dem Netz eines anderen Netzbetreibers",C81="Beladung ohne Netznutzung"), "",IF($A81="","",SUMIFS('Ergebnis (detailliert)'!$S$17:$S$1001,'Ergebnis (detailliert)'!$A$17:$A$1001,'Ergebnis (aggregiert)'!$A81,'Ergebnis (detailliert)'!$B$17:$B$1001,'Ergebnis (aggregiert)'!$C81)))</f>
        <v/>
      </c>
      <c r="J81" s="87" t="str">
        <f>IFERROR(IF(ISBLANK(A81),"",IF(COUNTIF('Beladung des Speichers'!$A$17:$A$300,'Ergebnis (aggregiert)'!A81)=0,"Fehler: Reiter 'Beladung des Speichers' wurde für diesen Speicher nicht ausgefüllt",IF(COUNTIF('Entladung des Speichers'!$A$17:$A$300,'Ergebnis (aggregiert)'!A81)=0,"Fehler: Reiter 'Entladung des Speichers' wurde für diesen Speicher nicht ausgefüllt",IF(COUNTIF(Füllstände!$A$17:$A$300,'Ergebnis (aggregiert)'!A81)=0,"Fehler: Reiter 'Füllstände' wurde für diesen Speicher nicht ausgefüllt","")))),"Fehler: nicht alle Datenblätter für diesen Speicher wurden vollständig befüllt")</f>
        <v/>
      </c>
    </row>
    <row r="82" spans="1:10" x14ac:dyDescent="0.2">
      <c r="A82" s="105" t="str">
        <f>IF(Stammdaten!A82="","",Stammdaten!A82)</f>
        <v/>
      </c>
      <c r="B82" s="105" t="str">
        <f>IF(A82="","",VLOOKUP(A82,Stammdaten!A82:H365,6,FALSE))</f>
        <v/>
      </c>
      <c r="C82" s="177" t="str">
        <f>IF(A82="","",IF(OR('Beladung des Speichers'!B82="Beladung aus dem Netz eines anderen Netzbetreibers",'Beladung des Speichers'!B82="Beladung ohne Netznutzung"),'Beladung des Speichers'!B82,"Beladung aus dem Netz der "&amp;Stammdaten!$F$3))</f>
        <v/>
      </c>
      <c r="D82" s="106" t="str">
        <f t="shared" si="3"/>
        <v/>
      </c>
      <c r="E82" s="107" t="str">
        <f>IF(OR(C82="Beladung aus dem Netz eines anderen Netzbetreibers",C82="Beladung ohne Netznutzung"), "",IF(A82="","",SUMIFS('Ergebnis (detailliert)'!$H$17:$H$300,'Ergebnis (detailliert)'!$A$17:$A$300,'Ergebnis (aggregiert)'!$A82,'Ergebnis (detailliert)'!$B$17:$B$300,'Ergebnis (aggregiert)'!$C82)))</f>
        <v/>
      </c>
      <c r="F82" s="108" t="str">
        <f>IF(OR(C82="Beladung aus dem Netz eines anderen Netzbetreibers",C82="Beladung ohne Netznutzung"),  "",IF($A82="","",SUMIFS('Ergebnis (detailliert)'!$I$17:$I$300,'Ergebnis (detailliert)'!$A$17:$A$300,'Ergebnis (aggregiert)'!$A82,'Ergebnis (detailliert)'!$B$17:$B$300,'Ergebnis (aggregiert)'!$C82)))</f>
        <v/>
      </c>
      <c r="G82" s="107" t="str">
        <f>IF(OR(C82="Beladung aus dem Netz eines anderen Netzbetreibers",C82="Beladung ohne Netznutzung"), "",IF($A82="","",SUMIFS('Ergebnis (detailliert)'!$M$17:$M$1001,'Ergebnis (detailliert)'!$A$17:$A$1001,'Ergebnis (aggregiert)'!$A82,'Ergebnis (detailliert)'!$B$17:$B$1001,'Ergebnis (aggregiert)'!$C82)))</f>
        <v/>
      </c>
      <c r="H82" s="108" t="str">
        <f>IF(OR(C82="Beladung aus dem Netz eines anderen Netzbetreibers",C82="Beladung ohne Netznutzung"), "",IF($A82="","",SUMIFS('Ergebnis (detailliert)'!$P$17:$P$1001,'Ergebnis (detailliert)'!$A$17:$A$1001,'Ergebnis (aggregiert)'!$A82,'Ergebnis (detailliert)'!$B$17:$B$1001,'Ergebnis (aggregiert)'!$C82)))</f>
        <v/>
      </c>
      <c r="I82" s="109" t="str">
        <f>IF(OR(C82="Beladung aus dem Netz eines anderen Netzbetreibers",C82="Beladung ohne Netznutzung"), "",IF($A82="","",SUMIFS('Ergebnis (detailliert)'!$S$17:$S$1001,'Ergebnis (detailliert)'!$A$17:$A$1001,'Ergebnis (aggregiert)'!$A82,'Ergebnis (detailliert)'!$B$17:$B$1001,'Ergebnis (aggregiert)'!$C82)))</f>
        <v/>
      </c>
      <c r="J82" s="87" t="str">
        <f>IFERROR(IF(ISBLANK(A82),"",IF(COUNTIF('Beladung des Speichers'!$A$17:$A$300,'Ergebnis (aggregiert)'!A82)=0,"Fehler: Reiter 'Beladung des Speichers' wurde für diesen Speicher nicht ausgefüllt",IF(COUNTIF('Entladung des Speichers'!$A$17:$A$300,'Ergebnis (aggregiert)'!A82)=0,"Fehler: Reiter 'Entladung des Speichers' wurde für diesen Speicher nicht ausgefüllt",IF(COUNTIF(Füllstände!$A$17:$A$300,'Ergebnis (aggregiert)'!A82)=0,"Fehler: Reiter 'Füllstände' wurde für diesen Speicher nicht ausgefüllt","")))),"Fehler: nicht alle Datenblätter für diesen Speicher wurden vollständig befüllt")</f>
        <v/>
      </c>
    </row>
    <row r="83" spans="1:10" x14ac:dyDescent="0.2">
      <c r="A83" s="105" t="str">
        <f>IF(Stammdaten!A83="","",Stammdaten!A83)</f>
        <v/>
      </c>
      <c r="B83" s="105" t="str">
        <f>IF(A83="","",VLOOKUP(A83,Stammdaten!A83:H366,6,FALSE))</f>
        <v/>
      </c>
      <c r="C83" s="177" t="str">
        <f>IF(A83="","",IF(OR('Beladung des Speichers'!B83="Beladung aus dem Netz eines anderen Netzbetreibers",'Beladung des Speichers'!B83="Beladung ohne Netznutzung"),'Beladung des Speichers'!B83,"Beladung aus dem Netz der "&amp;Stammdaten!$F$3))</f>
        <v/>
      </c>
      <c r="D83" s="106" t="str">
        <f t="shared" si="3"/>
        <v/>
      </c>
      <c r="E83" s="107" t="str">
        <f>IF(OR(C83="Beladung aus dem Netz eines anderen Netzbetreibers",C83="Beladung ohne Netznutzung"), "",IF(A83="","",SUMIFS('Ergebnis (detailliert)'!$H$17:$H$300,'Ergebnis (detailliert)'!$A$17:$A$300,'Ergebnis (aggregiert)'!$A83,'Ergebnis (detailliert)'!$B$17:$B$300,'Ergebnis (aggregiert)'!$C83)))</f>
        <v/>
      </c>
      <c r="F83" s="108" t="str">
        <f>IF(OR(C83="Beladung aus dem Netz eines anderen Netzbetreibers",C83="Beladung ohne Netznutzung"),  "",IF($A83="","",SUMIFS('Ergebnis (detailliert)'!$I$17:$I$300,'Ergebnis (detailliert)'!$A$17:$A$300,'Ergebnis (aggregiert)'!$A83,'Ergebnis (detailliert)'!$B$17:$B$300,'Ergebnis (aggregiert)'!$C83)))</f>
        <v/>
      </c>
      <c r="G83" s="107" t="str">
        <f>IF(OR(C83="Beladung aus dem Netz eines anderen Netzbetreibers",C83="Beladung ohne Netznutzung"), "",IF($A83="","",SUMIFS('Ergebnis (detailliert)'!$M$17:$M$1001,'Ergebnis (detailliert)'!$A$17:$A$1001,'Ergebnis (aggregiert)'!$A83,'Ergebnis (detailliert)'!$B$17:$B$1001,'Ergebnis (aggregiert)'!$C83)))</f>
        <v/>
      </c>
      <c r="H83" s="108" t="str">
        <f>IF(OR(C83="Beladung aus dem Netz eines anderen Netzbetreibers",C83="Beladung ohne Netznutzung"), "",IF($A83="","",SUMIFS('Ergebnis (detailliert)'!$P$17:$P$1001,'Ergebnis (detailliert)'!$A$17:$A$1001,'Ergebnis (aggregiert)'!$A83,'Ergebnis (detailliert)'!$B$17:$B$1001,'Ergebnis (aggregiert)'!$C83)))</f>
        <v/>
      </c>
      <c r="I83" s="109" t="str">
        <f>IF(OR(C83="Beladung aus dem Netz eines anderen Netzbetreibers",C83="Beladung ohne Netznutzung"), "",IF($A83="","",SUMIFS('Ergebnis (detailliert)'!$S$17:$S$1001,'Ergebnis (detailliert)'!$A$17:$A$1001,'Ergebnis (aggregiert)'!$A83,'Ergebnis (detailliert)'!$B$17:$B$1001,'Ergebnis (aggregiert)'!$C83)))</f>
        <v/>
      </c>
      <c r="J83" s="87" t="str">
        <f>IFERROR(IF(ISBLANK(A83),"",IF(COUNTIF('Beladung des Speichers'!$A$17:$A$300,'Ergebnis (aggregiert)'!A83)=0,"Fehler: Reiter 'Beladung des Speichers' wurde für diesen Speicher nicht ausgefüllt",IF(COUNTIF('Entladung des Speichers'!$A$17:$A$300,'Ergebnis (aggregiert)'!A83)=0,"Fehler: Reiter 'Entladung des Speichers' wurde für diesen Speicher nicht ausgefüllt",IF(COUNTIF(Füllstände!$A$17:$A$300,'Ergebnis (aggregiert)'!A83)=0,"Fehler: Reiter 'Füllstände' wurde für diesen Speicher nicht ausgefüllt","")))),"Fehler: nicht alle Datenblätter für diesen Speicher wurden vollständig befüllt")</f>
        <v/>
      </c>
    </row>
    <row r="84" spans="1:10" x14ac:dyDescent="0.2">
      <c r="A84" s="105" t="str">
        <f>IF(Stammdaten!A84="","",Stammdaten!A84)</f>
        <v/>
      </c>
      <c r="B84" s="105" t="str">
        <f>IF(A84="","",VLOOKUP(A84,Stammdaten!A84:H367,6,FALSE))</f>
        <v/>
      </c>
      <c r="C84" s="177" t="str">
        <f>IF(A84="","",IF(OR('Beladung des Speichers'!B84="Beladung aus dem Netz eines anderen Netzbetreibers",'Beladung des Speichers'!B84="Beladung ohne Netznutzung"),'Beladung des Speichers'!B84,"Beladung aus dem Netz der "&amp;Stammdaten!$F$3))</f>
        <v/>
      </c>
      <c r="D84" s="106" t="str">
        <f t="shared" si="3"/>
        <v/>
      </c>
      <c r="E84" s="107" t="str">
        <f>IF(OR(C84="Beladung aus dem Netz eines anderen Netzbetreibers",C84="Beladung ohne Netznutzung"), "",IF(A84="","",SUMIFS('Ergebnis (detailliert)'!$H$17:$H$300,'Ergebnis (detailliert)'!$A$17:$A$300,'Ergebnis (aggregiert)'!$A84,'Ergebnis (detailliert)'!$B$17:$B$300,'Ergebnis (aggregiert)'!$C84)))</f>
        <v/>
      </c>
      <c r="F84" s="108" t="str">
        <f>IF(OR(C84="Beladung aus dem Netz eines anderen Netzbetreibers",C84="Beladung ohne Netznutzung"),  "",IF($A84="","",SUMIFS('Ergebnis (detailliert)'!$I$17:$I$300,'Ergebnis (detailliert)'!$A$17:$A$300,'Ergebnis (aggregiert)'!$A84,'Ergebnis (detailliert)'!$B$17:$B$300,'Ergebnis (aggregiert)'!$C84)))</f>
        <v/>
      </c>
      <c r="G84" s="107" t="str">
        <f>IF(OR(C84="Beladung aus dem Netz eines anderen Netzbetreibers",C84="Beladung ohne Netznutzung"), "",IF($A84="","",SUMIFS('Ergebnis (detailliert)'!$M$17:$M$1001,'Ergebnis (detailliert)'!$A$17:$A$1001,'Ergebnis (aggregiert)'!$A84,'Ergebnis (detailliert)'!$B$17:$B$1001,'Ergebnis (aggregiert)'!$C84)))</f>
        <v/>
      </c>
      <c r="H84" s="108" t="str">
        <f>IF(OR(C84="Beladung aus dem Netz eines anderen Netzbetreibers",C84="Beladung ohne Netznutzung"), "",IF($A84="","",SUMIFS('Ergebnis (detailliert)'!$P$17:$P$1001,'Ergebnis (detailliert)'!$A$17:$A$1001,'Ergebnis (aggregiert)'!$A84,'Ergebnis (detailliert)'!$B$17:$B$1001,'Ergebnis (aggregiert)'!$C84)))</f>
        <v/>
      </c>
      <c r="I84" s="109" t="str">
        <f>IF(OR(C84="Beladung aus dem Netz eines anderen Netzbetreibers",C84="Beladung ohne Netznutzung"), "",IF($A84="","",SUMIFS('Ergebnis (detailliert)'!$S$17:$S$1001,'Ergebnis (detailliert)'!$A$17:$A$1001,'Ergebnis (aggregiert)'!$A84,'Ergebnis (detailliert)'!$B$17:$B$1001,'Ergebnis (aggregiert)'!$C84)))</f>
        <v/>
      </c>
      <c r="J84" s="87" t="str">
        <f>IFERROR(IF(ISBLANK(A84),"",IF(COUNTIF('Beladung des Speichers'!$A$17:$A$300,'Ergebnis (aggregiert)'!A84)=0,"Fehler: Reiter 'Beladung des Speichers' wurde für diesen Speicher nicht ausgefüllt",IF(COUNTIF('Entladung des Speichers'!$A$17:$A$300,'Ergebnis (aggregiert)'!A84)=0,"Fehler: Reiter 'Entladung des Speichers' wurde für diesen Speicher nicht ausgefüllt",IF(COUNTIF(Füllstände!$A$17:$A$300,'Ergebnis (aggregiert)'!A84)=0,"Fehler: Reiter 'Füllstände' wurde für diesen Speicher nicht ausgefüllt","")))),"Fehler: nicht alle Datenblätter für diesen Speicher wurden vollständig befüllt")</f>
        <v/>
      </c>
    </row>
    <row r="85" spans="1:10" x14ac:dyDescent="0.2">
      <c r="A85" s="105" t="str">
        <f>IF(Stammdaten!A85="","",Stammdaten!A85)</f>
        <v/>
      </c>
      <c r="B85" s="105" t="str">
        <f>IF(A85="","",VLOOKUP(A85,Stammdaten!A85:H368,6,FALSE))</f>
        <v/>
      </c>
      <c r="C85" s="177" t="str">
        <f>IF(A85="","",IF(OR('Beladung des Speichers'!B85="Beladung aus dem Netz eines anderen Netzbetreibers",'Beladung des Speichers'!B85="Beladung ohne Netznutzung"),'Beladung des Speichers'!B85,"Beladung aus dem Netz der "&amp;Stammdaten!$F$3))</f>
        <v/>
      </c>
      <c r="D85" s="106" t="str">
        <f t="shared" si="3"/>
        <v/>
      </c>
      <c r="E85" s="107" t="str">
        <f>IF(OR(C85="Beladung aus dem Netz eines anderen Netzbetreibers",C85="Beladung ohne Netznutzung"), "",IF(A85="","",SUMIFS('Ergebnis (detailliert)'!$H$17:$H$300,'Ergebnis (detailliert)'!$A$17:$A$300,'Ergebnis (aggregiert)'!$A85,'Ergebnis (detailliert)'!$B$17:$B$300,'Ergebnis (aggregiert)'!$C85)))</f>
        <v/>
      </c>
      <c r="F85" s="108" t="str">
        <f>IF(OR(C85="Beladung aus dem Netz eines anderen Netzbetreibers",C85="Beladung ohne Netznutzung"),  "",IF($A85="","",SUMIFS('Ergebnis (detailliert)'!$I$17:$I$300,'Ergebnis (detailliert)'!$A$17:$A$300,'Ergebnis (aggregiert)'!$A85,'Ergebnis (detailliert)'!$B$17:$B$300,'Ergebnis (aggregiert)'!$C85)))</f>
        <v/>
      </c>
      <c r="G85" s="107" t="str">
        <f>IF(OR(C85="Beladung aus dem Netz eines anderen Netzbetreibers",C85="Beladung ohne Netznutzung"), "",IF($A85="","",SUMIFS('Ergebnis (detailliert)'!$M$17:$M$1001,'Ergebnis (detailliert)'!$A$17:$A$1001,'Ergebnis (aggregiert)'!$A85,'Ergebnis (detailliert)'!$B$17:$B$1001,'Ergebnis (aggregiert)'!$C85)))</f>
        <v/>
      </c>
      <c r="H85" s="108" t="str">
        <f>IF(OR(C85="Beladung aus dem Netz eines anderen Netzbetreibers",C85="Beladung ohne Netznutzung"), "",IF($A85="","",SUMIFS('Ergebnis (detailliert)'!$P$17:$P$1001,'Ergebnis (detailliert)'!$A$17:$A$1001,'Ergebnis (aggregiert)'!$A85,'Ergebnis (detailliert)'!$B$17:$B$1001,'Ergebnis (aggregiert)'!$C85)))</f>
        <v/>
      </c>
      <c r="I85" s="109" t="str">
        <f>IF(OR(C85="Beladung aus dem Netz eines anderen Netzbetreibers",C85="Beladung ohne Netznutzung"), "",IF($A85="","",SUMIFS('Ergebnis (detailliert)'!$S$17:$S$1001,'Ergebnis (detailliert)'!$A$17:$A$1001,'Ergebnis (aggregiert)'!$A85,'Ergebnis (detailliert)'!$B$17:$B$1001,'Ergebnis (aggregiert)'!$C85)))</f>
        <v/>
      </c>
      <c r="J85" s="87" t="str">
        <f>IFERROR(IF(ISBLANK(A85),"",IF(COUNTIF('Beladung des Speichers'!$A$17:$A$300,'Ergebnis (aggregiert)'!A85)=0,"Fehler: Reiter 'Beladung des Speichers' wurde für diesen Speicher nicht ausgefüllt",IF(COUNTIF('Entladung des Speichers'!$A$17:$A$300,'Ergebnis (aggregiert)'!A85)=0,"Fehler: Reiter 'Entladung des Speichers' wurde für diesen Speicher nicht ausgefüllt",IF(COUNTIF(Füllstände!$A$17:$A$300,'Ergebnis (aggregiert)'!A85)=0,"Fehler: Reiter 'Füllstände' wurde für diesen Speicher nicht ausgefüllt","")))),"Fehler: nicht alle Datenblätter für diesen Speicher wurden vollständig befüllt")</f>
        <v/>
      </c>
    </row>
    <row r="86" spans="1:10" x14ac:dyDescent="0.2">
      <c r="A86" s="105" t="str">
        <f>IF(Stammdaten!A86="","",Stammdaten!A86)</f>
        <v/>
      </c>
      <c r="B86" s="105" t="str">
        <f>IF(A86="","",VLOOKUP(A86,Stammdaten!A86:H369,6,FALSE))</f>
        <v/>
      </c>
      <c r="C86" s="177" t="str">
        <f>IF(A86="","",IF(OR('Beladung des Speichers'!B86="Beladung aus dem Netz eines anderen Netzbetreibers",'Beladung des Speichers'!B86="Beladung ohne Netznutzung"),'Beladung des Speichers'!B86,"Beladung aus dem Netz der "&amp;Stammdaten!$F$3))</f>
        <v/>
      </c>
      <c r="D86" s="106" t="str">
        <f t="shared" si="3"/>
        <v/>
      </c>
      <c r="E86" s="107" t="str">
        <f>IF(OR(C86="Beladung aus dem Netz eines anderen Netzbetreibers",C86="Beladung ohne Netznutzung"), "",IF(A86="","",SUMIFS('Ergebnis (detailliert)'!$H$17:$H$300,'Ergebnis (detailliert)'!$A$17:$A$300,'Ergebnis (aggregiert)'!$A86,'Ergebnis (detailliert)'!$B$17:$B$300,'Ergebnis (aggregiert)'!$C86)))</f>
        <v/>
      </c>
      <c r="F86" s="108" t="str">
        <f>IF(OR(C86="Beladung aus dem Netz eines anderen Netzbetreibers",C86="Beladung ohne Netznutzung"),  "",IF($A86="","",SUMIFS('Ergebnis (detailliert)'!$I$17:$I$300,'Ergebnis (detailliert)'!$A$17:$A$300,'Ergebnis (aggregiert)'!$A86,'Ergebnis (detailliert)'!$B$17:$B$300,'Ergebnis (aggregiert)'!$C86)))</f>
        <v/>
      </c>
      <c r="G86" s="107" t="str">
        <f>IF(OR(C86="Beladung aus dem Netz eines anderen Netzbetreibers",C86="Beladung ohne Netznutzung"), "",IF($A86="","",SUMIFS('Ergebnis (detailliert)'!$M$17:$M$1001,'Ergebnis (detailliert)'!$A$17:$A$1001,'Ergebnis (aggregiert)'!$A86,'Ergebnis (detailliert)'!$B$17:$B$1001,'Ergebnis (aggregiert)'!$C86)))</f>
        <v/>
      </c>
      <c r="H86" s="108" t="str">
        <f>IF(OR(C86="Beladung aus dem Netz eines anderen Netzbetreibers",C86="Beladung ohne Netznutzung"), "",IF($A86="","",SUMIFS('Ergebnis (detailliert)'!$P$17:$P$1001,'Ergebnis (detailliert)'!$A$17:$A$1001,'Ergebnis (aggregiert)'!$A86,'Ergebnis (detailliert)'!$B$17:$B$1001,'Ergebnis (aggregiert)'!$C86)))</f>
        <v/>
      </c>
      <c r="I86" s="109" t="str">
        <f>IF(OR(C86="Beladung aus dem Netz eines anderen Netzbetreibers",C86="Beladung ohne Netznutzung"), "",IF($A86="","",SUMIFS('Ergebnis (detailliert)'!$S$17:$S$1001,'Ergebnis (detailliert)'!$A$17:$A$1001,'Ergebnis (aggregiert)'!$A86,'Ergebnis (detailliert)'!$B$17:$B$1001,'Ergebnis (aggregiert)'!$C86)))</f>
        <v/>
      </c>
      <c r="J86" s="87" t="str">
        <f>IFERROR(IF(ISBLANK(A86),"",IF(COUNTIF('Beladung des Speichers'!$A$17:$A$300,'Ergebnis (aggregiert)'!A86)=0,"Fehler: Reiter 'Beladung des Speichers' wurde für diesen Speicher nicht ausgefüllt",IF(COUNTIF('Entladung des Speichers'!$A$17:$A$300,'Ergebnis (aggregiert)'!A86)=0,"Fehler: Reiter 'Entladung des Speichers' wurde für diesen Speicher nicht ausgefüllt",IF(COUNTIF(Füllstände!$A$17:$A$300,'Ergebnis (aggregiert)'!A86)=0,"Fehler: Reiter 'Füllstände' wurde für diesen Speicher nicht ausgefüllt","")))),"Fehler: nicht alle Datenblätter für diesen Speicher wurden vollständig befüllt")</f>
        <v/>
      </c>
    </row>
    <row r="87" spans="1:10" x14ac:dyDescent="0.2">
      <c r="A87" s="105" t="str">
        <f>IF(Stammdaten!A87="","",Stammdaten!A87)</f>
        <v/>
      </c>
      <c r="B87" s="105" t="str">
        <f>IF(A87="","",VLOOKUP(A87,Stammdaten!A87:H370,6,FALSE))</f>
        <v/>
      </c>
      <c r="C87" s="177" t="str">
        <f>IF(A87="","",IF(OR('Beladung des Speichers'!B87="Beladung aus dem Netz eines anderen Netzbetreibers",'Beladung des Speichers'!B87="Beladung ohne Netznutzung"),'Beladung des Speichers'!B87,"Beladung aus dem Netz der "&amp;Stammdaten!$F$3))</f>
        <v/>
      </c>
      <c r="D87" s="106" t="str">
        <f t="shared" si="3"/>
        <v/>
      </c>
      <c r="E87" s="107" t="str">
        <f>IF(OR(C87="Beladung aus dem Netz eines anderen Netzbetreibers",C87="Beladung ohne Netznutzung"), "",IF(A87="","",SUMIFS('Ergebnis (detailliert)'!$H$17:$H$300,'Ergebnis (detailliert)'!$A$17:$A$300,'Ergebnis (aggregiert)'!$A87,'Ergebnis (detailliert)'!$B$17:$B$300,'Ergebnis (aggregiert)'!$C87)))</f>
        <v/>
      </c>
      <c r="F87" s="108" t="str">
        <f>IF(OR(C87="Beladung aus dem Netz eines anderen Netzbetreibers",C87="Beladung ohne Netznutzung"),  "",IF($A87="","",SUMIFS('Ergebnis (detailliert)'!$I$17:$I$300,'Ergebnis (detailliert)'!$A$17:$A$300,'Ergebnis (aggregiert)'!$A87,'Ergebnis (detailliert)'!$B$17:$B$300,'Ergebnis (aggregiert)'!$C87)))</f>
        <v/>
      </c>
      <c r="G87" s="107" t="str">
        <f>IF(OR(C87="Beladung aus dem Netz eines anderen Netzbetreibers",C87="Beladung ohne Netznutzung"), "",IF($A87="","",SUMIFS('Ergebnis (detailliert)'!$M$17:$M$1001,'Ergebnis (detailliert)'!$A$17:$A$1001,'Ergebnis (aggregiert)'!$A87,'Ergebnis (detailliert)'!$B$17:$B$1001,'Ergebnis (aggregiert)'!$C87)))</f>
        <v/>
      </c>
      <c r="H87" s="108" t="str">
        <f>IF(OR(C87="Beladung aus dem Netz eines anderen Netzbetreibers",C87="Beladung ohne Netznutzung"), "",IF($A87="","",SUMIFS('Ergebnis (detailliert)'!$P$17:$P$1001,'Ergebnis (detailliert)'!$A$17:$A$1001,'Ergebnis (aggregiert)'!$A87,'Ergebnis (detailliert)'!$B$17:$B$1001,'Ergebnis (aggregiert)'!$C87)))</f>
        <v/>
      </c>
      <c r="I87" s="109" t="str">
        <f>IF(OR(C87="Beladung aus dem Netz eines anderen Netzbetreibers",C87="Beladung ohne Netznutzung"), "",IF($A87="","",SUMIFS('Ergebnis (detailliert)'!$S$17:$S$1001,'Ergebnis (detailliert)'!$A$17:$A$1001,'Ergebnis (aggregiert)'!$A87,'Ergebnis (detailliert)'!$B$17:$B$1001,'Ergebnis (aggregiert)'!$C87)))</f>
        <v/>
      </c>
      <c r="J87" s="87" t="str">
        <f>IFERROR(IF(ISBLANK(A87),"",IF(COUNTIF('Beladung des Speichers'!$A$17:$A$300,'Ergebnis (aggregiert)'!A87)=0,"Fehler: Reiter 'Beladung des Speichers' wurde für diesen Speicher nicht ausgefüllt",IF(COUNTIF('Entladung des Speichers'!$A$17:$A$300,'Ergebnis (aggregiert)'!A87)=0,"Fehler: Reiter 'Entladung des Speichers' wurde für diesen Speicher nicht ausgefüllt",IF(COUNTIF(Füllstände!$A$17:$A$300,'Ergebnis (aggregiert)'!A87)=0,"Fehler: Reiter 'Füllstände' wurde für diesen Speicher nicht ausgefüllt","")))),"Fehler: nicht alle Datenblätter für diesen Speicher wurden vollständig befüllt")</f>
        <v/>
      </c>
    </row>
    <row r="88" spans="1:10" x14ac:dyDescent="0.2">
      <c r="A88" s="105" t="str">
        <f>IF(Stammdaten!A88="","",Stammdaten!A88)</f>
        <v/>
      </c>
      <c r="B88" s="105" t="str">
        <f>IF(A88="","",VLOOKUP(A88,Stammdaten!A88:H371,6,FALSE))</f>
        <v/>
      </c>
      <c r="C88" s="177" t="str">
        <f>IF(A88="","",IF(OR('Beladung des Speichers'!B88="Beladung aus dem Netz eines anderen Netzbetreibers",'Beladung des Speichers'!B88="Beladung ohne Netznutzung"),'Beladung des Speichers'!B88,"Beladung aus dem Netz der "&amp;Stammdaten!$F$3))</f>
        <v/>
      </c>
      <c r="D88" s="106" t="str">
        <f t="shared" si="3"/>
        <v/>
      </c>
      <c r="E88" s="107" t="str">
        <f>IF(OR(C88="Beladung aus dem Netz eines anderen Netzbetreibers",C88="Beladung ohne Netznutzung"), "",IF(A88="","",SUMIFS('Ergebnis (detailliert)'!$H$17:$H$300,'Ergebnis (detailliert)'!$A$17:$A$300,'Ergebnis (aggregiert)'!$A88,'Ergebnis (detailliert)'!$B$17:$B$300,'Ergebnis (aggregiert)'!$C88)))</f>
        <v/>
      </c>
      <c r="F88" s="108" t="str">
        <f>IF(OR(C88="Beladung aus dem Netz eines anderen Netzbetreibers",C88="Beladung ohne Netznutzung"),  "",IF($A88="","",SUMIFS('Ergebnis (detailliert)'!$I$17:$I$300,'Ergebnis (detailliert)'!$A$17:$A$300,'Ergebnis (aggregiert)'!$A88,'Ergebnis (detailliert)'!$B$17:$B$300,'Ergebnis (aggregiert)'!$C88)))</f>
        <v/>
      </c>
      <c r="G88" s="107" t="str">
        <f>IF(OR(C88="Beladung aus dem Netz eines anderen Netzbetreibers",C88="Beladung ohne Netznutzung"), "",IF($A88="","",SUMIFS('Ergebnis (detailliert)'!$M$17:$M$1001,'Ergebnis (detailliert)'!$A$17:$A$1001,'Ergebnis (aggregiert)'!$A88,'Ergebnis (detailliert)'!$B$17:$B$1001,'Ergebnis (aggregiert)'!$C88)))</f>
        <v/>
      </c>
      <c r="H88" s="108" t="str">
        <f>IF(OR(C88="Beladung aus dem Netz eines anderen Netzbetreibers",C88="Beladung ohne Netznutzung"), "",IF($A88="","",SUMIFS('Ergebnis (detailliert)'!$P$17:$P$1001,'Ergebnis (detailliert)'!$A$17:$A$1001,'Ergebnis (aggregiert)'!$A88,'Ergebnis (detailliert)'!$B$17:$B$1001,'Ergebnis (aggregiert)'!$C88)))</f>
        <v/>
      </c>
      <c r="I88" s="109" t="str">
        <f>IF(OR(C88="Beladung aus dem Netz eines anderen Netzbetreibers",C88="Beladung ohne Netznutzung"), "",IF($A88="","",SUMIFS('Ergebnis (detailliert)'!$S$17:$S$1001,'Ergebnis (detailliert)'!$A$17:$A$1001,'Ergebnis (aggregiert)'!$A88,'Ergebnis (detailliert)'!$B$17:$B$1001,'Ergebnis (aggregiert)'!$C88)))</f>
        <v/>
      </c>
      <c r="J88" s="87" t="str">
        <f>IFERROR(IF(ISBLANK(A88),"",IF(COUNTIF('Beladung des Speichers'!$A$17:$A$300,'Ergebnis (aggregiert)'!A88)=0,"Fehler: Reiter 'Beladung des Speichers' wurde für diesen Speicher nicht ausgefüllt",IF(COUNTIF('Entladung des Speichers'!$A$17:$A$300,'Ergebnis (aggregiert)'!A88)=0,"Fehler: Reiter 'Entladung des Speichers' wurde für diesen Speicher nicht ausgefüllt",IF(COUNTIF(Füllstände!$A$17:$A$300,'Ergebnis (aggregiert)'!A88)=0,"Fehler: Reiter 'Füllstände' wurde für diesen Speicher nicht ausgefüllt","")))),"Fehler: nicht alle Datenblätter für diesen Speicher wurden vollständig befüllt")</f>
        <v/>
      </c>
    </row>
    <row r="89" spans="1:10" x14ac:dyDescent="0.2">
      <c r="A89" s="105" t="str">
        <f>IF(Stammdaten!A89="","",Stammdaten!A89)</f>
        <v/>
      </c>
      <c r="B89" s="105" t="str">
        <f>IF(A89="","",VLOOKUP(A89,Stammdaten!A89:H372,6,FALSE))</f>
        <v/>
      </c>
      <c r="C89" s="177" t="str">
        <f>IF(A89="","",IF(OR('Beladung des Speichers'!B89="Beladung aus dem Netz eines anderen Netzbetreibers",'Beladung des Speichers'!B89="Beladung ohne Netznutzung"),'Beladung des Speichers'!B89,"Beladung aus dem Netz der "&amp;Stammdaten!$F$3))</f>
        <v/>
      </c>
      <c r="D89" s="106" t="str">
        <f t="shared" si="3"/>
        <v/>
      </c>
      <c r="E89" s="107" t="str">
        <f>IF(OR(C89="Beladung aus dem Netz eines anderen Netzbetreibers",C89="Beladung ohne Netznutzung"), "",IF(A89="","",SUMIFS('Ergebnis (detailliert)'!$H$17:$H$300,'Ergebnis (detailliert)'!$A$17:$A$300,'Ergebnis (aggregiert)'!$A89,'Ergebnis (detailliert)'!$B$17:$B$300,'Ergebnis (aggregiert)'!$C89)))</f>
        <v/>
      </c>
      <c r="F89" s="108" t="str">
        <f>IF(OR(C89="Beladung aus dem Netz eines anderen Netzbetreibers",C89="Beladung ohne Netznutzung"),  "",IF($A89="","",SUMIFS('Ergebnis (detailliert)'!$I$17:$I$300,'Ergebnis (detailliert)'!$A$17:$A$300,'Ergebnis (aggregiert)'!$A89,'Ergebnis (detailliert)'!$B$17:$B$300,'Ergebnis (aggregiert)'!$C89)))</f>
        <v/>
      </c>
      <c r="G89" s="107" t="str">
        <f>IF(OR(C89="Beladung aus dem Netz eines anderen Netzbetreibers",C89="Beladung ohne Netznutzung"), "",IF($A89="","",SUMIFS('Ergebnis (detailliert)'!$M$17:$M$1001,'Ergebnis (detailliert)'!$A$17:$A$1001,'Ergebnis (aggregiert)'!$A89,'Ergebnis (detailliert)'!$B$17:$B$1001,'Ergebnis (aggregiert)'!$C89)))</f>
        <v/>
      </c>
      <c r="H89" s="108" t="str">
        <f>IF(OR(C89="Beladung aus dem Netz eines anderen Netzbetreibers",C89="Beladung ohne Netznutzung"), "",IF($A89="","",SUMIFS('Ergebnis (detailliert)'!$P$17:$P$1001,'Ergebnis (detailliert)'!$A$17:$A$1001,'Ergebnis (aggregiert)'!$A89,'Ergebnis (detailliert)'!$B$17:$B$1001,'Ergebnis (aggregiert)'!$C89)))</f>
        <v/>
      </c>
      <c r="I89" s="109" t="str">
        <f>IF(OR(C89="Beladung aus dem Netz eines anderen Netzbetreibers",C89="Beladung ohne Netznutzung"), "",IF($A89="","",SUMIFS('Ergebnis (detailliert)'!$S$17:$S$1001,'Ergebnis (detailliert)'!$A$17:$A$1001,'Ergebnis (aggregiert)'!$A89,'Ergebnis (detailliert)'!$B$17:$B$1001,'Ergebnis (aggregiert)'!$C89)))</f>
        <v/>
      </c>
      <c r="J89" s="87" t="str">
        <f>IFERROR(IF(ISBLANK(A89),"",IF(COUNTIF('Beladung des Speichers'!$A$17:$A$300,'Ergebnis (aggregiert)'!A89)=0,"Fehler: Reiter 'Beladung des Speichers' wurde für diesen Speicher nicht ausgefüllt",IF(COUNTIF('Entladung des Speichers'!$A$17:$A$300,'Ergebnis (aggregiert)'!A89)=0,"Fehler: Reiter 'Entladung des Speichers' wurde für diesen Speicher nicht ausgefüllt",IF(COUNTIF(Füllstände!$A$17:$A$300,'Ergebnis (aggregiert)'!A89)=0,"Fehler: Reiter 'Füllstände' wurde für diesen Speicher nicht ausgefüllt","")))),"Fehler: nicht alle Datenblätter für diesen Speicher wurden vollständig befüllt")</f>
        <v/>
      </c>
    </row>
    <row r="90" spans="1:10" x14ac:dyDescent="0.2">
      <c r="A90" s="105" t="str">
        <f>IF(Stammdaten!A90="","",Stammdaten!A90)</f>
        <v/>
      </c>
      <c r="B90" s="105" t="str">
        <f>IF(A90="","",VLOOKUP(A90,Stammdaten!A90:H373,6,FALSE))</f>
        <v/>
      </c>
      <c r="C90" s="177" t="str">
        <f>IF(A90="","",IF(OR('Beladung des Speichers'!B90="Beladung aus dem Netz eines anderen Netzbetreibers",'Beladung des Speichers'!B90="Beladung ohne Netznutzung"),'Beladung des Speichers'!B90,"Beladung aus dem Netz der "&amp;Stammdaten!$F$3))</f>
        <v/>
      </c>
      <c r="D90" s="106" t="str">
        <f t="shared" si="3"/>
        <v/>
      </c>
      <c r="E90" s="107" t="str">
        <f>IF(OR(C90="Beladung aus dem Netz eines anderen Netzbetreibers",C90="Beladung ohne Netznutzung"), "",IF(A90="","",SUMIFS('Ergebnis (detailliert)'!$H$17:$H$300,'Ergebnis (detailliert)'!$A$17:$A$300,'Ergebnis (aggregiert)'!$A90,'Ergebnis (detailliert)'!$B$17:$B$300,'Ergebnis (aggregiert)'!$C90)))</f>
        <v/>
      </c>
      <c r="F90" s="108" t="str">
        <f>IF(OR(C90="Beladung aus dem Netz eines anderen Netzbetreibers",C90="Beladung ohne Netznutzung"),  "",IF($A90="","",SUMIFS('Ergebnis (detailliert)'!$I$17:$I$300,'Ergebnis (detailliert)'!$A$17:$A$300,'Ergebnis (aggregiert)'!$A90,'Ergebnis (detailliert)'!$B$17:$B$300,'Ergebnis (aggregiert)'!$C90)))</f>
        <v/>
      </c>
      <c r="G90" s="107" t="str">
        <f>IF(OR(C90="Beladung aus dem Netz eines anderen Netzbetreibers",C90="Beladung ohne Netznutzung"), "",IF($A90="","",SUMIFS('Ergebnis (detailliert)'!$M$17:$M$1001,'Ergebnis (detailliert)'!$A$17:$A$1001,'Ergebnis (aggregiert)'!$A90,'Ergebnis (detailliert)'!$B$17:$B$1001,'Ergebnis (aggregiert)'!$C90)))</f>
        <v/>
      </c>
      <c r="H90" s="108" t="str">
        <f>IF(OR(C90="Beladung aus dem Netz eines anderen Netzbetreibers",C90="Beladung ohne Netznutzung"), "",IF($A90="","",SUMIFS('Ergebnis (detailliert)'!$P$17:$P$1001,'Ergebnis (detailliert)'!$A$17:$A$1001,'Ergebnis (aggregiert)'!$A90,'Ergebnis (detailliert)'!$B$17:$B$1001,'Ergebnis (aggregiert)'!$C90)))</f>
        <v/>
      </c>
      <c r="I90" s="109" t="str">
        <f>IF(OR(C90="Beladung aus dem Netz eines anderen Netzbetreibers",C90="Beladung ohne Netznutzung"), "",IF($A90="","",SUMIFS('Ergebnis (detailliert)'!$S$17:$S$1001,'Ergebnis (detailliert)'!$A$17:$A$1001,'Ergebnis (aggregiert)'!$A90,'Ergebnis (detailliert)'!$B$17:$B$1001,'Ergebnis (aggregiert)'!$C90)))</f>
        <v/>
      </c>
      <c r="J90" s="87" t="str">
        <f>IFERROR(IF(ISBLANK(A90),"",IF(COUNTIF('Beladung des Speichers'!$A$17:$A$300,'Ergebnis (aggregiert)'!A90)=0,"Fehler: Reiter 'Beladung des Speichers' wurde für diesen Speicher nicht ausgefüllt",IF(COUNTIF('Entladung des Speichers'!$A$17:$A$300,'Ergebnis (aggregiert)'!A90)=0,"Fehler: Reiter 'Entladung des Speichers' wurde für diesen Speicher nicht ausgefüllt",IF(COUNTIF(Füllstände!$A$17:$A$300,'Ergebnis (aggregiert)'!A90)=0,"Fehler: Reiter 'Füllstände' wurde für diesen Speicher nicht ausgefüllt","")))),"Fehler: nicht alle Datenblätter für diesen Speicher wurden vollständig befüllt")</f>
        <v/>
      </c>
    </row>
    <row r="91" spans="1:10" x14ac:dyDescent="0.2">
      <c r="A91" s="105" t="str">
        <f>IF(Stammdaten!A91="","",Stammdaten!A91)</f>
        <v/>
      </c>
      <c r="B91" s="105" t="str">
        <f>IF(A91="","",VLOOKUP(A91,Stammdaten!A91:H374,6,FALSE))</f>
        <v/>
      </c>
      <c r="C91" s="177" t="str">
        <f>IF(A91="","",IF(OR('Beladung des Speichers'!B91="Beladung aus dem Netz eines anderen Netzbetreibers",'Beladung des Speichers'!B91="Beladung ohne Netznutzung"),'Beladung des Speichers'!B91,"Beladung aus dem Netz der "&amp;Stammdaten!$F$3))</f>
        <v/>
      </c>
      <c r="D91" s="106" t="str">
        <f t="shared" si="3"/>
        <v/>
      </c>
      <c r="E91" s="107" t="str">
        <f>IF(OR(C91="Beladung aus dem Netz eines anderen Netzbetreibers",C91="Beladung ohne Netznutzung"), "",IF(A91="","",SUMIFS('Ergebnis (detailliert)'!$H$17:$H$300,'Ergebnis (detailliert)'!$A$17:$A$300,'Ergebnis (aggregiert)'!$A91,'Ergebnis (detailliert)'!$B$17:$B$300,'Ergebnis (aggregiert)'!$C91)))</f>
        <v/>
      </c>
      <c r="F91" s="108" t="str">
        <f>IF(OR(C91="Beladung aus dem Netz eines anderen Netzbetreibers",C91="Beladung ohne Netznutzung"),  "",IF($A91="","",SUMIFS('Ergebnis (detailliert)'!$I$17:$I$300,'Ergebnis (detailliert)'!$A$17:$A$300,'Ergebnis (aggregiert)'!$A91,'Ergebnis (detailliert)'!$B$17:$B$300,'Ergebnis (aggregiert)'!$C91)))</f>
        <v/>
      </c>
      <c r="G91" s="107" t="str">
        <f>IF(OR(C91="Beladung aus dem Netz eines anderen Netzbetreibers",C91="Beladung ohne Netznutzung"), "",IF($A91="","",SUMIFS('Ergebnis (detailliert)'!$M$17:$M$1001,'Ergebnis (detailliert)'!$A$17:$A$1001,'Ergebnis (aggregiert)'!$A91,'Ergebnis (detailliert)'!$B$17:$B$1001,'Ergebnis (aggregiert)'!$C91)))</f>
        <v/>
      </c>
      <c r="H91" s="108" t="str">
        <f>IF(OR(C91="Beladung aus dem Netz eines anderen Netzbetreibers",C91="Beladung ohne Netznutzung"), "",IF($A91="","",SUMIFS('Ergebnis (detailliert)'!$P$17:$P$1001,'Ergebnis (detailliert)'!$A$17:$A$1001,'Ergebnis (aggregiert)'!$A91,'Ergebnis (detailliert)'!$B$17:$B$1001,'Ergebnis (aggregiert)'!$C91)))</f>
        <v/>
      </c>
      <c r="I91" s="109" t="str">
        <f>IF(OR(C91="Beladung aus dem Netz eines anderen Netzbetreibers",C91="Beladung ohne Netznutzung"), "",IF($A91="","",SUMIFS('Ergebnis (detailliert)'!$S$17:$S$1001,'Ergebnis (detailliert)'!$A$17:$A$1001,'Ergebnis (aggregiert)'!$A91,'Ergebnis (detailliert)'!$B$17:$B$1001,'Ergebnis (aggregiert)'!$C91)))</f>
        <v/>
      </c>
      <c r="J91" s="87" t="str">
        <f>IFERROR(IF(ISBLANK(A91),"",IF(COUNTIF('Beladung des Speichers'!$A$17:$A$300,'Ergebnis (aggregiert)'!A91)=0,"Fehler: Reiter 'Beladung des Speichers' wurde für diesen Speicher nicht ausgefüllt",IF(COUNTIF('Entladung des Speichers'!$A$17:$A$300,'Ergebnis (aggregiert)'!A91)=0,"Fehler: Reiter 'Entladung des Speichers' wurde für diesen Speicher nicht ausgefüllt",IF(COUNTIF(Füllstände!$A$17:$A$300,'Ergebnis (aggregiert)'!A91)=0,"Fehler: Reiter 'Füllstände' wurde für diesen Speicher nicht ausgefüllt","")))),"Fehler: nicht alle Datenblätter für diesen Speicher wurden vollständig befüllt")</f>
        <v/>
      </c>
    </row>
    <row r="92" spans="1:10" x14ac:dyDescent="0.2">
      <c r="A92" s="105" t="str">
        <f>IF(Stammdaten!A92="","",Stammdaten!A92)</f>
        <v/>
      </c>
      <c r="B92" s="105" t="str">
        <f>IF(A92="","",VLOOKUP(A92,Stammdaten!A92:H375,6,FALSE))</f>
        <v/>
      </c>
      <c r="C92" s="177" t="str">
        <f>IF(A92="","",IF(OR('Beladung des Speichers'!B92="Beladung aus dem Netz eines anderen Netzbetreibers",'Beladung des Speichers'!B92="Beladung ohne Netznutzung"),'Beladung des Speichers'!B92,"Beladung aus dem Netz der "&amp;Stammdaten!$F$3))</f>
        <v/>
      </c>
      <c r="D92" s="106" t="str">
        <f t="shared" si="3"/>
        <v/>
      </c>
      <c r="E92" s="107" t="str">
        <f>IF(OR(C92="Beladung aus dem Netz eines anderen Netzbetreibers",C92="Beladung ohne Netznutzung"), "",IF(A92="","",SUMIFS('Ergebnis (detailliert)'!$H$17:$H$300,'Ergebnis (detailliert)'!$A$17:$A$300,'Ergebnis (aggregiert)'!$A92,'Ergebnis (detailliert)'!$B$17:$B$300,'Ergebnis (aggregiert)'!$C92)))</f>
        <v/>
      </c>
      <c r="F92" s="108" t="str">
        <f>IF(OR(C92="Beladung aus dem Netz eines anderen Netzbetreibers",C92="Beladung ohne Netznutzung"),  "",IF($A92="","",SUMIFS('Ergebnis (detailliert)'!$I$17:$I$300,'Ergebnis (detailliert)'!$A$17:$A$300,'Ergebnis (aggregiert)'!$A92,'Ergebnis (detailliert)'!$B$17:$B$300,'Ergebnis (aggregiert)'!$C92)))</f>
        <v/>
      </c>
      <c r="G92" s="107" t="str">
        <f>IF(OR(C92="Beladung aus dem Netz eines anderen Netzbetreibers",C92="Beladung ohne Netznutzung"), "",IF($A92="","",SUMIFS('Ergebnis (detailliert)'!$M$17:$M$1001,'Ergebnis (detailliert)'!$A$17:$A$1001,'Ergebnis (aggregiert)'!$A92,'Ergebnis (detailliert)'!$B$17:$B$1001,'Ergebnis (aggregiert)'!$C92)))</f>
        <v/>
      </c>
      <c r="H92" s="108" t="str">
        <f>IF(OR(C92="Beladung aus dem Netz eines anderen Netzbetreibers",C92="Beladung ohne Netznutzung"), "",IF($A92="","",SUMIFS('Ergebnis (detailliert)'!$P$17:$P$1001,'Ergebnis (detailliert)'!$A$17:$A$1001,'Ergebnis (aggregiert)'!$A92,'Ergebnis (detailliert)'!$B$17:$B$1001,'Ergebnis (aggregiert)'!$C92)))</f>
        <v/>
      </c>
      <c r="I92" s="109" t="str">
        <f>IF(OR(C92="Beladung aus dem Netz eines anderen Netzbetreibers",C92="Beladung ohne Netznutzung"), "",IF($A92="","",SUMIFS('Ergebnis (detailliert)'!$S$17:$S$1001,'Ergebnis (detailliert)'!$A$17:$A$1001,'Ergebnis (aggregiert)'!$A92,'Ergebnis (detailliert)'!$B$17:$B$1001,'Ergebnis (aggregiert)'!$C92)))</f>
        <v/>
      </c>
      <c r="J92" s="87" t="str">
        <f>IFERROR(IF(ISBLANK(A92),"",IF(COUNTIF('Beladung des Speichers'!$A$17:$A$300,'Ergebnis (aggregiert)'!A92)=0,"Fehler: Reiter 'Beladung des Speichers' wurde für diesen Speicher nicht ausgefüllt",IF(COUNTIF('Entladung des Speichers'!$A$17:$A$300,'Ergebnis (aggregiert)'!A92)=0,"Fehler: Reiter 'Entladung des Speichers' wurde für diesen Speicher nicht ausgefüllt",IF(COUNTIF(Füllstände!$A$17:$A$300,'Ergebnis (aggregiert)'!A92)=0,"Fehler: Reiter 'Füllstände' wurde für diesen Speicher nicht ausgefüllt","")))),"Fehler: nicht alle Datenblätter für diesen Speicher wurden vollständig befüllt")</f>
        <v/>
      </c>
    </row>
    <row r="93" spans="1:10" x14ac:dyDescent="0.2">
      <c r="A93" s="105" t="str">
        <f>IF(Stammdaten!A93="","",Stammdaten!A93)</f>
        <v/>
      </c>
      <c r="B93" s="105" t="str">
        <f>IF(A93="","",VLOOKUP(A93,Stammdaten!A93:H376,6,FALSE))</f>
        <v/>
      </c>
      <c r="C93" s="177" t="str">
        <f>IF(A93="","",IF(OR('Beladung des Speichers'!B93="Beladung aus dem Netz eines anderen Netzbetreibers",'Beladung des Speichers'!B93="Beladung ohne Netznutzung"),'Beladung des Speichers'!B93,"Beladung aus dem Netz der "&amp;Stammdaten!$F$3))</f>
        <v/>
      </c>
      <c r="D93" s="106" t="str">
        <f t="shared" si="3"/>
        <v/>
      </c>
      <c r="E93" s="107" t="str">
        <f>IF(OR(C93="Beladung aus dem Netz eines anderen Netzbetreibers",C93="Beladung ohne Netznutzung"), "",IF(A93="","",SUMIFS('Ergebnis (detailliert)'!$H$17:$H$300,'Ergebnis (detailliert)'!$A$17:$A$300,'Ergebnis (aggregiert)'!$A93,'Ergebnis (detailliert)'!$B$17:$B$300,'Ergebnis (aggregiert)'!$C93)))</f>
        <v/>
      </c>
      <c r="F93" s="108" t="str">
        <f>IF(OR(C93="Beladung aus dem Netz eines anderen Netzbetreibers",C93="Beladung ohne Netznutzung"),  "",IF($A93="","",SUMIFS('Ergebnis (detailliert)'!$I$17:$I$300,'Ergebnis (detailliert)'!$A$17:$A$300,'Ergebnis (aggregiert)'!$A93,'Ergebnis (detailliert)'!$B$17:$B$300,'Ergebnis (aggregiert)'!$C93)))</f>
        <v/>
      </c>
      <c r="G93" s="107" t="str">
        <f>IF(OR(C93="Beladung aus dem Netz eines anderen Netzbetreibers",C93="Beladung ohne Netznutzung"), "",IF($A93="","",SUMIFS('Ergebnis (detailliert)'!$M$17:$M$1001,'Ergebnis (detailliert)'!$A$17:$A$1001,'Ergebnis (aggregiert)'!$A93,'Ergebnis (detailliert)'!$B$17:$B$1001,'Ergebnis (aggregiert)'!$C93)))</f>
        <v/>
      </c>
      <c r="H93" s="108" t="str">
        <f>IF(OR(C93="Beladung aus dem Netz eines anderen Netzbetreibers",C93="Beladung ohne Netznutzung"), "",IF($A93="","",SUMIFS('Ergebnis (detailliert)'!$P$17:$P$1001,'Ergebnis (detailliert)'!$A$17:$A$1001,'Ergebnis (aggregiert)'!$A93,'Ergebnis (detailliert)'!$B$17:$B$1001,'Ergebnis (aggregiert)'!$C93)))</f>
        <v/>
      </c>
      <c r="I93" s="109" t="str">
        <f>IF(OR(C93="Beladung aus dem Netz eines anderen Netzbetreibers",C93="Beladung ohne Netznutzung"), "",IF($A93="","",SUMIFS('Ergebnis (detailliert)'!$S$17:$S$1001,'Ergebnis (detailliert)'!$A$17:$A$1001,'Ergebnis (aggregiert)'!$A93,'Ergebnis (detailliert)'!$B$17:$B$1001,'Ergebnis (aggregiert)'!$C93)))</f>
        <v/>
      </c>
      <c r="J93" s="87" t="str">
        <f>IFERROR(IF(ISBLANK(A93),"",IF(COUNTIF('Beladung des Speichers'!$A$17:$A$300,'Ergebnis (aggregiert)'!A93)=0,"Fehler: Reiter 'Beladung des Speichers' wurde für diesen Speicher nicht ausgefüllt",IF(COUNTIF('Entladung des Speichers'!$A$17:$A$300,'Ergebnis (aggregiert)'!A93)=0,"Fehler: Reiter 'Entladung des Speichers' wurde für diesen Speicher nicht ausgefüllt",IF(COUNTIF(Füllstände!$A$17:$A$300,'Ergebnis (aggregiert)'!A93)=0,"Fehler: Reiter 'Füllstände' wurde für diesen Speicher nicht ausgefüllt","")))),"Fehler: nicht alle Datenblätter für diesen Speicher wurden vollständig befüllt")</f>
        <v/>
      </c>
    </row>
    <row r="94" spans="1:10" x14ac:dyDescent="0.2">
      <c r="A94" s="105" t="str">
        <f>IF(Stammdaten!A94="","",Stammdaten!A94)</f>
        <v/>
      </c>
      <c r="B94" s="105" t="str">
        <f>IF(A94="","",VLOOKUP(A94,Stammdaten!A94:H377,6,FALSE))</f>
        <v/>
      </c>
      <c r="C94" s="177" t="str">
        <f>IF(A94="","",IF(OR('Beladung des Speichers'!B94="Beladung aus dem Netz eines anderen Netzbetreibers",'Beladung des Speichers'!B94="Beladung ohne Netznutzung"),'Beladung des Speichers'!B94,"Beladung aus dem Netz der "&amp;Stammdaten!$F$3))</f>
        <v/>
      </c>
      <c r="D94" s="106" t="str">
        <f t="shared" si="3"/>
        <v/>
      </c>
      <c r="E94" s="107" t="str">
        <f>IF(OR(C94="Beladung aus dem Netz eines anderen Netzbetreibers",C94="Beladung ohne Netznutzung"), "",IF(A94="","",SUMIFS('Ergebnis (detailliert)'!$H$17:$H$300,'Ergebnis (detailliert)'!$A$17:$A$300,'Ergebnis (aggregiert)'!$A94,'Ergebnis (detailliert)'!$B$17:$B$300,'Ergebnis (aggregiert)'!$C94)))</f>
        <v/>
      </c>
      <c r="F94" s="108" t="str">
        <f>IF(OR(C94="Beladung aus dem Netz eines anderen Netzbetreibers",C94="Beladung ohne Netznutzung"),  "",IF($A94="","",SUMIFS('Ergebnis (detailliert)'!$I$17:$I$300,'Ergebnis (detailliert)'!$A$17:$A$300,'Ergebnis (aggregiert)'!$A94,'Ergebnis (detailliert)'!$B$17:$B$300,'Ergebnis (aggregiert)'!$C94)))</f>
        <v/>
      </c>
      <c r="G94" s="107" t="str">
        <f>IF(OR(C94="Beladung aus dem Netz eines anderen Netzbetreibers",C94="Beladung ohne Netznutzung"), "",IF($A94="","",SUMIFS('Ergebnis (detailliert)'!$M$17:$M$1001,'Ergebnis (detailliert)'!$A$17:$A$1001,'Ergebnis (aggregiert)'!$A94,'Ergebnis (detailliert)'!$B$17:$B$1001,'Ergebnis (aggregiert)'!$C94)))</f>
        <v/>
      </c>
      <c r="H94" s="108" t="str">
        <f>IF(OR(C94="Beladung aus dem Netz eines anderen Netzbetreibers",C94="Beladung ohne Netznutzung"), "",IF($A94="","",SUMIFS('Ergebnis (detailliert)'!$P$17:$P$1001,'Ergebnis (detailliert)'!$A$17:$A$1001,'Ergebnis (aggregiert)'!$A94,'Ergebnis (detailliert)'!$B$17:$B$1001,'Ergebnis (aggregiert)'!$C94)))</f>
        <v/>
      </c>
      <c r="I94" s="109" t="str">
        <f>IF(OR(C94="Beladung aus dem Netz eines anderen Netzbetreibers",C94="Beladung ohne Netznutzung"), "",IF($A94="","",SUMIFS('Ergebnis (detailliert)'!$S$17:$S$1001,'Ergebnis (detailliert)'!$A$17:$A$1001,'Ergebnis (aggregiert)'!$A94,'Ergebnis (detailliert)'!$B$17:$B$1001,'Ergebnis (aggregiert)'!$C94)))</f>
        <v/>
      </c>
      <c r="J94" s="87" t="str">
        <f>IFERROR(IF(ISBLANK(A94),"",IF(COUNTIF('Beladung des Speichers'!$A$17:$A$300,'Ergebnis (aggregiert)'!A94)=0,"Fehler: Reiter 'Beladung des Speichers' wurde für diesen Speicher nicht ausgefüllt",IF(COUNTIF('Entladung des Speichers'!$A$17:$A$300,'Ergebnis (aggregiert)'!A94)=0,"Fehler: Reiter 'Entladung des Speichers' wurde für diesen Speicher nicht ausgefüllt",IF(COUNTIF(Füllstände!$A$17:$A$300,'Ergebnis (aggregiert)'!A94)=0,"Fehler: Reiter 'Füllstände' wurde für diesen Speicher nicht ausgefüllt","")))),"Fehler: nicht alle Datenblätter für diesen Speicher wurden vollständig befüllt")</f>
        <v/>
      </c>
    </row>
    <row r="95" spans="1:10" x14ac:dyDescent="0.2">
      <c r="A95" s="105" t="str">
        <f>IF(Stammdaten!A95="","",Stammdaten!A95)</f>
        <v/>
      </c>
      <c r="B95" s="105" t="str">
        <f>IF(A95="","",VLOOKUP(A95,Stammdaten!A95:H378,6,FALSE))</f>
        <v/>
      </c>
      <c r="C95" s="177" t="str">
        <f>IF(A95="","",IF(OR('Beladung des Speichers'!B95="Beladung aus dem Netz eines anderen Netzbetreibers",'Beladung des Speichers'!B95="Beladung ohne Netznutzung"),'Beladung des Speichers'!B95,"Beladung aus dem Netz der "&amp;Stammdaten!$F$3))</f>
        <v/>
      </c>
      <c r="D95" s="106" t="str">
        <f t="shared" si="3"/>
        <v/>
      </c>
      <c r="E95" s="107" t="str">
        <f>IF(OR(C95="Beladung aus dem Netz eines anderen Netzbetreibers",C95="Beladung ohne Netznutzung"), "",IF(A95="","",SUMIFS('Ergebnis (detailliert)'!$H$17:$H$300,'Ergebnis (detailliert)'!$A$17:$A$300,'Ergebnis (aggregiert)'!$A95,'Ergebnis (detailliert)'!$B$17:$B$300,'Ergebnis (aggregiert)'!$C95)))</f>
        <v/>
      </c>
      <c r="F95" s="108" t="str">
        <f>IF(OR(C95="Beladung aus dem Netz eines anderen Netzbetreibers",C95="Beladung ohne Netznutzung"),  "",IF($A95="","",SUMIFS('Ergebnis (detailliert)'!$I$17:$I$300,'Ergebnis (detailliert)'!$A$17:$A$300,'Ergebnis (aggregiert)'!$A95,'Ergebnis (detailliert)'!$B$17:$B$300,'Ergebnis (aggregiert)'!$C95)))</f>
        <v/>
      </c>
      <c r="G95" s="107" t="str">
        <f>IF(OR(C95="Beladung aus dem Netz eines anderen Netzbetreibers",C95="Beladung ohne Netznutzung"), "",IF($A95="","",SUMIFS('Ergebnis (detailliert)'!$M$17:$M$1001,'Ergebnis (detailliert)'!$A$17:$A$1001,'Ergebnis (aggregiert)'!$A95,'Ergebnis (detailliert)'!$B$17:$B$1001,'Ergebnis (aggregiert)'!$C95)))</f>
        <v/>
      </c>
      <c r="H95" s="108" t="str">
        <f>IF(OR(C95="Beladung aus dem Netz eines anderen Netzbetreibers",C95="Beladung ohne Netznutzung"), "",IF($A95="","",SUMIFS('Ergebnis (detailliert)'!$P$17:$P$1001,'Ergebnis (detailliert)'!$A$17:$A$1001,'Ergebnis (aggregiert)'!$A95,'Ergebnis (detailliert)'!$B$17:$B$1001,'Ergebnis (aggregiert)'!$C95)))</f>
        <v/>
      </c>
      <c r="I95" s="109" t="str">
        <f>IF(OR(C95="Beladung aus dem Netz eines anderen Netzbetreibers",C95="Beladung ohne Netznutzung"), "",IF($A95="","",SUMIFS('Ergebnis (detailliert)'!$S$17:$S$1001,'Ergebnis (detailliert)'!$A$17:$A$1001,'Ergebnis (aggregiert)'!$A95,'Ergebnis (detailliert)'!$B$17:$B$1001,'Ergebnis (aggregiert)'!$C95)))</f>
        <v/>
      </c>
      <c r="J95" s="87" t="str">
        <f>IFERROR(IF(ISBLANK(A95),"",IF(COUNTIF('Beladung des Speichers'!$A$17:$A$300,'Ergebnis (aggregiert)'!A95)=0,"Fehler: Reiter 'Beladung des Speichers' wurde für diesen Speicher nicht ausgefüllt",IF(COUNTIF('Entladung des Speichers'!$A$17:$A$300,'Ergebnis (aggregiert)'!A95)=0,"Fehler: Reiter 'Entladung des Speichers' wurde für diesen Speicher nicht ausgefüllt",IF(COUNTIF(Füllstände!$A$17:$A$300,'Ergebnis (aggregiert)'!A95)=0,"Fehler: Reiter 'Füllstände' wurde für diesen Speicher nicht ausgefüllt","")))),"Fehler: nicht alle Datenblätter für diesen Speicher wurden vollständig befüllt")</f>
        <v/>
      </c>
    </row>
    <row r="96" spans="1:10" x14ac:dyDescent="0.2">
      <c r="A96" s="105" t="str">
        <f>IF(Stammdaten!A96="","",Stammdaten!A96)</f>
        <v/>
      </c>
      <c r="B96" s="105" t="str">
        <f>IF(A96="","",VLOOKUP(A96,Stammdaten!A96:H379,6,FALSE))</f>
        <v/>
      </c>
      <c r="C96" s="177" t="str">
        <f>IF(A96="","",IF(OR('Beladung des Speichers'!B96="Beladung aus dem Netz eines anderen Netzbetreibers",'Beladung des Speichers'!B96="Beladung ohne Netznutzung"),'Beladung des Speichers'!B96,"Beladung aus dem Netz der "&amp;Stammdaten!$F$3))</f>
        <v/>
      </c>
      <c r="D96" s="106" t="str">
        <f t="shared" si="3"/>
        <v/>
      </c>
      <c r="E96" s="107" t="str">
        <f>IF(OR(C96="Beladung aus dem Netz eines anderen Netzbetreibers",C96="Beladung ohne Netznutzung"), "",IF(A96="","",SUMIFS('Ergebnis (detailliert)'!$H$17:$H$300,'Ergebnis (detailliert)'!$A$17:$A$300,'Ergebnis (aggregiert)'!$A96,'Ergebnis (detailliert)'!$B$17:$B$300,'Ergebnis (aggregiert)'!$C96)))</f>
        <v/>
      </c>
      <c r="F96" s="108" t="str">
        <f>IF(OR(C96="Beladung aus dem Netz eines anderen Netzbetreibers",C96="Beladung ohne Netznutzung"),  "",IF($A96="","",SUMIFS('Ergebnis (detailliert)'!$I$17:$I$300,'Ergebnis (detailliert)'!$A$17:$A$300,'Ergebnis (aggregiert)'!$A96,'Ergebnis (detailliert)'!$B$17:$B$300,'Ergebnis (aggregiert)'!$C96)))</f>
        <v/>
      </c>
      <c r="G96" s="107" t="str">
        <f>IF(OR(C96="Beladung aus dem Netz eines anderen Netzbetreibers",C96="Beladung ohne Netznutzung"), "",IF($A96="","",SUMIFS('Ergebnis (detailliert)'!$M$17:$M$1001,'Ergebnis (detailliert)'!$A$17:$A$1001,'Ergebnis (aggregiert)'!$A96,'Ergebnis (detailliert)'!$B$17:$B$1001,'Ergebnis (aggregiert)'!$C96)))</f>
        <v/>
      </c>
      <c r="H96" s="108" t="str">
        <f>IF(OR(C96="Beladung aus dem Netz eines anderen Netzbetreibers",C96="Beladung ohne Netznutzung"), "",IF($A96="","",SUMIFS('Ergebnis (detailliert)'!$P$17:$P$1001,'Ergebnis (detailliert)'!$A$17:$A$1001,'Ergebnis (aggregiert)'!$A96,'Ergebnis (detailliert)'!$B$17:$B$1001,'Ergebnis (aggregiert)'!$C96)))</f>
        <v/>
      </c>
      <c r="I96" s="109" t="str">
        <f>IF(OR(C96="Beladung aus dem Netz eines anderen Netzbetreibers",C96="Beladung ohne Netznutzung"), "",IF($A96="","",SUMIFS('Ergebnis (detailliert)'!$S$17:$S$1001,'Ergebnis (detailliert)'!$A$17:$A$1001,'Ergebnis (aggregiert)'!$A96,'Ergebnis (detailliert)'!$B$17:$B$1001,'Ergebnis (aggregiert)'!$C96)))</f>
        <v/>
      </c>
      <c r="J96" s="87" t="str">
        <f>IFERROR(IF(ISBLANK(A96),"",IF(COUNTIF('Beladung des Speichers'!$A$17:$A$300,'Ergebnis (aggregiert)'!A96)=0,"Fehler: Reiter 'Beladung des Speichers' wurde für diesen Speicher nicht ausgefüllt",IF(COUNTIF('Entladung des Speichers'!$A$17:$A$300,'Ergebnis (aggregiert)'!A96)=0,"Fehler: Reiter 'Entladung des Speichers' wurde für diesen Speicher nicht ausgefüllt",IF(COUNTIF(Füllstände!$A$17:$A$300,'Ergebnis (aggregiert)'!A96)=0,"Fehler: Reiter 'Füllstände' wurde für diesen Speicher nicht ausgefüllt","")))),"Fehler: nicht alle Datenblätter für diesen Speicher wurden vollständig befüllt")</f>
        <v/>
      </c>
    </row>
    <row r="97" spans="1:10" x14ac:dyDescent="0.2">
      <c r="A97" s="105" t="str">
        <f>IF(Stammdaten!A97="","",Stammdaten!A97)</f>
        <v/>
      </c>
      <c r="B97" s="105" t="str">
        <f>IF(A97="","",VLOOKUP(A97,Stammdaten!A97:H380,6,FALSE))</f>
        <v/>
      </c>
      <c r="C97" s="177" t="str">
        <f>IF(A97="","",IF(OR('Beladung des Speichers'!B97="Beladung aus dem Netz eines anderen Netzbetreibers",'Beladung des Speichers'!B97="Beladung ohne Netznutzung"),'Beladung des Speichers'!B97,"Beladung aus dem Netz der "&amp;Stammdaten!$F$3))</f>
        <v/>
      </c>
      <c r="D97" s="106" t="str">
        <f t="shared" si="3"/>
        <v/>
      </c>
      <c r="E97" s="107" t="str">
        <f>IF(OR(C97="Beladung aus dem Netz eines anderen Netzbetreibers",C97="Beladung ohne Netznutzung"), "",IF(A97="","",SUMIFS('Ergebnis (detailliert)'!$H$17:$H$300,'Ergebnis (detailliert)'!$A$17:$A$300,'Ergebnis (aggregiert)'!$A97,'Ergebnis (detailliert)'!$B$17:$B$300,'Ergebnis (aggregiert)'!$C97)))</f>
        <v/>
      </c>
      <c r="F97" s="108" t="str">
        <f>IF(OR(C97="Beladung aus dem Netz eines anderen Netzbetreibers",C97="Beladung ohne Netznutzung"),  "",IF($A97="","",SUMIFS('Ergebnis (detailliert)'!$I$17:$I$300,'Ergebnis (detailliert)'!$A$17:$A$300,'Ergebnis (aggregiert)'!$A97,'Ergebnis (detailliert)'!$B$17:$B$300,'Ergebnis (aggregiert)'!$C97)))</f>
        <v/>
      </c>
      <c r="G97" s="107" t="str">
        <f>IF(OR(C97="Beladung aus dem Netz eines anderen Netzbetreibers",C97="Beladung ohne Netznutzung"), "",IF($A97="","",SUMIFS('Ergebnis (detailliert)'!$M$17:$M$1001,'Ergebnis (detailliert)'!$A$17:$A$1001,'Ergebnis (aggregiert)'!$A97,'Ergebnis (detailliert)'!$B$17:$B$1001,'Ergebnis (aggregiert)'!$C97)))</f>
        <v/>
      </c>
      <c r="H97" s="108" t="str">
        <f>IF(OR(C97="Beladung aus dem Netz eines anderen Netzbetreibers",C97="Beladung ohne Netznutzung"), "",IF($A97="","",SUMIFS('Ergebnis (detailliert)'!$P$17:$P$1001,'Ergebnis (detailliert)'!$A$17:$A$1001,'Ergebnis (aggregiert)'!$A97,'Ergebnis (detailliert)'!$B$17:$B$1001,'Ergebnis (aggregiert)'!$C97)))</f>
        <v/>
      </c>
      <c r="I97" s="109" t="str">
        <f>IF(OR(C97="Beladung aus dem Netz eines anderen Netzbetreibers",C97="Beladung ohne Netznutzung"), "",IF($A97="","",SUMIFS('Ergebnis (detailliert)'!$S$17:$S$1001,'Ergebnis (detailliert)'!$A$17:$A$1001,'Ergebnis (aggregiert)'!$A97,'Ergebnis (detailliert)'!$B$17:$B$1001,'Ergebnis (aggregiert)'!$C97)))</f>
        <v/>
      </c>
      <c r="J97" s="87" t="str">
        <f>IFERROR(IF(ISBLANK(A97),"",IF(COUNTIF('Beladung des Speichers'!$A$17:$A$300,'Ergebnis (aggregiert)'!A97)=0,"Fehler: Reiter 'Beladung des Speichers' wurde für diesen Speicher nicht ausgefüllt",IF(COUNTIF('Entladung des Speichers'!$A$17:$A$300,'Ergebnis (aggregiert)'!A97)=0,"Fehler: Reiter 'Entladung des Speichers' wurde für diesen Speicher nicht ausgefüllt",IF(COUNTIF(Füllstände!$A$17:$A$300,'Ergebnis (aggregiert)'!A97)=0,"Fehler: Reiter 'Füllstände' wurde für diesen Speicher nicht ausgefüllt","")))),"Fehler: nicht alle Datenblätter für diesen Speicher wurden vollständig befüllt")</f>
        <v/>
      </c>
    </row>
    <row r="98" spans="1:10" x14ac:dyDescent="0.2">
      <c r="A98" s="105" t="str">
        <f>IF(Stammdaten!A98="","",Stammdaten!A98)</f>
        <v/>
      </c>
      <c r="B98" s="105" t="str">
        <f>IF(A98="","",VLOOKUP(A98,Stammdaten!A98:H381,6,FALSE))</f>
        <v/>
      </c>
      <c r="C98" s="177" t="str">
        <f>IF(A98="","",IF(OR('Beladung des Speichers'!B98="Beladung aus dem Netz eines anderen Netzbetreibers",'Beladung des Speichers'!B98="Beladung ohne Netznutzung"),'Beladung des Speichers'!B98,"Beladung aus dem Netz der "&amp;Stammdaten!$F$3))</f>
        <v/>
      </c>
      <c r="D98" s="106" t="str">
        <f t="shared" si="3"/>
        <v/>
      </c>
      <c r="E98" s="107" t="str">
        <f>IF(OR(C98="Beladung aus dem Netz eines anderen Netzbetreibers",C98="Beladung ohne Netznutzung"), "",IF(A98="","",SUMIFS('Ergebnis (detailliert)'!$H$17:$H$300,'Ergebnis (detailliert)'!$A$17:$A$300,'Ergebnis (aggregiert)'!$A98,'Ergebnis (detailliert)'!$B$17:$B$300,'Ergebnis (aggregiert)'!$C98)))</f>
        <v/>
      </c>
      <c r="F98" s="108" t="str">
        <f>IF(OR(C98="Beladung aus dem Netz eines anderen Netzbetreibers",C98="Beladung ohne Netznutzung"),  "",IF($A98="","",SUMIFS('Ergebnis (detailliert)'!$I$17:$I$300,'Ergebnis (detailliert)'!$A$17:$A$300,'Ergebnis (aggregiert)'!$A98,'Ergebnis (detailliert)'!$B$17:$B$300,'Ergebnis (aggregiert)'!$C98)))</f>
        <v/>
      </c>
      <c r="G98" s="107" t="str">
        <f>IF(OR(C98="Beladung aus dem Netz eines anderen Netzbetreibers",C98="Beladung ohne Netznutzung"), "",IF($A98="","",SUMIFS('Ergebnis (detailliert)'!$M$17:$M$1001,'Ergebnis (detailliert)'!$A$17:$A$1001,'Ergebnis (aggregiert)'!$A98,'Ergebnis (detailliert)'!$B$17:$B$1001,'Ergebnis (aggregiert)'!$C98)))</f>
        <v/>
      </c>
      <c r="H98" s="108" t="str">
        <f>IF(OR(C98="Beladung aus dem Netz eines anderen Netzbetreibers",C98="Beladung ohne Netznutzung"), "",IF($A98="","",SUMIFS('Ergebnis (detailliert)'!$P$17:$P$1001,'Ergebnis (detailliert)'!$A$17:$A$1001,'Ergebnis (aggregiert)'!$A98,'Ergebnis (detailliert)'!$B$17:$B$1001,'Ergebnis (aggregiert)'!$C98)))</f>
        <v/>
      </c>
      <c r="I98" s="109" t="str">
        <f>IF(OR(C98="Beladung aus dem Netz eines anderen Netzbetreibers",C98="Beladung ohne Netznutzung"), "",IF($A98="","",SUMIFS('Ergebnis (detailliert)'!$S$17:$S$1001,'Ergebnis (detailliert)'!$A$17:$A$1001,'Ergebnis (aggregiert)'!$A98,'Ergebnis (detailliert)'!$B$17:$B$1001,'Ergebnis (aggregiert)'!$C98)))</f>
        <v/>
      </c>
      <c r="J98" s="87" t="str">
        <f>IFERROR(IF(ISBLANK(A98),"",IF(COUNTIF('Beladung des Speichers'!$A$17:$A$300,'Ergebnis (aggregiert)'!A98)=0,"Fehler: Reiter 'Beladung des Speichers' wurde für diesen Speicher nicht ausgefüllt",IF(COUNTIF('Entladung des Speichers'!$A$17:$A$300,'Ergebnis (aggregiert)'!A98)=0,"Fehler: Reiter 'Entladung des Speichers' wurde für diesen Speicher nicht ausgefüllt",IF(COUNTIF(Füllstände!$A$17:$A$300,'Ergebnis (aggregiert)'!A98)=0,"Fehler: Reiter 'Füllstände' wurde für diesen Speicher nicht ausgefüllt","")))),"Fehler: nicht alle Datenblätter für diesen Speicher wurden vollständig befüllt")</f>
        <v/>
      </c>
    </row>
    <row r="99" spans="1:10" x14ac:dyDescent="0.2">
      <c r="A99" s="105" t="str">
        <f>IF(Stammdaten!A99="","",Stammdaten!A99)</f>
        <v/>
      </c>
      <c r="B99" s="105" t="str">
        <f>IF(A99="","",VLOOKUP(A99,Stammdaten!A99:H382,6,FALSE))</f>
        <v/>
      </c>
      <c r="C99" s="177" t="str">
        <f>IF(A99="","",IF(OR('Beladung des Speichers'!B99="Beladung aus dem Netz eines anderen Netzbetreibers",'Beladung des Speichers'!B99="Beladung ohne Netznutzung"),'Beladung des Speichers'!B99,"Beladung aus dem Netz der "&amp;Stammdaten!$F$3))</f>
        <v/>
      </c>
      <c r="D99" s="106" t="str">
        <f t="shared" si="3"/>
        <v/>
      </c>
      <c r="E99" s="107" t="str">
        <f>IF(OR(C99="Beladung aus dem Netz eines anderen Netzbetreibers",C99="Beladung ohne Netznutzung"), "",IF(A99="","",SUMIFS('Ergebnis (detailliert)'!$H$17:$H$300,'Ergebnis (detailliert)'!$A$17:$A$300,'Ergebnis (aggregiert)'!$A99,'Ergebnis (detailliert)'!$B$17:$B$300,'Ergebnis (aggregiert)'!$C99)))</f>
        <v/>
      </c>
      <c r="F99" s="108" t="str">
        <f>IF(OR(C99="Beladung aus dem Netz eines anderen Netzbetreibers",C99="Beladung ohne Netznutzung"),  "",IF($A99="","",SUMIFS('Ergebnis (detailliert)'!$I$17:$I$300,'Ergebnis (detailliert)'!$A$17:$A$300,'Ergebnis (aggregiert)'!$A99,'Ergebnis (detailliert)'!$B$17:$B$300,'Ergebnis (aggregiert)'!$C99)))</f>
        <v/>
      </c>
      <c r="G99" s="107" t="str">
        <f>IF(OR(C99="Beladung aus dem Netz eines anderen Netzbetreibers",C99="Beladung ohne Netznutzung"), "",IF($A99="","",SUMIFS('Ergebnis (detailliert)'!$M$17:$M$1001,'Ergebnis (detailliert)'!$A$17:$A$1001,'Ergebnis (aggregiert)'!$A99,'Ergebnis (detailliert)'!$B$17:$B$1001,'Ergebnis (aggregiert)'!$C99)))</f>
        <v/>
      </c>
      <c r="H99" s="108" t="str">
        <f>IF(OR(C99="Beladung aus dem Netz eines anderen Netzbetreibers",C99="Beladung ohne Netznutzung"), "",IF($A99="","",SUMIFS('Ergebnis (detailliert)'!$P$17:$P$1001,'Ergebnis (detailliert)'!$A$17:$A$1001,'Ergebnis (aggregiert)'!$A99,'Ergebnis (detailliert)'!$B$17:$B$1001,'Ergebnis (aggregiert)'!$C99)))</f>
        <v/>
      </c>
      <c r="I99" s="109" t="str">
        <f>IF(OR(C99="Beladung aus dem Netz eines anderen Netzbetreibers",C99="Beladung ohne Netznutzung"), "",IF($A99="","",SUMIFS('Ergebnis (detailliert)'!$S$17:$S$1001,'Ergebnis (detailliert)'!$A$17:$A$1001,'Ergebnis (aggregiert)'!$A99,'Ergebnis (detailliert)'!$B$17:$B$1001,'Ergebnis (aggregiert)'!$C99)))</f>
        <v/>
      </c>
      <c r="J99" s="87" t="str">
        <f>IFERROR(IF(ISBLANK(A99),"",IF(COUNTIF('Beladung des Speichers'!$A$17:$A$300,'Ergebnis (aggregiert)'!A99)=0,"Fehler: Reiter 'Beladung des Speichers' wurde für diesen Speicher nicht ausgefüllt",IF(COUNTIF('Entladung des Speichers'!$A$17:$A$300,'Ergebnis (aggregiert)'!A99)=0,"Fehler: Reiter 'Entladung des Speichers' wurde für diesen Speicher nicht ausgefüllt",IF(COUNTIF(Füllstände!$A$17:$A$300,'Ergebnis (aggregiert)'!A99)=0,"Fehler: Reiter 'Füllstände' wurde für diesen Speicher nicht ausgefüllt","")))),"Fehler: nicht alle Datenblätter für diesen Speicher wurden vollständig befüllt")</f>
        <v/>
      </c>
    </row>
    <row r="100" spans="1:10" x14ac:dyDescent="0.2">
      <c r="A100" s="105" t="str">
        <f>IF(Stammdaten!A100="","",Stammdaten!A100)</f>
        <v/>
      </c>
      <c r="B100" s="105" t="str">
        <f>IF(A100="","",VLOOKUP(A100,Stammdaten!A100:H383,6,FALSE))</f>
        <v/>
      </c>
      <c r="C100" s="177" t="str">
        <f>IF(A100="","",IF(OR('Beladung des Speichers'!B100="Beladung aus dem Netz eines anderen Netzbetreibers",'Beladung des Speichers'!B100="Beladung ohne Netznutzung"),'Beladung des Speichers'!B100,"Beladung aus dem Netz der "&amp;Stammdaten!$F$3))</f>
        <v/>
      </c>
      <c r="D100" s="106" t="str">
        <f t="shared" si="3"/>
        <v/>
      </c>
      <c r="E100" s="107" t="str">
        <f>IF(OR(C100="Beladung aus dem Netz eines anderen Netzbetreibers",C100="Beladung ohne Netznutzung"), "",IF(A100="","",SUMIFS('Ergebnis (detailliert)'!$H$17:$H$300,'Ergebnis (detailliert)'!$A$17:$A$300,'Ergebnis (aggregiert)'!$A100,'Ergebnis (detailliert)'!$B$17:$B$300,'Ergebnis (aggregiert)'!$C100)))</f>
        <v/>
      </c>
      <c r="F100" s="108" t="str">
        <f>IF(OR(C100="Beladung aus dem Netz eines anderen Netzbetreibers",C100="Beladung ohne Netznutzung"),  "",IF($A100="","",SUMIFS('Ergebnis (detailliert)'!$I$17:$I$300,'Ergebnis (detailliert)'!$A$17:$A$300,'Ergebnis (aggregiert)'!$A100,'Ergebnis (detailliert)'!$B$17:$B$300,'Ergebnis (aggregiert)'!$C100)))</f>
        <v/>
      </c>
      <c r="G100" s="107" t="str">
        <f>IF(OR(C100="Beladung aus dem Netz eines anderen Netzbetreibers",C100="Beladung ohne Netznutzung"), "",IF($A100="","",SUMIFS('Ergebnis (detailliert)'!$M$17:$M$1001,'Ergebnis (detailliert)'!$A$17:$A$1001,'Ergebnis (aggregiert)'!$A100,'Ergebnis (detailliert)'!$B$17:$B$1001,'Ergebnis (aggregiert)'!$C100)))</f>
        <v/>
      </c>
      <c r="H100" s="108" t="str">
        <f>IF(OR(C100="Beladung aus dem Netz eines anderen Netzbetreibers",C100="Beladung ohne Netznutzung"), "",IF($A100="","",SUMIFS('Ergebnis (detailliert)'!$P$17:$P$1001,'Ergebnis (detailliert)'!$A$17:$A$1001,'Ergebnis (aggregiert)'!$A100,'Ergebnis (detailliert)'!$B$17:$B$1001,'Ergebnis (aggregiert)'!$C100)))</f>
        <v/>
      </c>
      <c r="I100" s="109" t="str">
        <f>IF(OR(C100="Beladung aus dem Netz eines anderen Netzbetreibers",C100="Beladung ohne Netznutzung"), "",IF($A100="","",SUMIFS('Ergebnis (detailliert)'!$S$17:$S$1001,'Ergebnis (detailliert)'!$A$17:$A$1001,'Ergebnis (aggregiert)'!$A100,'Ergebnis (detailliert)'!$B$17:$B$1001,'Ergebnis (aggregiert)'!$C100)))</f>
        <v/>
      </c>
      <c r="J100" s="87" t="str">
        <f>IFERROR(IF(ISBLANK(A100),"",IF(COUNTIF('Beladung des Speichers'!$A$17:$A$300,'Ergebnis (aggregiert)'!A100)=0,"Fehler: Reiter 'Beladung des Speichers' wurde für diesen Speicher nicht ausgefüllt",IF(COUNTIF('Entladung des Speichers'!$A$17:$A$300,'Ergebnis (aggregiert)'!A100)=0,"Fehler: Reiter 'Entladung des Speichers' wurde für diesen Speicher nicht ausgefüllt",IF(COUNTIF(Füllstände!$A$17:$A$300,'Ergebnis (aggregiert)'!A100)=0,"Fehler: Reiter 'Füllstände' wurde für diesen Speicher nicht ausgefüllt","")))),"Fehler: nicht alle Datenblätter für diesen Speicher wurden vollständig befüllt")</f>
        <v/>
      </c>
    </row>
    <row r="101" spans="1:10" x14ac:dyDescent="0.2">
      <c r="A101" s="105" t="str">
        <f>IF(Stammdaten!A101="","",Stammdaten!A101)</f>
        <v/>
      </c>
      <c r="B101" s="105" t="str">
        <f>IF(A101="","",VLOOKUP(A101,Stammdaten!A101:H384,6,FALSE))</f>
        <v/>
      </c>
      <c r="C101" s="177" t="str">
        <f>IF(A101="","",IF(OR('Beladung des Speichers'!B101="Beladung aus dem Netz eines anderen Netzbetreibers",'Beladung des Speichers'!B101="Beladung ohne Netznutzung"),'Beladung des Speichers'!B101,"Beladung aus dem Netz der "&amp;Stammdaten!$F$3))</f>
        <v/>
      </c>
      <c r="D101" s="106" t="str">
        <f t="shared" si="3"/>
        <v/>
      </c>
      <c r="E101" s="107" t="str">
        <f>IF(OR(C101="Beladung aus dem Netz eines anderen Netzbetreibers",C101="Beladung ohne Netznutzung"), "",IF(A101="","",SUMIFS('Ergebnis (detailliert)'!$H$17:$H$300,'Ergebnis (detailliert)'!$A$17:$A$300,'Ergebnis (aggregiert)'!$A101,'Ergebnis (detailliert)'!$B$17:$B$300,'Ergebnis (aggregiert)'!$C101)))</f>
        <v/>
      </c>
      <c r="F101" s="108" t="str">
        <f>IF(OR(C101="Beladung aus dem Netz eines anderen Netzbetreibers",C101="Beladung ohne Netznutzung"),  "",IF($A101="","",SUMIFS('Ergebnis (detailliert)'!$I$17:$I$300,'Ergebnis (detailliert)'!$A$17:$A$300,'Ergebnis (aggregiert)'!$A101,'Ergebnis (detailliert)'!$B$17:$B$300,'Ergebnis (aggregiert)'!$C101)))</f>
        <v/>
      </c>
      <c r="G101" s="107" t="str">
        <f>IF(OR(C101="Beladung aus dem Netz eines anderen Netzbetreibers",C101="Beladung ohne Netznutzung"), "",IF($A101="","",SUMIFS('Ergebnis (detailliert)'!$M$17:$M$1001,'Ergebnis (detailliert)'!$A$17:$A$1001,'Ergebnis (aggregiert)'!$A101,'Ergebnis (detailliert)'!$B$17:$B$1001,'Ergebnis (aggregiert)'!$C101)))</f>
        <v/>
      </c>
      <c r="H101" s="108" t="str">
        <f>IF(OR(C101="Beladung aus dem Netz eines anderen Netzbetreibers",C101="Beladung ohne Netznutzung"), "",IF($A101="","",SUMIFS('Ergebnis (detailliert)'!$P$17:$P$1001,'Ergebnis (detailliert)'!$A$17:$A$1001,'Ergebnis (aggregiert)'!$A101,'Ergebnis (detailliert)'!$B$17:$B$1001,'Ergebnis (aggregiert)'!$C101)))</f>
        <v/>
      </c>
      <c r="I101" s="109" t="str">
        <f>IF(OR(C101="Beladung aus dem Netz eines anderen Netzbetreibers",C101="Beladung ohne Netznutzung"), "",IF($A101="","",SUMIFS('Ergebnis (detailliert)'!$S$17:$S$1001,'Ergebnis (detailliert)'!$A$17:$A$1001,'Ergebnis (aggregiert)'!$A101,'Ergebnis (detailliert)'!$B$17:$B$1001,'Ergebnis (aggregiert)'!$C101)))</f>
        <v/>
      </c>
      <c r="J101" s="87" t="str">
        <f>IFERROR(IF(ISBLANK(A101),"",IF(COUNTIF('Beladung des Speichers'!$A$17:$A$300,'Ergebnis (aggregiert)'!A101)=0,"Fehler: Reiter 'Beladung des Speichers' wurde für diesen Speicher nicht ausgefüllt",IF(COUNTIF('Entladung des Speichers'!$A$17:$A$300,'Ergebnis (aggregiert)'!A101)=0,"Fehler: Reiter 'Entladung des Speichers' wurde für diesen Speicher nicht ausgefüllt",IF(COUNTIF(Füllstände!$A$17:$A$300,'Ergebnis (aggregiert)'!A101)=0,"Fehler: Reiter 'Füllstände' wurde für diesen Speicher nicht ausgefüllt","")))),"Fehler: nicht alle Datenblätter für diesen Speicher wurden vollständig befüllt")</f>
        <v/>
      </c>
    </row>
    <row r="102" spans="1:10" x14ac:dyDescent="0.2">
      <c r="A102" s="105" t="str">
        <f>IF(Stammdaten!A102="","",Stammdaten!A102)</f>
        <v/>
      </c>
      <c r="B102" s="105" t="str">
        <f>IF(A102="","",VLOOKUP(A102,Stammdaten!A102:H385,6,FALSE))</f>
        <v/>
      </c>
      <c r="C102" s="177" t="str">
        <f>IF(A102="","",IF(OR('Beladung des Speichers'!B102="Beladung aus dem Netz eines anderen Netzbetreibers",'Beladung des Speichers'!B102="Beladung ohne Netznutzung"),'Beladung des Speichers'!B102,"Beladung aus dem Netz der "&amp;Stammdaten!$F$3))</f>
        <v/>
      </c>
      <c r="D102" s="106" t="str">
        <f t="shared" si="3"/>
        <v/>
      </c>
      <c r="E102" s="107" t="str">
        <f>IF(OR(C102="Beladung aus dem Netz eines anderen Netzbetreibers",C102="Beladung ohne Netznutzung"), "",IF(A102="","",SUMIFS('Ergebnis (detailliert)'!$H$17:$H$300,'Ergebnis (detailliert)'!$A$17:$A$300,'Ergebnis (aggregiert)'!$A102,'Ergebnis (detailliert)'!$B$17:$B$300,'Ergebnis (aggregiert)'!$C102)))</f>
        <v/>
      </c>
      <c r="F102" s="108" t="str">
        <f>IF(OR(C102="Beladung aus dem Netz eines anderen Netzbetreibers",C102="Beladung ohne Netznutzung"),  "",IF($A102="","",SUMIFS('Ergebnis (detailliert)'!$I$17:$I$300,'Ergebnis (detailliert)'!$A$17:$A$300,'Ergebnis (aggregiert)'!$A102,'Ergebnis (detailliert)'!$B$17:$B$300,'Ergebnis (aggregiert)'!$C102)))</f>
        <v/>
      </c>
      <c r="G102" s="107" t="str">
        <f>IF(OR(C102="Beladung aus dem Netz eines anderen Netzbetreibers",C102="Beladung ohne Netznutzung"), "",IF($A102="","",SUMIFS('Ergebnis (detailliert)'!$M$17:$M$1001,'Ergebnis (detailliert)'!$A$17:$A$1001,'Ergebnis (aggregiert)'!$A102,'Ergebnis (detailliert)'!$B$17:$B$1001,'Ergebnis (aggregiert)'!$C102)))</f>
        <v/>
      </c>
      <c r="H102" s="108" t="str">
        <f>IF(OR(C102="Beladung aus dem Netz eines anderen Netzbetreibers",C102="Beladung ohne Netznutzung"), "",IF($A102="","",SUMIFS('Ergebnis (detailliert)'!$P$17:$P$1001,'Ergebnis (detailliert)'!$A$17:$A$1001,'Ergebnis (aggregiert)'!$A102,'Ergebnis (detailliert)'!$B$17:$B$1001,'Ergebnis (aggregiert)'!$C102)))</f>
        <v/>
      </c>
      <c r="I102" s="109" t="str">
        <f>IF(OR(C102="Beladung aus dem Netz eines anderen Netzbetreibers",C102="Beladung ohne Netznutzung"), "",IF($A102="","",SUMIFS('Ergebnis (detailliert)'!$S$17:$S$1001,'Ergebnis (detailliert)'!$A$17:$A$1001,'Ergebnis (aggregiert)'!$A102,'Ergebnis (detailliert)'!$B$17:$B$1001,'Ergebnis (aggregiert)'!$C102)))</f>
        <v/>
      </c>
      <c r="J102" s="87" t="str">
        <f>IFERROR(IF(ISBLANK(A102),"",IF(COUNTIF('Beladung des Speichers'!$A$17:$A$300,'Ergebnis (aggregiert)'!A102)=0,"Fehler: Reiter 'Beladung des Speichers' wurde für diesen Speicher nicht ausgefüllt",IF(COUNTIF('Entladung des Speichers'!$A$17:$A$300,'Ergebnis (aggregiert)'!A102)=0,"Fehler: Reiter 'Entladung des Speichers' wurde für diesen Speicher nicht ausgefüllt",IF(COUNTIF(Füllstände!$A$17:$A$300,'Ergebnis (aggregiert)'!A102)=0,"Fehler: Reiter 'Füllstände' wurde für diesen Speicher nicht ausgefüllt","")))),"Fehler: nicht alle Datenblätter für diesen Speicher wurden vollständig befüllt")</f>
        <v/>
      </c>
    </row>
    <row r="103" spans="1:10" x14ac:dyDescent="0.2">
      <c r="A103" s="105" t="str">
        <f>IF(Stammdaten!A103="","",Stammdaten!A103)</f>
        <v/>
      </c>
      <c r="B103" s="105" t="str">
        <f>IF(A103="","",VLOOKUP(A103,Stammdaten!A103:H386,6,FALSE))</f>
        <v/>
      </c>
      <c r="C103" s="177" t="str">
        <f>IF(A103="","",IF(OR('Beladung des Speichers'!B103="Beladung aus dem Netz eines anderen Netzbetreibers",'Beladung des Speichers'!B103="Beladung ohne Netznutzung"),'Beladung des Speichers'!B103,"Beladung aus dem Netz der "&amp;Stammdaten!$F$3))</f>
        <v/>
      </c>
      <c r="D103" s="106" t="str">
        <f t="shared" si="3"/>
        <v/>
      </c>
      <c r="E103" s="107" t="str">
        <f>IF(OR(C103="Beladung aus dem Netz eines anderen Netzbetreibers",C103="Beladung ohne Netznutzung"), "",IF(A103="","",SUMIFS('Ergebnis (detailliert)'!$H$17:$H$300,'Ergebnis (detailliert)'!$A$17:$A$300,'Ergebnis (aggregiert)'!$A103,'Ergebnis (detailliert)'!$B$17:$B$300,'Ergebnis (aggregiert)'!$C103)))</f>
        <v/>
      </c>
      <c r="F103" s="108" t="str">
        <f>IF(OR(C103="Beladung aus dem Netz eines anderen Netzbetreibers",C103="Beladung ohne Netznutzung"),  "",IF($A103="","",SUMIFS('Ergebnis (detailliert)'!$I$17:$I$300,'Ergebnis (detailliert)'!$A$17:$A$300,'Ergebnis (aggregiert)'!$A103,'Ergebnis (detailliert)'!$B$17:$B$300,'Ergebnis (aggregiert)'!$C103)))</f>
        <v/>
      </c>
      <c r="G103" s="107" t="str">
        <f>IF(OR(C103="Beladung aus dem Netz eines anderen Netzbetreibers",C103="Beladung ohne Netznutzung"), "",IF($A103="","",SUMIFS('Ergebnis (detailliert)'!$M$17:$M$1001,'Ergebnis (detailliert)'!$A$17:$A$1001,'Ergebnis (aggregiert)'!$A103,'Ergebnis (detailliert)'!$B$17:$B$1001,'Ergebnis (aggregiert)'!$C103)))</f>
        <v/>
      </c>
      <c r="H103" s="108" t="str">
        <f>IF(OR(C103="Beladung aus dem Netz eines anderen Netzbetreibers",C103="Beladung ohne Netznutzung"), "",IF($A103="","",SUMIFS('Ergebnis (detailliert)'!$P$17:$P$1001,'Ergebnis (detailliert)'!$A$17:$A$1001,'Ergebnis (aggregiert)'!$A103,'Ergebnis (detailliert)'!$B$17:$B$1001,'Ergebnis (aggregiert)'!$C103)))</f>
        <v/>
      </c>
      <c r="I103" s="109" t="str">
        <f>IF(OR(C103="Beladung aus dem Netz eines anderen Netzbetreibers",C103="Beladung ohne Netznutzung"), "",IF($A103="","",SUMIFS('Ergebnis (detailliert)'!$S$17:$S$1001,'Ergebnis (detailliert)'!$A$17:$A$1001,'Ergebnis (aggregiert)'!$A103,'Ergebnis (detailliert)'!$B$17:$B$1001,'Ergebnis (aggregiert)'!$C103)))</f>
        <v/>
      </c>
      <c r="J103" s="87" t="str">
        <f>IFERROR(IF(ISBLANK(A103),"",IF(COUNTIF('Beladung des Speichers'!$A$17:$A$300,'Ergebnis (aggregiert)'!A103)=0,"Fehler: Reiter 'Beladung des Speichers' wurde für diesen Speicher nicht ausgefüllt",IF(COUNTIF('Entladung des Speichers'!$A$17:$A$300,'Ergebnis (aggregiert)'!A103)=0,"Fehler: Reiter 'Entladung des Speichers' wurde für diesen Speicher nicht ausgefüllt",IF(COUNTIF(Füllstände!$A$17:$A$300,'Ergebnis (aggregiert)'!A103)=0,"Fehler: Reiter 'Füllstände' wurde für diesen Speicher nicht ausgefüllt","")))),"Fehler: nicht alle Datenblätter für diesen Speicher wurden vollständig befüllt")</f>
        <v/>
      </c>
    </row>
    <row r="104" spans="1:10" x14ac:dyDescent="0.2">
      <c r="A104" s="105" t="str">
        <f>IF(Stammdaten!A104="","",Stammdaten!A104)</f>
        <v/>
      </c>
      <c r="B104" s="105" t="str">
        <f>IF(A104="","",VLOOKUP(A104,Stammdaten!A104:H387,6,FALSE))</f>
        <v/>
      </c>
      <c r="C104" s="177" t="str">
        <f>IF(A104="","",IF(OR('Beladung des Speichers'!B104="Beladung aus dem Netz eines anderen Netzbetreibers",'Beladung des Speichers'!B104="Beladung ohne Netznutzung"),'Beladung des Speichers'!B104,"Beladung aus dem Netz der "&amp;Stammdaten!$F$3))</f>
        <v/>
      </c>
      <c r="D104" s="106" t="str">
        <f t="shared" si="3"/>
        <v/>
      </c>
      <c r="E104" s="107" t="str">
        <f>IF(OR(C104="Beladung aus dem Netz eines anderen Netzbetreibers",C104="Beladung ohne Netznutzung"), "",IF(A104="","",SUMIFS('Ergebnis (detailliert)'!$H$17:$H$300,'Ergebnis (detailliert)'!$A$17:$A$300,'Ergebnis (aggregiert)'!$A104,'Ergebnis (detailliert)'!$B$17:$B$300,'Ergebnis (aggregiert)'!$C104)))</f>
        <v/>
      </c>
      <c r="F104" s="108" t="str">
        <f>IF(OR(C104="Beladung aus dem Netz eines anderen Netzbetreibers",C104="Beladung ohne Netznutzung"),  "",IF($A104="","",SUMIFS('Ergebnis (detailliert)'!$I$17:$I$300,'Ergebnis (detailliert)'!$A$17:$A$300,'Ergebnis (aggregiert)'!$A104,'Ergebnis (detailliert)'!$B$17:$B$300,'Ergebnis (aggregiert)'!$C104)))</f>
        <v/>
      </c>
      <c r="G104" s="107" t="str">
        <f>IF(OR(C104="Beladung aus dem Netz eines anderen Netzbetreibers",C104="Beladung ohne Netznutzung"), "",IF($A104="","",SUMIFS('Ergebnis (detailliert)'!$M$17:$M$1001,'Ergebnis (detailliert)'!$A$17:$A$1001,'Ergebnis (aggregiert)'!$A104,'Ergebnis (detailliert)'!$B$17:$B$1001,'Ergebnis (aggregiert)'!$C104)))</f>
        <v/>
      </c>
      <c r="H104" s="108" t="str">
        <f>IF(OR(C104="Beladung aus dem Netz eines anderen Netzbetreibers",C104="Beladung ohne Netznutzung"), "",IF($A104="","",SUMIFS('Ergebnis (detailliert)'!$P$17:$P$1001,'Ergebnis (detailliert)'!$A$17:$A$1001,'Ergebnis (aggregiert)'!$A104,'Ergebnis (detailliert)'!$B$17:$B$1001,'Ergebnis (aggregiert)'!$C104)))</f>
        <v/>
      </c>
      <c r="I104" s="109" t="str">
        <f>IF(OR(C104="Beladung aus dem Netz eines anderen Netzbetreibers",C104="Beladung ohne Netznutzung"), "",IF($A104="","",SUMIFS('Ergebnis (detailliert)'!$S$17:$S$1001,'Ergebnis (detailliert)'!$A$17:$A$1001,'Ergebnis (aggregiert)'!$A104,'Ergebnis (detailliert)'!$B$17:$B$1001,'Ergebnis (aggregiert)'!$C104)))</f>
        <v/>
      </c>
      <c r="J104" s="87" t="str">
        <f>IFERROR(IF(ISBLANK(A104),"",IF(COUNTIF('Beladung des Speichers'!$A$17:$A$300,'Ergebnis (aggregiert)'!A104)=0,"Fehler: Reiter 'Beladung des Speichers' wurde für diesen Speicher nicht ausgefüllt",IF(COUNTIF('Entladung des Speichers'!$A$17:$A$300,'Ergebnis (aggregiert)'!A104)=0,"Fehler: Reiter 'Entladung des Speichers' wurde für diesen Speicher nicht ausgefüllt",IF(COUNTIF(Füllstände!$A$17:$A$300,'Ergebnis (aggregiert)'!A104)=0,"Fehler: Reiter 'Füllstände' wurde für diesen Speicher nicht ausgefüllt","")))),"Fehler: nicht alle Datenblätter für diesen Speicher wurden vollständig befüllt")</f>
        <v/>
      </c>
    </row>
    <row r="105" spans="1:10" x14ac:dyDescent="0.2">
      <c r="A105" s="105" t="str">
        <f>IF(Stammdaten!A105="","",Stammdaten!A105)</f>
        <v/>
      </c>
      <c r="B105" s="105" t="str">
        <f>IF(A105="","",VLOOKUP(A105,Stammdaten!A105:H388,6,FALSE))</f>
        <v/>
      </c>
      <c r="C105" s="177" t="str">
        <f>IF(A105="","",IF(OR('Beladung des Speichers'!B105="Beladung aus dem Netz eines anderen Netzbetreibers",'Beladung des Speichers'!B105="Beladung ohne Netznutzung"),'Beladung des Speichers'!B105,"Beladung aus dem Netz der "&amp;Stammdaten!$F$3))</f>
        <v/>
      </c>
      <c r="D105" s="106" t="str">
        <f t="shared" si="3"/>
        <v/>
      </c>
      <c r="E105" s="107" t="str">
        <f>IF(OR(C105="Beladung aus dem Netz eines anderen Netzbetreibers",C105="Beladung ohne Netznutzung"), "",IF(A105="","",SUMIFS('Ergebnis (detailliert)'!$H$17:$H$300,'Ergebnis (detailliert)'!$A$17:$A$300,'Ergebnis (aggregiert)'!$A105,'Ergebnis (detailliert)'!$B$17:$B$300,'Ergebnis (aggregiert)'!$C105)))</f>
        <v/>
      </c>
      <c r="F105" s="108" t="str">
        <f>IF(OR(C105="Beladung aus dem Netz eines anderen Netzbetreibers",C105="Beladung ohne Netznutzung"),  "",IF($A105="","",SUMIFS('Ergebnis (detailliert)'!$I$17:$I$300,'Ergebnis (detailliert)'!$A$17:$A$300,'Ergebnis (aggregiert)'!$A105,'Ergebnis (detailliert)'!$B$17:$B$300,'Ergebnis (aggregiert)'!$C105)))</f>
        <v/>
      </c>
      <c r="G105" s="107" t="str">
        <f>IF(OR(C105="Beladung aus dem Netz eines anderen Netzbetreibers",C105="Beladung ohne Netznutzung"), "",IF($A105="","",SUMIFS('Ergebnis (detailliert)'!$M$17:$M$1001,'Ergebnis (detailliert)'!$A$17:$A$1001,'Ergebnis (aggregiert)'!$A105,'Ergebnis (detailliert)'!$B$17:$B$1001,'Ergebnis (aggregiert)'!$C105)))</f>
        <v/>
      </c>
      <c r="H105" s="108" t="str">
        <f>IF(OR(C105="Beladung aus dem Netz eines anderen Netzbetreibers",C105="Beladung ohne Netznutzung"), "",IF($A105="","",SUMIFS('Ergebnis (detailliert)'!$P$17:$P$1001,'Ergebnis (detailliert)'!$A$17:$A$1001,'Ergebnis (aggregiert)'!$A105,'Ergebnis (detailliert)'!$B$17:$B$1001,'Ergebnis (aggregiert)'!$C105)))</f>
        <v/>
      </c>
      <c r="I105" s="109" t="str">
        <f>IF(OR(C105="Beladung aus dem Netz eines anderen Netzbetreibers",C105="Beladung ohne Netznutzung"), "",IF($A105="","",SUMIFS('Ergebnis (detailliert)'!$S$17:$S$1001,'Ergebnis (detailliert)'!$A$17:$A$1001,'Ergebnis (aggregiert)'!$A105,'Ergebnis (detailliert)'!$B$17:$B$1001,'Ergebnis (aggregiert)'!$C105)))</f>
        <v/>
      </c>
      <c r="J105" s="87" t="str">
        <f>IFERROR(IF(ISBLANK(A105),"",IF(COUNTIF('Beladung des Speichers'!$A$17:$A$300,'Ergebnis (aggregiert)'!A105)=0,"Fehler: Reiter 'Beladung des Speichers' wurde für diesen Speicher nicht ausgefüllt",IF(COUNTIF('Entladung des Speichers'!$A$17:$A$300,'Ergebnis (aggregiert)'!A105)=0,"Fehler: Reiter 'Entladung des Speichers' wurde für diesen Speicher nicht ausgefüllt",IF(COUNTIF(Füllstände!$A$17:$A$300,'Ergebnis (aggregiert)'!A105)=0,"Fehler: Reiter 'Füllstände' wurde für diesen Speicher nicht ausgefüllt","")))),"Fehler: nicht alle Datenblätter für diesen Speicher wurden vollständig befüllt")</f>
        <v/>
      </c>
    </row>
    <row r="106" spans="1:10" x14ac:dyDescent="0.2">
      <c r="A106" s="105" t="str">
        <f>IF(Stammdaten!A106="","",Stammdaten!A106)</f>
        <v/>
      </c>
      <c r="B106" s="105" t="str">
        <f>IF(A106="","",VLOOKUP(A106,Stammdaten!A106:H389,6,FALSE))</f>
        <v/>
      </c>
      <c r="C106" s="177" t="str">
        <f>IF(A106="","",IF(OR('Beladung des Speichers'!B106="Beladung aus dem Netz eines anderen Netzbetreibers",'Beladung des Speichers'!B106="Beladung ohne Netznutzung"),'Beladung des Speichers'!B106,"Beladung aus dem Netz der "&amp;Stammdaten!$F$3))</f>
        <v/>
      </c>
      <c r="D106" s="106" t="str">
        <f t="shared" si="3"/>
        <v/>
      </c>
      <c r="E106" s="107" t="str">
        <f>IF(OR(C106="Beladung aus dem Netz eines anderen Netzbetreibers",C106="Beladung ohne Netznutzung"), "",IF(A106="","",SUMIFS('Ergebnis (detailliert)'!$H$17:$H$300,'Ergebnis (detailliert)'!$A$17:$A$300,'Ergebnis (aggregiert)'!$A106,'Ergebnis (detailliert)'!$B$17:$B$300,'Ergebnis (aggregiert)'!$C106)))</f>
        <v/>
      </c>
      <c r="F106" s="108" t="str">
        <f>IF(OR(C106="Beladung aus dem Netz eines anderen Netzbetreibers",C106="Beladung ohne Netznutzung"),  "",IF($A106="","",SUMIFS('Ergebnis (detailliert)'!$I$17:$I$300,'Ergebnis (detailliert)'!$A$17:$A$300,'Ergebnis (aggregiert)'!$A106,'Ergebnis (detailliert)'!$B$17:$B$300,'Ergebnis (aggregiert)'!$C106)))</f>
        <v/>
      </c>
      <c r="G106" s="107" t="str">
        <f>IF(OR(C106="Beladung aus dem Netz eines anderen Netzbetreibers",C106="Beladung ohne Netznutzung"), "",IF($A106="","",SUMIFS('Ergebnis (detailliert)'!$M$17:$M$1001,'Ergebnis (detailliert)'!$A$17:$A$1001,'Ergebnis (aggregiert)'!$A106,'Ergebnis (detailliert)'!$B$17:$B$1001,'Ergebnis (aggregiert)'!$C106)))</f>
        <v/>
      </c>
      <c r="H106" s="108" t="str">
        <f>IF(OR(C106="Beladung aus dem Netz eines anderen Netzbetreibers",C106="Beladung ohne Netznutzung"), "",IF($A106="","",SUMIFS('Ergebnis (detailliert)'!$P$17:$P$1001,'Ergebnis (detailliert)'!$A$17:$A$1001,'Ergebnis (aggregiert)'!$A106,'Ergebnis (detailliert)'!$B$17:$B$1001,'Ergebnis (aggregiert)'!$C106)))</f>
        <v/>
      </c>
      <c r="I106" s="109" t="str">
        <f>IF(OR(C106="Beladung aus dem Netz eines anderen Netzbetreibers",C106="Beladung ohne Netznutzung"), "",IF($A106="","",SUMIFS('Ergebnis (detailliert)'!$S$17:$S$1001,'Ergebnis (detailliert)'!$A$17:$A$1001,'Ergebnis (aggregiert)'!$A106,'Ergebnis (detailliert)'!$B$17:$B$1001,'Ergebnis (aggregiert)'!$C106)))</f>
        <v/>
      </c>
      <c r="J106" s="87" t="str">
        <f>IFERROR(IF(ISBLANK(A106),"",IF(COUNTIF('Beladung des Speichers'!$A$17:$A$300,'Ergebnis (aggregiert)'!A106)=0,"Fehler: Reiter 'Beladung des Speichers' wurde für diesen Speicher nicht ausgefüllt",IF(COUNTIF('Entladung des Speichers'!$A$17:$A$300,'Ergebnis (aggregiert)'!A106)=0,"Fehler: Reiter 'Entladung des Speichers' wurde für diesen Speicher nicht ausgefüllt",IF(COUNTIF(Füllstände!$A$17:$A$300,'Ergebnis (aggregiert)'!A106)=0,"Fehler: Reiter 'Füllstände' wurde für diesen Speicher nicht ausgefüllt","")))),"Fehler: nicht alle Datenblätter für diesen Speicher wurden vollständig befüllt")</f>
        <v/>
      </c>
    </row>
    <row r="107" spans="1:10" x14ac:dyDescent="0.2">
      <c r="A107" s="105" t="str">
        <f>IF(Stammdaten!A107="","",Stammdaten!A107)</f>
        <v/>
      </c>
      <c r="B107" s="105" t="str">
        <f>IF(A107="","",VLOOKUP(A107,Stammdaten!A107:H390,6,FALSE))</f>
        <v/>
      </c>
      <c r="C107" s="177" t="str">
        <f>IF(A107="","",IF(OR('Beladung des Speichers'!B107="Beladung aus dem Netz eines anderen Netzbetreibers",'Beladung des Speichers'!B107="Beladung ohne Netznutzung"),'Beladung des Speichers'!B107,"Beladung aus dem Netz der "&amp;Stammdaten!$F$3))</f>
        <v/>
      </c>
      <c r="D107" s="106" t="str">
        <f t="shared" si="3"/>
        <v/>
      </c>
      <c r="E107" s="107" t="str">
        <f>IF(OR(C107="Beladung aus dem Netz eines anderen Netzbetreibers",C107="Beladung ohne Netznutzung"), "",IF(A107="","",SUMIFS('Ergebnis (detailliert)'!$H$17:$H$300,'Ergebnis (detailliert)'!$A$17:$A$300,'Ergebnis (aggregiert)'!$A107,'Ergebnis (detailliert)'!$B$17:$B$300,'Ergebnis (aggregiert)'!$C107)))</f>
        <v/>
      </c>
      <c r="F107" s="108" t="str">
        <f>IF(OR(C107="Beladung aus dem Netz eines anderen Netzbetreibers",C107="Beladung ohne Netznutzung"),  "",IF($A107="","",SUMIFS('Ergebnis (detailliert)'!$I$17:$I$300,'Ergebnis (detailliert)'!$A$17:$A$300,'Ergebnis (aggregiert)'!$A107,'Ergebnis (detailliert)'!$B$17:$B$300,'Ergebnis (aggregiert)'!$C107)))</f>
        <v/>
      </c>
      <c r="G107" s="107" t="str">
        <f>IF(OR(C107="Beladung aus dem Netz eines anderen Netzbetreibers",C107="Beladung ohne Netznutzung"), "",IF($A107="","",SUMIFS('Ergebnis (detailliert)'!$M$17:$M$1001,'Ergebnis (detailliert)'!$A$17:$A$1001,'Ergebnis (aggregiert)'!$A107,'Ergebnis (detailliert)'!$B$17:$B$1001,'Ergebnis (aggregiert)'!$C107)))</f>
        <v/>
      </c>
      <c r="H107" s="108" t="str">
        <f>IF(OR(C107="Beladung aus dem Netz eines anderen Netzbetreibers",C107="Beladung ohne Netznutzung"), "",IF($A107="","",SUMIFS('Ergebnis (detailliert)'!$P$17:$P$1001,'Ergebnis (detailliert)'!$A$17:$A$1001,'Ergebnis (aggregiert)'!$A107,'Ergebnis (detailliert)'!$B$17:$B$1001,'Ergebnis (aggregiert)'!$C107)))</f>
        <v/>
      </c>
      <c r="I107" s="109" t="str">
        <f>IF(OR(C107="Beladung aus dem Netz eines anderen Netzbetreibers",C107="Beladung ohne Netznutzung"), "",IF($A107="","",SUMIFS('Ergebnis (detailliert)'!$S$17:$S$1001,'Ergebnis (detailliert)'!$A$17:$A$1001,'Ergebnis (aggregiert)'!$A107,'Ergebnis (detailliert)'!$B$17:$B$1001,'Ergebnis (aggregiert)'!$C107)))</f>
        <v/>
      </c>
      <c r="J107" s="87" t="str">
        <f>IFERROR(IF(ISBLANK(A107),"",IF(COUNTIF('Beladung des Speichers'!$A$17:$A$300,'Ergebnis (aggregiert)'!A107)=0,"Fehler: Reiter 'Beladung des Speichers' wurde für diesen Speicher nicht ausgefüllt",IF(COUNTIF('Entladung des Speichers'!$A$17:$A$300,'Ergebnis (aggregiert)'!A107)=0,"Fehler: Reiter 'Entladung des Speichers' wurde für diesen Speicher nicht ausgefüllt",IF(COUNTIF(Füllstände!$A$17:$A$300,'Ergebnis (aggregiert)'!A107)=0,"Fehler: Reiter 'Füllstände' wurde für diesen Speicher nicht ausgefüllt","")))),"Fehler: nicht alle Datenblätter für diesen Speicher wurden vollständig befüllt")</f>
        <v/>
      </c>
    </row>
    <row r="108" spans="1:10" x14ac:dyDescent="0.2">
      <c r="A108" s="105" t="str">
        <f>IF(Stammdaten!A108="","",Stammdaten!A108)</f>
        <v/>
      </c>
      <c r="B108" s="105" t="str">
        <f>IF(A108="","",VLOOKUP(A108,Stammdaten!A108:H391,6,FALSE))</f>
        <v/>
      </c>
      <c r="C108" s="177" t="str">
        <f>IF(A108="","",IF(OR('Beladung des Speichers'!B108="Beladung aus dem Netz eines anderen Netzbetreibers",'Beladung des Speichers'!B108="Beladung ohne Netznutzung"),'Beladung des Speichers'!B108,"Beladung aus dem Netz der "&amp;Stammdaten!$F$3))</f>
        <v/>
      </c>
      <c r="D108" s="106" t="str">
        <f t="shared" si="3"/>
        <v/>
      </c>
      <c r="E108" s="107" t="str">
        <f>IF(OR(C108="Beladung aus dem Netz eines anderen Netzbetreibers",C108="Beladung ohne Netznutzung"), "",IF(A108="","",SUMIFS('Ergebnis (detailliert)'!$H$17:$H$300,'Ergebnis (detailliert)'!$A$17:$A$300,'Ergebnis (aggregiert)'!$A108,'Ergebnis (detailliert)'!$B$17:$B$300,'Ergebnis (aggregiert)'!$C108)))</f>
        <v/>
      </c>
      <c r="F108" s="108" t="str">
        <f>IF(OR(C108="Beladung aus dem Netz eines anderen Netzbetreibers",C108="Beladung ohne Netznutzung"),  "",IF($A108="","",SUMIFS('Ergebnis (detailliert)'!$I$17:$I$300,'Ergebnis (detailliert)'!$A$17:$A$300,'Ergebnis (aggregiert)'!$A108,'Ergebnis (detailliert)'!$B$17:$B$300,'Ergebnis (aggregiert)'!$C108)))</f>
        <v/>
      </c>
      <c r="G108" s="107" t="str">
        <f>IF(OR(C108="Beladung aus dem Netz eines anderen Netzbetreibers",C108="Beladung ohne Netznutzung"), "",IF($A108="","",SUMIFS('Ergebnis (detailliert)'!$M$17:$M$1001,'Ergebnis (detailliert)'!$A$17:$A$1001,'Ergebnis (aggregiert)'!$A108,'Ergebnis (detailliert)'!$B$17:$B$1001,'Ergebnis (aggregiert)'!$C108)))</f>
        <v/>
      </c>
      <c r="H108" s="108" t="str">
        <f>IF(OR(C108="Beladung aus dem Netz eines anderen Netzbetreibers",C108="Beladung ohne Netznutzung"), "",IF($A108="","",SUMIFS('Ergebnis (detailliert)'!$P$17:$P$1001,'Ergebnis (detailliert)'!$A$17:$A$1001,'Ergebnis (aggregiert)'!$A108,'Ergebnis (detailliert)'!$B$17:$B$1001,'Ergebnis (aggregiert)'!$C108)))</f>
        <v/>
      </c>
      <c r="I108" s="109" t="str">
        <f>IF(OR(C108="Beladung aus dem Netz eines anderen Netzbetreibers",C108="Beladung ohne Netznutzung"), "",IF($A108="","",SUMIFS('Ergebnis (detailliert)'!$S$17:$S$1001,'Ergebnis (detailliert)'!$A$17:$A$1001,'Ergebnis (aggregiert)'!$A108,'Ergebnis (detailliert)'!$B$17:$B$1001,'Ergebnis (aggregiert)'!$C108)))</f>
        <v/>
      </c>
      <c r="J108" s="87" t="str">
        <f>IFERROR(IF(ISBLANK(A108),"",IF(COUNTIF('Beladung des Speichers'!$A$17:$A$300,'Ergebnis (aggregiert)'!A108)=0,"Fehler: Reiter 'Beladung des Speichers' wurde für diesen Speicher nicht ausgefüllt",IF(COUNTIF('Entladung des Speichers'!$A$17:$A$300,'Ergebnis (aggregiert)'!A108)=0,"Fehler: Reiter 'Entladung des Speichers' wurde für diesen Speicher nicht ausgefüllt",IF(COUNTIF(Füllstände!$A$17:$A$300,'Ergebnis (aggregiert)'!A108)=0,"Fehler: Reiter 'Füllstände' wurde für diesen Speicher nicht ausgefüllt","")))),"Fehler: nicht alle Datenblätter für diesen Speicher wurden vollständig befüllt")</f>
        <v/>
      </c>
    </row>
    <row r="109" spans="1:10" x14ac:dyDescent="0.2">
      <c r="A109" s="105" t="str">
        <f>IF(Stammdaten!A109="","",Stammdaten!A109)</f>
        <v/>
      </c>
      <c r="B109" s="105" t="str">
        <f>IF(A109="","",VLOOKUP(A109,Stammdaten!A109:H392,6,FALSE))</f>
        <v/>
      </c>
      <c r="C109" s="177" t="str">
        <f>IF(A109="","",IF(OR('Beladung des Speichers'!B109="Beladung aus dem Netz eines anderen Netzbetreibers",'Beladung des Speichers'!B109="Beladung ohne Netznutzung"),'Beladung des Speichers'!B109,"Beladung aus dem Netz der "&amp;Stammdaten!$F$3))</f>
        <v/>
      </c>
      <c r="D109" s="106" t="str">
        <f t="shared" si="3"/>
        <v/>
      </c>
      <c r="E109" s="107" t="str">
        <f>IF(OR(C109="Beladung aus dem Netz eines anderen Netzbetreibers",C109="Beladung ohne Netznutzung"), "",IF(A109="","",SUMIFS('Ergebnis (detailliert)'!$H$17:$H$300,'Ergebnis (detailliert)'!$A$17:$A$300,'Ergebnis (aggregiert)'!$A109,'Ergebnis (detailliert)'!$B$17:$B$300,'Ergebnis (aggregiert)'!$C109)))</f>
        <v/>
      </c>
      <c r="F109" s="108" t="str">
        <f>IF(OR(C109="Beladung aus dem Netz eines anderen Netzbetreibers",C109="Beladung ohne Netznutzung"),  "",IF($A109="","",SUMIFS('Ergebnis (detailliert)'!$I$17:$I$300,'Ergebnis (detailliert)'!$A$17:$A$300,'Ergebnis (aggregiert)'!$A109,'Ergebnis (detailliert)'!$B$17:$B$300,'Ergebnis (aggregiert)'!$C109)))</f>
        <v/>
      </c>
      <c r="G109" s="107" t="str">
        <f>IF(OR(C109="Beladung aus dem Netz eines anderen Netzbetreibers",C109="Beladung ohne Netznutzung"), "",IF($A109="","",SUMIFS('Ergebnis (detailliert)'!$M$17:$M$1001,'Ergebnis (detailliert)'!$A$17:$A$1001,'Ergebnis (aggregiert)'!$A109,'Ergebnis (detailliert)'!$B$17:$B$1001,'Ergebnis (aggregiert)'!$C109)))</f>
        <v/>
      </c>
      <c r="H109" s="108" t="str">
        <f>IF(OR(C109="Beladung aus dem Netz eines anderen Netzbetreibers",C109="Beladung ohne Netznutzung"), "",IF($A109="","",SUMIFS('Ergebnis (detailliert)'!$P$17:$P$1001,'Ergebnis (detailliert)'!$A$17:$A$1001,'Ergebnis (aggregiert)'!$A109,'Ergebnis (detailliert)'!$B$17:$B$1001,'Ergebnis (aggregiert)'!$C109)))</f>
        <v/>
      </c>
      <c r="I109" s="109" t="str">
        <f>IF(OR(C109="Beladung aus dem Netz eines anderen Netzbetreibers",C109="Beladung ohne Netznutzung"), "",IF($A109="","",SUMIFS('Ergebnis (detailliert)'!$S$17:$S$1001,'Ergebnis (detailliert)'!$A$17:$A$1001,'Ergebnis (aggregiert)'!$A109,'Ergebnis (detailliert)'!$B$17:$B$1001,'Ergebnis (aggregiert)'!$C109)))</f>
        <v/>
      </c>
      <c r="J109" s="87" t="str">
        <f>IFERROR(IF(ISBLANK(A109),"",IF(COUNTIF('Beladung des Speichers'!$A$17:$A$300,'Ergebnis (aggregiert)'!A109)=0,"Fehler: Reiter 'Beladung des Speichers' wurde für diesen Speicher nicht ausgefüllt",IF(COUNTIF('Entladung des Speichers'!$A$17:$A$300,'Ergebnis (aggregiert)'!A109)=0,"Fehler: Reiter 'Entladung des Speichers' wurde für diesen Speicher nicht ausgefüllt",IF(COUNTIF(Füllstände!$A$17:$A$300,'Ergebnis (aggregiert)'!A109)=0,"Fehler: Reiter 'Füllstände' wurde für diesen Speicher nicht ausgefüllt","")))),"Fehler: nicht alle Datenblätter für diesen Speicher wurden vollständig befüllt")</f>
        <v/>
      </c>
    </row>
    <row r="110" spans="1:10" x14ac:dyDescent="0.2">
      <c r="A110" s="105" t="str">
        <f>IF(Stammdaten!A110="","",Stammdaten!A110)</f>
        <v/>
      </c>
      <c r="B110" s="105" t="str">
        <f>IF(A110="","",VLOOKUP(A110,Stammdaten!A110:H393,6,FALSE))</f>
        <v/>
      </c>
      <c r="C110" s="177" t="str">
        <f>IF(A110="","",IF(OR('Beladung des Speichers'!B110="Beladung aus dem Netz eines anderen Netzbetreibers",'Beladung des Speichers'!B110="Beladung ohne Netznutzung"),'Beladung des Speichers'!B110,"Beladung aus dem Netz der "&amp;Stammdaten!$F$3))</f>
        <v/>
      </c>
      <c r="D110" s="106" t="str">
        <f t="shared" si="3"/>
        <v/>
      </c>
      <c r="E110" s="107" t="str">
        <f>IF(OR(C110="Beladung aus dem Netz eines anderen Netzbetreibers",C110="Beladung ohne Netznutzung"), "",IF(A110="","",SUMIFS('Ergebnis (detailliert)'!$H$17:$H$300,'Ergebnis (detailliert)'!$A$17:$A$300,'Ergebnis (aggregiert)'!$A110,'Ergebnis (detailliert)'!$B$17:$B$300,'Ergebnis (aggregiert)'!$C110)))</f>
        <v/>
      </c>
      <c r="F110" s="108" t="str">
        <f>IF(OR(C110="Beladung aus dem Netz eines anderen Netzbetreibers",C110="Beladung ohne Netznutzung"),  "",IF($A110="","",SUMIFS('Ergebnis (detailliert)'!$I$17:$I$300,'Ergebnis (detailliert)'!$A$17:$A$300,'Ergebnis (aggregiert)'!$A110,'Ergebnis (detailliert)'!$B$17:$B$300,'Ergebnis (aggregiert)'!$C110)))</f>
        <v/>
      </c>
      <c r="G110" s="107" t="str">
        <f>IF(OR(C110="Beladung aus dem Netz eines anderen Netzbetreibers",C110="Beladung ohne Netznutzung"), "",IF($A110="","",SUMIFS('Ergebnis (detailliert)'!$M$17:$M$1001,'Ergebnis (detailliert)'!$A$17:$A$1001,'Ergebnis (aggregiert)'!$A110,'Ergebnis (detailliert)'!$B$17:$B$1001,'Ergebnis (aggregiert)'!$C110)))</f>
        <v/>
      </c>
      <c r="H110" s="108" t="str">
        <f>IF(OR(C110="Beladung aus dem Netz eines anderen Netzbetreibers",C110="Beladung ohne Netznutzung"), "",IF($A110="","",SUMIFS('Ergebnis (detailliert)'!$P$17:$P$1001,'Ergebnis (detailliert)'!$A$17:$A$1001,'Ergebnis (aggregiert)'!$A110,'Ergebnis (detailliert)'!$B$17:$B$1001,'Ergebnis (aggregiert)'!$C110)))</f>
        <v/>
      </c>
      <c r="I110" s="109" t="str">
        <f>IF(OR(C110="Beladung aus dem Netz eines anderen Netzbetreibers",C110="Beladung ohne Netznutzung"), "",IF($A110="","",SUMIFS('Ergebnis (detailliert)'!$S$17:$S$1001,'Ergebnis (detailliert)'!$A$17:$A$1001,'Ergebnis (aggregiert)'!$A110,'Ergebnis (detailliert)'!$B$17:$B$1001,'Ergebnis (aggregiert)'!$C110)))</f>
        <v/>
      </c>
      <c r="J110" s="87" t="str">
        <f>IFERROR(IF(ISBLANK(A110),"",IF(COUNTIF('Beladung des Speichers'!$A$17:$A$300,'Ergebnis (aggregiert)'!A110)=0,"Fehler: Reiter 'Beladung des Speichers' wurde für diesen Speicher nicht ausgefüllt",IF(COUNTIF('Entladung des Speichers'!$A$17:$A$300,'Ergebnis (aggregiert)'!A110)=0,"Fehler: Reiter 'Entladung des Speichers' wurde für diesen Speicher nicht ausgefüllt",IF(COUNTIF(Füllstände!$A$17:$A$300,'Ergebnis (aggregiert)'!A110)=0,"Fehler: Reiter 'Füllstände' wurde für diesen Speicher nicht ausgefüllt","")))),"Fehler: nicht alle Datenblätter für diesen Speicher wurden vollständig befüllt")</f>
        <v/>
      </c>
    </row>
    <row r="111" spans="1:10" x14ac:dyDescent="0.2">
      <c r="A111" s="105" t="str">
        <f>IF(Stammdaten!A111="","",Stammdaten!A111)</f>
        <v/>
      </c>
      <c r="B111" s="105" t="str">
        <f>IF(A111="","",VLOOKUP(A111,Stammdaten!A111:H394,6,FALSE))</f>
        <v/>
      </c>
      <c r="C111" s="177" t="str">
        <f>IF(A111="","",IF(OR('Beladung des Speichers'!B111="Beladung aus dem Netz eines anderen Netzbetreibers",'Beladung des Speichers'!B111="Beladung ohne Netznutzung"),'Beladung des Speichers'!B111,"Beladung aus dem Netz der "&amp;Stammdaten!$F$3))</f>
        <v/>
      </c>
      <c r="D111" s="106" t="str">
        <f t="shared" si="3"/>
        <v/>
      </c>
      <c r="E111" s="107" t="str">
        <f>IF(OR(C111="Beladung aus dem Netz eines anderen Netzbetreibers",C111="Beladung ohne Netznutzung"), "",IF(A111="","",SUMIFS('Ergebnis (detailliert)'!$H$17:$H$300,'Ergebnis (detailliert)'!$A$17:$A$300,'Ergebnis (aggregiert)'!$A111,'Ergebnis (detailliert)'!$B$17:$B$300,'Ergebnis (aggregiert)'!$C111)))</f>
        <v/>
      </c>
      <c r="F111" s="108" t="str">
        <f>IF(OR(C111="Beladung aus dem Netz eines anderen Netzbetreibers",C111="Beladung ohne Netznutzung"),  "",IF($A111="","",SUMIFS('Ergebnis (detailliert)'!$I$17:$I$300,'Ergebnis (detailliert)'!$A$17:$A$300,'Ergebnis (aggregiert)'!$A111,'Ergebnis (detailliert)'!$B$17:$B$300,'Ergebnis (aggregiert)'!$C111)))</f>
        <v/>
      </c>
      <c r="G111" s="107" t="str">
        <f>IF(OR(C111="Beladung aus dem Netz eines anderen Netzbetreibers",C111="Beladung ohne Netznutzung"), "",IF($A111="","",SUMIFS('Ergebnis (detailliert)'!$M$17:$M$1001,'Ergebnis (detailliert)'!$A$17:$A$1001,'Ergebnis (aggregiert)'!$A111,'Ergebnis (detailliert)'!$B$17:$B$1001,'Ergebnis (aggregiert)'!$C111)))</f>
        <v/>
      </c>
      <c r="H111" s="108" t="str">
        <f>IF(OR(C111="Beladung aus dem Netz eines anderen Netzbetreibers",C111="Beladung ohne Netznutzung"), "",IF($A111="","",SUMIFS('Ergebnis (detailliert)'!$P$17:$P$1001,'Ergebnis (detailliert)'!$A$17:$A$1001,'Ergebnis (aggregiert)'!$A111,'Ergebnis (detailliert)'!$B$17:$B$1001,'Ergebnis (aggregiert)'!$C111)))</f>
        <v/>
      </c>
      <c r="I111" s="109" t="str">
        <f>IF(OR(C111="Beladung aus dem Netz eines anderen Netzbetreibers",C111="Beladung ohne Netznutzung"), "",IF($A111="","",SUMIFS('Ergebnis (detailliert)'!$S$17:$S$1001,'Ergebnis (detailliert)'!$A$17:$A$1001,'Ergebnis (aggregiert)'!$A111,'Ergebnis (detailliert)'!$B$17:$B$1001,'Ergebnis (aggregiert)'!$C111)))</f>
        <v/>
      </c>
      <c r="J111" s="87" t="str">
        <f>IFERROR(IF(ISBLANK(A111),"",IF(COUNTIF('Beladung des Speichers'!$A$17:$A$300,'Ergebnis (aggregiert)'!A111)=0,"Fehler: Reiter 'Beladung des Speichers' wurde für diesen Speicher nicht ausgefüllt",IF(COUNTIF('Entladung des Speichers'!$A$17:$A$300,'Ergebnis (aggregiert)'!A111)=0,"Fehler: Reiter 'Entladung des Speichers' wurde für diesen Speicher nicht ausgefüllt",IF(COUNTIF(Füllstände!$A$17:$A$300,'Ergebnis (aggregiert)'!A111)=0,"Fehler: Reiter 'Füllstände' wurde für diesen Speicher nicht ausgefüllt","")))),"Fehler: nicht alle Datenblätter für diesen Speicher wurden vollständig befüllt")</f>
        <v/>
      </c>
    </row>
    <row r="112" spans="1:10" x14ac:dyDescent="0.2">
      <c r="A112" s="105" t="str">
        <f>IF(Stammdaten!A112="","",Stammdaten!A112)</f>
        <v/>
      </c>
      <c r="B112" s="105" t="str">
        <f>IF(A112="","",VLOOKUP(A112,Stammdaten!A112:H395,6,FALSE))</f>
        <v/>
      </c>
      <c r="C112" s="177" t="str">
        <f>IF(A112="","",IF(OR('Beladung des Speichers'!B112="Beladung aus dem Netz eines anderen Netzbetreibers",'Beladung des Speichers'!B112="Beladung ohne Netznutzung"),'Beladung des Speichers'!B112,"Beladung aus dem Netz der "&amp;Stammdaten!$F$3))</f>
        <v/>
      </c>
      <c r="D112" s="106" t="str">
        <f t="shared" si="3"/>
        <v/>
      </c>
      <c r="E112" s="107" t="str">
        <f>IF(OR(C112="Beladung aus dem Netz eines anderen Netzbetreibers",C112="Beladung ohne Netznutzung"), "",IF(A112="","",SUMIFS('Ergebnis (detailliert)'!$H$17:$H$300,'Ergebnis (detailliert)'!$A$17:$A$300,'Ergebnis (aggregiert)'!$A112,'Ergebnis (detailliert)'!$B$17:$B$300,'Ergebnis (aggregiert)'!$C112)))</f>
        <v/>
      </c>
      <c r="F112" s="108" t="str">
        <f>IF(OR(C112="Beladung aus dem Netz eines anderen Netzbetreibers",C112="Beladung ohne Netznutzung"),  "",IF($A112="","",SUMIFS('Ergebnis (detailliert)'!$I$17:$I$300,'Ergebnis (detailliert)'!$A$17:$A$300,'Ergebnis (aggregiert)'!$A112,'Ergebnis (detailliert)'!$B$17:$B$300,'Ergebnis (aggregiert)'!$C112)))</f>
        <v/>
      </c>
      <c r="G112" s="107" t="str">
        <f>IF(OR(C112="Beladung aus dem Netz eines anderen Netzbetreibers",C112="Beladung ohne Netznutzung"), "",IF($A112="","",SUMIFS('Ergebnis (detailliert)'!$M$17:$M$1001,'Ergebnis (detailliert)'!$A$17:$A$1001,'Ergebnis (aggregiert)'!$A112,'Ergebnis (detailliert)'!$B$17:$B$1001,'Ergebnis (aggregiert)'!$C112)))</f>
        <v/>
      </c>
      <c r="H112" s="108" t="str">
        <f>IF(OR(C112="Beladung aus dem Netz eines anderen Netzbetreibers",C112="Beladung ohne Netznutzung"), "",IF($A112="","",SUMIFS('Ergebnis (detailliert)'!$P$17:$P$1001,'Ergebnis (detailliert)'!$A$17:$A$1001,'Ergebnis (aggregiert)'!$A112,'Ergebnis (detailliert)'!$B$17:$B$1001,'Ergebnis (aggregiert)'!$C112)))</f>
        <v/>
      </c>
      <c r="I112" s="109" t="str">
        <f>IF(OR(C112="Beladung aus dem Netz eines anderen Netzbetreibers",C112="Beladung ohne Netznutzung"), "",IF($A112="","",SUMIFS('Ergebnis (detailliert)'!$S$17:$S$1001,'Ergebnis (detailliert)'!$A$17:$A$1001,'Ergebnis (aggregiert)'!$A112,'Ergebnis (detailliert)'!$B$17:$B$1001,'Ergebnis (aggregiert)'!$C112)))</f>
        <v/>
      </c>
      <c r="J112" s="87" t="str">
        <f>IFERROR(IF(ISBLANK(A112),"",IF(COUNTIF('Beladung des Speichers'!$A$17:$A$300,'Ergebnis (aggregiert)'!A112)=0,"Fehler: Reiter 'Beladung des Speichers' wurde für diesen Speicher nicht ausgefüllt",IF(COUNTIF('Entladung des Speichers'!$A$17:$A$300,'Ergebnis (aggregiert)'!A112)=0,"Fehler: Reiter 'Entladung des Speichers' wurde für diesen Speicher nicht ausgefüllt",IF(COUNTIF(Füllstände!$A$17:$A$300,'Ergebnis (aggregiert)'!A112)=0,"Fehler: Reiter 'Füllstände' wurde für diesen Speicher nicht ausgefüllt","")))),"Fehler: nicht alle Datenblätter für diesen Speicher wurden vollständig befüllt")</f>
        <v/>
      </c>
    </row>
    <row r="113" spans="1:10" x14ac:dyDescent="0.2">
      <c r="A113" s="105" t="str">
        <f>IF(Stammdaten!A113="","",Stammdaten!A113)</f>
        <v/>
      </c>
      <c r="B113" s="105" t="str">
        <f>IF(A113="","",VLOOKUP(A113,Stammdaten!A113:H396,6,FALSE))</f>
        <v/>
      </c>
      <c r="C113" s="177" t="str">
        <f>IF(A113="","",IF(OR('Beladung des Speichers'!B113="Beladung aus dem Netz eines anderen Netzbetreibers",'Beladung des Speichers'!B113="Beladung ohne Netznutzung"),'Beladung des Speichers'!B113,"Beladung aus dem Netz der "&amp;Stammdaten!$F$3))</f>
        <v/>
      </c>
      <c r="D113" s="106" t="str">
        <f t="shared" si="3"/>
        <v/>
      </c>
      <c r="E113" s="107" t="str">
        <f>IF(OR(C113="Beladung aus dem Netz eines anderen Netzbetreibers",C113="Beladung ohne Netznutzung"), "",IF(A113="","",SUMIFS('Ergebnis (detailliert)'!$H$17:$H$300,'Ergebnis (detailliert)'!$A$17:$A$300,'Ergebnis (aggregiert)'!$A113,'Ergebnis (detailliert)'!$B$17:$B$300,'Ergebnis (aggregiert)'!$C113)))</f>
        <v/>
      </c>
      <c r="F113" s="108" t="str">
        <f>IF(OR(C113="Beladung aus dem Netz eines anderen Netzbetreibers",C113="Beladung ohne Netznutzung"),  "",IF($A113="","",SUMIFS('Ergebnis (detailliert)'!$I$17:$I$300,'Ergebnis (detailliert)'!$A$17:$A$300,'Ergebnis (aggregiert)'!$A113,'Ergebnis (detailliert)'!$B$17:$B$300,'Ergebnis (aggregiert)'!$C113)))</f>
        <v/>
      </c>
      <c r="G113" s="107" t="str">
        <f>IF(OR(C113="Beladung aus dem Netz eines anderen Netzbetreibers",C113="Beladung ohne Netznutzung"), "",IF($A113="","",SUMIFS('Ergebnis (detailliert)'!$M$17:$M$1001,'Ergebnis (detailliert)'!$A$17:$A$1001,'Ergebnis (aggregiert)'!$A113,'Ergebnis (detailliert)'!$B$17:$B$1001,'Ergebnis (aggregiert)'!$C113)))</f>
        <v/>
      </c>
      <c r="H113" s="108" t="str">
        <f>IF(OR(C113="Beladung aus dem Netz eines anderen Netzbetreibers",C113="Beladung ohne Netznutzung"), "",IF($A113="","",SUMIFS('Ergebnis (detailliert)'!$P$17:$P$1001,'Ergebnis (detailliert)'!$A$17:$A$1001,'Ergebnis (aggregiert)'!$A113,'Ergebnis (detailliert)'!$B$17:$B$1001,'Ergebnis (aggregiert)'!$C113)))</f>
        <v/>
      </c>
      <c r="I113" s="109" t="str">
        <f>IF(OR(C113="Beladung aus dem Netz eines anderen Netzbetreibers",C113="Beladung ohne Netznutzung"), "",IF($A113="","",SUMIFS('Ergebnis (detailliert)'!$S$17:$S$1001,'Ergebnis (detailliert)'!$A$17:$A$1001,'Ergebnis (aggregiert)'!$A113,'Ergebnis (detailliert)'!$B$17:$B$1001,'Ergebnis (aggregiert)'!$C113)))</f>
        <v/>
      </c>
      <c r="J113" s="87" t="str">
        <f>IFERROR(IF(ISBLANK(A113),"",IF(COUNTIF('Beladung des Speichers'!$A$17:$A$300,'Ergebnis (aggregiert)'!A113)=0,"Fehler: Reiter 'Beladung des Speichers' wurde für diesen Speicher nicht ausgefüllt",IF(COUNTIF('Entladung des Speichers'!$A$17:$A$300,'Ergebnis (aggregiert)'!A113)=0,"Fehler: Reiter 'Entladung des Speichers' wurde für diesen Speicher nicht ausgefüllt",IF(COUNTIF(Füllstände!$A$17:$A$300,'Ergebnis (aggregiert)'!A113)=0,"Fehler: Reiter 'Füllstände' wurde für diesen Speicher nicht ausgefüllt","")))),"Fehler: nicht alle Datenblätter für diesen Speicher wurden vollständig befüllt")</f>
        <v/>
      </c>
    </row>
    <row r="114" spans="1:10" x14ac:dyDescent="0.2">
      <c r="A114" s="105" t="str">
        <f>IF(Stammdaten!A114="","",Stammdaten!A114)</f>
        <v/>
      </c>
      <c r="B114" s="105" t="str">
        <f>IF(A114="","",VLOOKUP(A114,Stammdaten!A114:H397,6,FALSE))</f>
        <v/>
      </c>
      <c r="C114" s="177" t="str">
        <f>IF(A114="","",IF(OR('Beladung des Speichers'!B114="Beladung aus dem Netz eines anderen Netzbetreibers",'Beladung des Speichers'!B114="Beladung ohne Netznutzung"),'Beladung des Speichers'!B114,"Beladung aus dem Netz der "&amp;Stammdaten!$F$3))</f>
        <v/>
      </c>
      <c r="D114" s="106" t="str">
        <f t="shared" si="3"/>
        <v/>
      </c>
      <c r="E114" s="107" t="str">
        <f>IF(OR(C114="Beladung aus dem Netz eines anderen Netzbetreibers",C114="Beladung ohne Netznutzung"), "",IF(A114="","",SUMIFS('Ergebnis (detailliert)'!$H$17:$H$300,'Ergebnis (detailliert)'!$A$17:$A$300,'Ergebnis (aggregiert)'!$A114,'Ergebnis (detailliert)'!$B$17:$B$300,'Ergebnis (aggregiert)'!$C114)))</f>
        <v/>
      </c>
      <c r="F114" s="108" t="str">
        <f>IF(OR(C114="Beladung aus dem Netz eines anderen Netzbetreibers",C114="Beladung ohne Netznutzung"),  "",IF($A114="","",SUMIFS('Ergebnis (detailliert)'!$I$17:$I$300,'Ergebnis (detailliert)'!$A$17:$A$300,'Ergebnis (aggregiert)'!$A114,'Ergebnis (detailliert)'!$B$17:$B$300,'Ergebnis (aggregiert)'!$C114)))</f>
        <v/>
      </c>
      <c r="G114" s="107" t="str">
        <f>IF(OR(C114="Beladung aus dem Netz eines anderen Netzbetreibers",C114="Beladung ohne Netznutzung"), "",IF($A114="","",SUMIFS('Ergebnis (detailliert)'!$M$17:$M$1001,'Ergebnis (detailliert)'!$A$17:$A$1001,'Ergebnis (aggregiert)'!$A114,'Ergebnis (detailliert)'!$B$17:$B$1001,'Ergebnis (aggregiert)'!$C114)))</f>
        <v/>
      </c>
      <c r="H114" s="108" t="str">
        <f>IF(OR(C114="Beladung aus dem Netz eines anderen Netzbetreibers",C114="Beladung ohne Netznutzung"), "",IF($A114="","",SUMIFS('Ergebnis (detailliert)'!$P$17:$P$1001,'Ergebnis (detailliert)'!$A$17:$A$1001,'Ergebnis (aggregiert)'!$A114,'Ergebnis (detailliert)'!$B$17:$B$1001,'Ergebnis (aggregiert)'!$C114)))</f>
        <v/>
      </c>
      <c r="I114" s="109" t="str">
        <f>IF(OR(C114="Beladung aus dem Netz eines anderen Netzbetreibers",C114="Beladung ohne Netznutzung"), "",IF($A114="","",SUMIFS('Ergebnis (detailliert)'!$S$17:$S$1001,'Ergebnis (detailliert)'!$A$17:$A$1001,'Ergebnis (aggregiert)'!$A114,'Ergebnis (detailliert)'!$B$17:$B$1001,'Ergebnis (aggregiert)'!$C114)))</f>
        <v/>
      </c>
      <c r="J114" s="87" t="str">
        <f>IFERROR(IF(ISBLANK(A114),"",IF(COUNTIF('Beladung des Speichers'!$A$17:$A$300,'Ergebnis (aggregiert)'!A114)=0,"Fehler: Reiter 'Beladung des Speichers' wurde für diesen Speicher nicht ausgefüllt",IF(COUNTIF('Entladung des Speichers'!$A$17:$A$300,'Ergebnis (aggregiert)'!A114)=0,"Fehler: Reiter 'Entladung des Speichers' wurde für diesen Speicher nicht ausgefüllt",IF(COUNTIF(Füllstände!$A$17:$A$300,'Ergebnis (aggregiert)'!A114)=0,"Fehler: Reiter 'Füllstände' wurde für diesen Speicher nicht ausgefüllt","")))),"Fehler: nicht alle Datenblätter für diesen Speicher wurden vollständig befüllt")</f>
        <v/>
      </c>
    </row>
    <row r="115" spans="1:10" x14ac:dyDescent="0.2">
      <c r="A115" s="105" t="str">
        <f>IF(Stammdaten!A115="","",Stammdaten!A115)</f>
        <v/>
      </c>
      <c r="B115" s="105" t="str">
        <f>IF(A115="","",VLOOKUP(A115,Stammdaten!A115:H398,6,FALSE))</f>
        <v/>
      </c>
      <c r="C115" s="177" t="str">
        <f>IF(A115="","",IF(OR('Beladung des Speichers'!B115="Beladung aus dem Netz eines anderen Netzbetreibers",'Beladung des Speichers'!B115="Beladung ohne Netznutzung"),'Beladung des Speichers'!B115,"Beladung aus dem Netz der "&amp;Stammdaten!$F$3))</f>
        <v/>
      </c>
      <c r="D115" s="106" t="str">
        <f t="shared" si="3"/>
        <v/>
      </c>
      <c r="E115" s="107" t="str">
        <f>IF(OR(C115="Beladung aus dem Netz eines anderen Netzbetreibers",C115="Beladung ohne Netznutzung"), "",IF(A115="","",SUMIFS('Ergebnis (detailliert)'!$H$17:$H$300,'Ergebnis (detailliert)'!$A$17:$A$300,'Ergebnis (aggregiert)'!$A115,'Ergebnis (detailliert)'!$B$17:$B$300,'Ergebnis (aggregiert)'!$C115)))</f>
        <v/>
      </c>
      <c r="F115" s="108" t="str">
        <f>IF(OR(C115="Beladung aus dem Netz eines anderen Netzbetreibers",C115="Beladung ohne Netznutzung"),  "",IF($A115="","",SUMIFS('Ergebnis (detailliert)'!$I$17:$I$300,'Ergebnis (detailliert)'!$A$17:$A$300,'Ergebnis (aggregiert)'!$A115,'Ergebnis (detailliert)'!$B$17:$B$300,'Ergebnis (aggregiert)'!$C115)))</f>
        <v/>
      </c>
      <c r="G115" s="107" t="str">
        <f>IF(OR(C115="Beladung aus dem Netz eines anderen Netzbetreibers",C115="Beladung ohne Netznutzung"), "",IF($A115="","",SUMIFS('Ergebnis (detailliert)'!$M$17:$M$1001,'Ergebnis (detailliert)'!$A$17:$A$1001,'Ergebnis (aggregiert)'!$A115,'Ergebnis (detailliert)'!$B$17:$B$1001,'Ergebnis (aggregiert)'!$C115)))</f>
        <v/>
      </c>
      <c r="H115" s="108" t="str">
        <f>IF(OR(C115="Beladung aus dem Netz eines anderen Netzbetreibers",C115="Beladung ohne Netznutzung"), "",IF($A115="","",SUMIFS('Ergebnis (detailliert)'!$P$17:$P$1001,'Ergebnis (detailliert)'!$A$17:$A$1001,'Ergebnis (aggregiert)'!$A115,'Ergebnis (detailliert)'!$B$17:$B$1001,'Ergebnis (aggregiert)'!$C115)))</f>
        <v/>
      </c>
      <c r="I115" s="109" t="str">
        <f>IF(OR(C115="Beladung aus dem Netz eines anderen Netzbetreibers",C115="Beladung ohne Netznutzung"), "",IF($A115="","",SUMIFS('Ergebnis (detailliert)'!$S$17:$S$1001,'Ergebnis (detailliert)'!$A$17:$A$1001,'Ergebnis (aggregiert)'!$A115,'Ergebnis (detailliert)'!$B$17:$B$1001,'Ergebnis (aggregiert)'!$C115)))</f>
        <v/>
      </c>
      <c r="J115" s="87" t="str">
        <f>IFERROR(IF(ISBLANK(A115),"",IF(COUNTIF('Beladung des Speichers'!$A$17:$A$300,'Ergebnis (aggregiert)'!A115)=0,"Fehler: Reiter 'Beladung des Speichers' wurde für diesen Speicher nicht ausgefüllt",IF(COUNTIF('Entladung des Speichers'!$A$17:$A$300,'Ergebnis (aggregiert)'!A115)=0,"Fehler: Reiter 'Entladung des Speichers' wurde für diesen Speicher nicht ausgefüllt",IF(COUNTIF(Füllstände!$A$17:$A$300,'Ergebnis (aggregiert)'!A115)=0,"Fehler: Reiter 'Füllstände' wurde für diesen Speicher nicht ausgefüllt","")))),"Fehler: nicht alle Datenblätter für diesen Speicher wurden vollständig befüllt")</f>
        <v/>
      </c>
    </row>
    <row r="116" spans="1:10" x14ac:dyDescent="0.2">
      <c r="A116" s="105" t="str">
        <f>IF(Stammdaten!A116="","",Stammdaten!A116)</f>
        <v/>
      </c>
      <c r="B116" s="105" t="str">
        <f>IF(A116="","",VLOOKUP(A116,Stammdaten!A116:H399,6,FALSE))</f>
        <v/>
      </c>
      <c r="C116" s="177" t="str">
        <f>IF(A116="","",IF(OR('Beladung des Speichers'!B116="Beladung aus dem Netz eines anderen Netzbetreibers",'Beladung des Speichers'!B116="Beladung ohne Netznutzung"),'Beladung des Speichers'!B116,"Beladung aus dem Netz der "&amp;Stammdaten!$F$3))</f>
        <v/>
      </c>
      <c r="D116" s="106" t="str">
        <f t="shared" si="3"/>
        <v/>
      </c>
      <c r="E116" s="107" t="str">
        <f>IF(OR(C116="Beladung aus dem Netz eines anderen Netzbetreibers",C116="Beladung ohne Netznutzung"), "",IF(A116="","",SUMIFS('Ergebnis (detailliert)'!$H$17:$H$300,'Ergebnis (detailliert)'!$A$17:$A$300,'Ergebnis (aggregiert)'!$A116,'Ergebnis (detailliert)'!$B$17:$B$300,'Ergebnis (aggregiert)'!$C116)))</f>
        <v/>
      </c>
      <c r="F116" s="108" t="str">
        <f>IF(OR(C116="Beladung aus dem Netz eines anderen Netzbetreibers",C116="Beladung ohne Netznutzung"),  "",IF($A116="","",SUMIFS('Ergebnis (detailliert)'!$I$17:$I$300,'Ergebnis (detailliert)'!$A$17:$A$300,'Ergebnis (aggregiert)'!$A116,'Ergebnis (detailliert)'!$B$17:$B$300,'Ergebnis (aggregiert)'!$C116)))</f>
        <v/>
      </c>
      <c r="G116" s="107" t="str">
        <f>IF(OR(C116="Beladung aus dem Netz eines anderen Netzbetreibers",C116="Beladung ohne Netznutzung"), "",IF($A116="","",SUMIFS('Ergebnis (detailliert)'!$M$17:$M$1001,'Ergebnis (detailliert)'!$A$17:$A$1001,'Ergebnis (aggregiert)'!$A116,'Ergebnis (detailliert)'!$B$17:$B$1001,'Ergebnis (aggregiert)'!$C116)))</f>
        <v/>
      </c>
      <c r="H116" s="108" t="str">
        <f>IF(OR(C116="Beladung aus dem Netz eines anderen Netzbetreibers",C116="Beladung ohne Netznutzung"), "",IF($A116="","",SUMIFS('Ergebnis (detailliert)'!$P$17:$P$1001,'Ergebnis (detailliert)'!$A$17:$A$1001,'Ergebnis (aggregiert)'!$A116,'Ergebnis (detailliert)'!$B$17:$B$1001,'Ergebnis (aggregiert)'!$C116)))</f>
        <v/>
      </c>
      <c r="I116" s="109" t="str">
        <f>IF(OR(C116="Beladung aus dem Netz eines anderen Netzbetreibers",C116="Beladung ohne Netznutzung"), "",IF($A116="","",SUMIFS('Ergebnis (detailliert)'!$S$17:$S$1001,'Ergebnis (detailliert)'!$A$17:$A$1001,'Ergebnis (aggregiert)'!$A116,'Ergebnis (detailliert)'!$B$17:$B$1001,'Ergebnis (aggregiert)'!$C116)))</f>
        <v/>
      </c>
      <c r="J116" s="87" t="str">
        <f>IFERROR(IF(ISBLANK(A116),"",IF(COUNTIF('Beladung des Speichers'!$A$17:$A$300,'Ergebnis (aggregiert)'!A116)=0,"Fehler: Reiter 'Beladung des Speichers' wurde für diesen Speicher nicht ausgefüllt",IF(COUNTIF('Entladung des Speichers'!$A$17:$A$300,'Ergebnis (aggregiert)'!A116)=0,"Fehler: Reiter 'Entladung des Speichers' wurde für diesen Speicher nicht ausgefüllt",IF(COUNTIF(Füllstände!$A$17:$A$300,'Ergebnis (aggregiert)'!A116)=0,"Fehler: Reiter 'Füllstände' wurde für diesen Speicher nicht ausgefüllt","")))),"Fehler: nicht alle Datenblätter für diesen Speicher wurden vollständig befüllt")</f>
        <v/>
      </c>
    </row>
    <row r="117" spans="1:10" x14ac:dyDescent="0.2">
      <c r="A117" s="105" t="str">
        <f>IF(Stammdaten!A117="","",Stammdaten!A117)</f>
        <v/>
      </c>
      <c r="B117" s="105" t="str">
        <f>IF(A117="","",VLOOKUP(A117,Stammdaten!A117:H400,6,FALSE))</f>
        <v/>
      </c>
      <c r="C117" s="177" t="str">
        <f>IF(A117="","",IF(OR('Beladung des Speichers'!B117="Beladung aus dem Netz eines anderen Netzbetreibers",'Beladung des Speichers'!B117="Beladung ohne Netznutzung"),'Beladung des Speichers'!B117,"Beladung aus dem Netz der "&amp;Stammdaten!$F$3))</f>
        <v/>
      </c>
      <c r="D117" s="106" t="str">
        <f t="shared" si="3"/>
        <v/>
      </c>
      <c r="E117" s="107" t="str">
        <f>IF(OR(C117="Beladung aus dem Netz eines anderen Netzbetreibers",C117="Beladung ohne Netznutzung"), "",IF(A117="","",SUMIFS('Ergebnis (detailliert)'!$H$17:$H$300,'Ergebnis (detailliert)'!$A$17:$A$300,'Ergebnis (aggregiert)'!$A117,'Ergebnis (detailliert)'!$B$17:$B$300,'Ergebnis (aggregiert)'!$C117)))</f>
        <v/>
      </c>
      <c r="F117" s="108" t="str">
        <f>IF(OR(C117="Beladung aus dem Netz eines anderen Netzbetreibers",C117="Beladung ohne Netznutzung"),  "",IF($A117="","",SUMIFS('Ergebnis (detailliert)'!$I$17:$I$300,'Ergebnis (detailliert)'!$A$17:$A$300,'Ergebnis (aggregiert)'!$A117,'Ergebnis (detailliert)'!$B$17:$B$300,'Ergebnis (aggregiert)'!$C117)))</f>
        <v/>
      </c>
      <c r="G117" s="107" t="str">
        <f>IF(OR(C117="Beladung aus dem Netz eines anderen Netzbetreibers",C117="Beladung ohne Netznutzung"), "",IF($A117="","",SUMIFS('Ergebnis (detailliert)'!$M$17:$M$1001,'Ergebnis (detailliert)'!$A$17:$A$1001,'Ergebnis (aggregiert)'!$A117,'Ergebnis (detailliert)'!$B$17:$B$1001,'Ergebnis (aggregiert)'!$C117)))</f>
        <v/>
      </c>
      <c r="H117" s="108" t="str">
        <f>IF(OR(C117="Beladung aus dem Netz eines anderen Netzbetreibers",C117="Beladung ohne Netznutzung"), "",IF($A117="","",SUMIFS('Ergebnis (detailliert)'!$P$17:$P$1001,'Ergebnis (detailliert)'!$A$17:$A$1001,'Ergebnis (aggregiert)'!$A117,'Ergebnis (detailliert)'!$B$17:$B$1001,'Ergebnis (aggregiert)'!$C117)))</f>
        <v/>
      </c>
      <c r="I117" s="109" t="str">
        <f>IF(OR(C117="Beladung aus dem Netz eines anderen Netzbetreibers",C117="Beladung ohne Netznutzung"), "",IF($A117="","",SUMIFS('Ergebnis (detailliert)'!$S$17:$S$1001,'Ergebnis (detailliert)'!$A$17:$A$1001,'Ergebnis (aggregiert)'!$A117,'Ergebnis (detailliert)'!$B$17:$B$1001,'Ergebnis (aggregiert)'!$C117)))</f>
        <v/>
      </c>
      <c r="J117" s="87" t="str">
        <f>IFERROR(IF(ISBLANK(A117),"",IF(COUNTIF('Beladung des Speichers'!$A$17:$A$300,'Ergebnis (aggregiert)'!A117)=0,"Fehler: Reiter 'Beladung des Speichers' wurde für diesen Speicher nicht ausgefüllt",IF(COUNTIF('Entladung des Speichers'!$A$17:$A$300,'Ergebnis (aggregiert)'!A117)=0,"Fehler: Reiter 'Entladung des Speichers' wurde für diesen Speicher nicht ausgefüllt",IF(COUNTIF(Füllstände!$A$17:$A$300,'Ergebnis (aggregiert)'!A117)=0,"Fehler: Reiter 'Füllstände' wurde für diesen Speicher nicht ausgefüllt","")))),"Fehler: nicht alle Datenblätter für diesen Speicher wurden vollständig befüllt")</f>
        <v/>
      </c>
    </row>
    <row r="118" spans="1:10" x14ac:dyDescent="0.2">
      <c r="A118" s="105" t="str">
        <f>IF(Stammdaten!A118="","",Stammdaten!A118)</f>
        <v/>
      </c>
      <c r="B118" s="105" t="str">
        <f>IF(A118="","",VLOOKUP(A118,Stammdaten!A118:H401,6,FALSE))</f>
        <v/>
      </c>
      <c r="C118" s="177" t="str">
        <f>IF(A118="","",IF(OR('Beladung des Speichers'!B118="Beladung aus dem Netz eines anderen Netzbetreibers",'Beladung des Speichers'!B118="Beladung ohne Netznutzung"),'Beladung des Speichers'!B118,"Beladung aus dem Netz der "&amp;Stammdaten!$F$3))</f>
        <v/>
      </c>
      <c r="D118" s="106" t="str">
        <f t="shared" si="3"/>
        <v/>
      </c>
      <c r="E118" s="107" t="str">
        <f>IF(OR(C118="Beladung aus dem Netz eines anderen Netzbetreibers",C118="Beladung ohne Netznutzung"), "",IF(A118="","",SUMIFS('Ergebnis (detailliert)'!$H$17:$H$300,'Ergebnis (detailliert)'!$A$17:$A$300,'Ergebnis (aggregiert)'!$A118,'Ergebnis (detailliert)'!$B$17:$B$300,'Ergebnis (aggregiert)'!$C118)))</f>
        <v/>
      </c>
      <c r="F118" s="108" t="str">
        <f>IF(OR(C118="Beladung aus dem Netz eines anderen Netzbetreibers",C118="Beladung ohne Netznutzung"),  "",IF($A118="","",SUMIFS('Ergebnis (detailliert)'!$I$17:$I$300,'Ergebnis (detailliert)'!$A$17:$A$300,'Ergebnis (aggregiert)'!$A118,'Ergebnis (detailliert)'!$B$17:$B$300,'Ergebnis (aggregiert)'!$C118)))</f>
        <v/>
      </c>
      <c r="G118" s="107" t="str">
        <f>IF(OR(C118="Beladung aus dem Netz eines anderen Netzbetreibers",C118="Beladung ohne Netznutzung"), "",IF($A118="","",SUMIFS('Ergebnis (detailliert)'!$M$17:$M$1001,'Ergebnis (detailliert)'!$A$17:$A$1001,'Ergebnis (aggregiert)'!$A118,'Ergebnis (detailliert)'!$B$17:$B$1001,'Ergebnis (aggregiert)'!$C118)))</f>
        <v/>
      </c>
      <c r="H118" s="108" t="str">
        <f>IF(OR(C118="Beladung aus dem Netz eines anderen Netzbetreibers",C118="Beladung ohne Netznutzung"), "",IF($A118="","",SUMIFS('Ergebnis (detailliert)'!$P$17:$P$1001,'Ergebnis (detailliert)'!$A$17:$A$1001,'Ergebnis (aggregiert)'!$A118,'Ergebnis (detailliert)'!$B$17:$B$1001,'Ergebnis (aggregiert)'!$C118)))</f>
        <v/>
      </c>
      <c r="I118" s="109" t="str">
        <f>IF(OR(C118="Beladung aus dem Netz eines anderen Netzbetreibers",C118="Beladung ohne Netznutzung"), "",IF($A118="","",SUMIFS('Ergebnis (detailliert)'!$S$17:$S$1001,'Ergebnis (detailliert)'!$A$17:$A$1001,'Ergebnis (aggregiert)'!$A118,'Ergebnis (detailliert)'!$B$17:$B$1001,'Ergebnis (aggregiert)'!$C118)))</f>
        <v/>
      </c>
      <c r="J118" s="87" t="str">
        <f>IFERROR(IF(ISBLANK(A118),"",IF(COUNTIF('Beladung des Speichers'!$A$17:$A$300,'Ergebnis (aggregiert)'!A118)=0,"Fehler: Reiter 'Beladung des Speichers' wurde für diesen Speicher nicht ausgefüllt",IF(COUNTIF('Entladung des Speichers'!$A$17:$A$300,'Ergebnis (aggregiert)'!A118)=0,"Fehler: Reiter 'Entladung des Speichers' wurde für diesen Speicher nicht ausgefüllt",IF(COUNTIF(Füllstände!$A$17:$A$300,'Ergebnis (aggregiert)'!A118)=0,"Fehler: Reiter 'Füllstände' wurde für diesen Speicher nicht ausgefüllt","")))),"Fehler: nicht alle Datenblätter für diesen Speicher wurden vollständig befüllt")</f>
        <v/>
      </c>
    </row>
    <row r="119" spans="1:10" x14ac:dyDescent="0.2">
      <c r="A119" s="105" t="str">
        <f>IF(Stammdaten!A119="","",Stammdaten!A119)</f>
        <v/>
      </c>
      <c r="B119" s="105" t="str">
        <f>IF(A119="","",VLOOKUP(A119,Stammdaten!A119:H402,6,FALSE))</f>
        <v/>
      </c>
      <c r="C119" s="177" t="str">
        <f>IF(A119="","",IF(OR('Beladung des Speichers'!B119="Beladung aus dem Netz eines anderen Netzbetreibers",'Beladung des Speichers'!B119="Beladung ohne Netznutzung"),'Beladung des Speichers'!B119,"Beladung aus dem Netz der "&amp;Stammdaten!$F$3))</f>
        <v/>
      </c>
      <c r="D119" s="106" t="str">
        <f t="shared" si="3"/>
        <v/>
      </c>
      <c r="E119" s="107" t="str">
        <f>IF(OR(C119="Beladung aus dem Netz eines anderen Netzbetreibers",C119="Beladung ohne Netznutzung"), "",IF(A119="","",SUMIFS('Ergebnis (detailliert)'!$H$17:$H$300,'Ergebnis (detailliert)'!$A$17:$A$300,'Ergebnis (aggregiert)'!$A119,'Ergebnis (detailliert)'!$B$17:$B$300,'Ergebnis (aggregiert)'!$C119)))</f>
        <v/>
      </c>
      <c r="F119" s="108" t="str">
        <f>IF(OR(C119="Beladung aus dem Netz eines anderen Netzbetreibers",C119="Beladung ohne Netznutzung"),  "",IF($A119="","",SUMIFS('Ergebnis (detailliert)'!$I$17:$I$300,'Ergebnis (detailliert)'!$A$17:$A$300,'Ergebnis (aggregiert)'!$A119,'Ergebnis (detailliert)'!$B$17:$B$300,'Ergebnis (aggregiert)'!$C119)))</f>
        <v/>
      </c>
      <c r="G119" s="107" t="str">
        <f>IF(OR(C119="Beladung aus dem Netz eines anderen Netzbetreibers",C119="Beladung ohne Netznutzung"), "",IF($A119="","",SUMIFS('Ergebnis (detailliert)'!$M$17:$M$1001,'Ergebnis (detailliert)'!$A$17:$A$1001,'Ergebnis (aggregiert)'!$A119,'Ergebnis (detailliert)'!$B$17:$B$1001,'Ergebnis (aggregiert)'!$C119)))</f>
        <v/>
      </c>
      <c r="H119" s="108" t="str">
        <f>IF(OR(C119="Beladung aus dem Netz eines anderen Netzbetreibers",C119="Beladung ohne Netznutzung"), "",IF($A119="","",SUMIFS('Ergebnis (detailliert)'!$P$17:$P$1001,'Ergebnis (detailliert)'!$A$17:$A$1001,'Ergebnis (aggregiert)'!$A119,'Ergebnis (detailliert)'!$B$17:$B$1001,'Ergebnis (aggregiert)'!$C119)))</f>
        <v/>
      </c>
      <c r="I119" s="109" t="str">
        <f>IF(OR(C119="Beladung aus dem Netz eines anderen Netzbetreibers",C119="Beladung ohne Netznutzung"), "",IF($A119="","",SUMIFS('Ergebnis (detailliert)'!$S$17:$S$1001,'Ergebnis (detailliert)'!$A$17:$A$1001,'Ergebnis (aggregiert)'!$A119,'Ergebnis (detailliert)'!$B$17:$B$1001,'Ergebnis (aggregiert)'!$C119)))</f>
        <v/>
      </c>
      <c r="J119" s="87" t="str">
        <f>IFERROR(IF(ISBLANK(A119),"",IF(COUNTIF('Beladung des Speichers'!$A$17:$A$300,'Ergebnis (aggregiert)'!A119)=0,"Fehler: Reiter 'Beladung des Speichers' wurde für diesen Speicher nicht ausgefüllt",IF(COUNTIF('Entladung des Speichers'!$A$17:$A$300,'Ergebnis (aggregiert)'!A119)=0,"Fehler: Reiter 'Entladung des Speichers' wurde für diesen Speicher nicht ausgefüllt",IF(COUNTIF(Füllstände!$A$17:$A$300,'Ergebnis (aggregiert)'!A119)=0,"Fehler: Reiter 'Füllstände' wurde für diesen Speicher nicht ausgefüllt","")))),"Fehler: nicht alle Datenblätter für diesen Speicher wurden vollständig befüllt")</f>
        <v/>
      </c>
    </row>
    <row r="120" spans="1:10" x14ac:dyDescent="0.2">
      <c r="A120" s="105" t="str">
        <f>IF(Stammdaten!A120="","",Stammdaten!A120)</f>
        <v/>
      </c>
      <c r="B120" s="105" t="str">
        <f>IF(A120="","",VLOOKUP(A120,Stammdaten!A120:H403,6,FALSE))</f>
        <v/>
      </c>
      <c r="C120" s="177" t="str">
        <f>IF(A120="","",IF(OR('Beladung des Speichers'!B120="Beladung aus dem Netz eines anderen Netzbetreibers",'Beladung des Speichers'!B120="Beladung ohne Netznutzung"),'Beladung des Speichers'!B120,"Beladung aus dem Netz der "&amp;Stammdaten!$F$3))</f>
        <v/>
      </c>
      <c r="D120" s="106" t="str">
        <f t="shared" si="3"/>
        <v/>
      </c>
      <c r="E120" s="107" t="str">
        <f>IF(OR(C120="Beladung aus dem Netz eines anderen Netzbetreibers",C120="Beladung ohne Netznutzung"), "",IF(A120="","",SUMIFS('Ergebnis (detailliert)'!$H$17:$H$300,'Ergebnis (detailliert)'!$A$17:$A$300,'Ergebnis (aggregiert)'!$A120,'Ergebnis (detailliert)'!$B$17:$B$300,'Ergebnis (aggregiert)'!$C120)))</f>
        <v/>
      </c>
      <c r="F120" s="108" t="str">
        <f>IF(OR(C120="Beladung aus dem Netz eines anderen Netzbetreibers",C120="Beladung ohne Netznutzung"),  "",IF($A120="","",SUMIFS('Ergebnis (detailliert)'!$I$17:$I$300,'Ergebnis (detailliert)'!$A$17:$A$300,'Ergebnis (aggregiert)'!$A120,'Ergebnis (detailliert)'!$B$17:$B$300,'Ergebnis (aggregiert)'!$C120)))</f>
        <v/>
      </c>
      <c r="G120" s="107" t="str">
        <f>IF(OR(C120="Beladung aus dem Netz eines anderen Netzbetreibers",C120="Beladung ohne Netznutzung"), "",IF($A120="","",SUMIFS('Ergebnis (detailliert)'!$M$17:$M$1001,'Ergebnis (detailliert)'!$A$17:$A$1001,'Ergebnis (aggregiert)'!$A120,'Ergebnis (detailliert)'!$B$17:$B$1001,'Ergebnis (aggregiert)'!$C120)))</f>
        <v/>
      </c>
      <c r="H120" s="108" t="str">
        <f>IF(OR(C120="Beladung aus dem Netz eines anderen Netzbetreibers",C120="Beladung ohne Netznutzung"), "",IF($A120="","",SUMIFS('Ergebnis (detailliert)'!$P$17:$P$1001,'Ergebnis (detailliert)'!$A$17:$A$1001,'Ergebnis (aggregiert)'!$A120,'Ergebnis (detailliert)'!$B$17:$B$1001,'Ergebnis (aggregiert)'!$C120)))</f>
        <v/>
      </c>
      <c r="I120" s="109" t="str">
        <f>IF(OR(C120="Beladung aus dem Netz eines anderen Netzbetreibers",C120="Beladung ohne Netznutzung"), "",IF($A120="","",SUMIFS('Ergebnis (detailliert)'!$S$17:$S$1001,'Ergebnis (detailliert)'!$A$17:$A$1001,'Ergebnis (aggregiert)'!$A120,'Ergebnis (detailliert)'!$B$17:$B$1001,'Ergebnis (aggregiert)'!$C120)))</f>
        <v/>
      </c>
      <c r="J120" s="87" t="str">
        <f>IFERROR(IF(ISBLANK(A120),"",IF(COUNTIF('Beladung des Speichers'!$A$17:$A$300,'Ergebnis (aggregiert)'!A120)=0,"Fehler: Reiter 'Beladung des Speichers' wurde für diesen Speicher nicht ausgefüllt",IF(COUNTIF('Entladung des Speichers'!$A$17:$A$300,'Ergebnis (aggregiert)'!A120)=0,"Fehler: Reiter 'Entladung des Speichers' wurde für diesen Speicher nicht ausgefüllt",IF(COUNTIF(Füllstände!$A$17:$A$300,'Ergebnis (aggregiert)'!A120)=0,"Fehler: Reiter 'Füllstände' wurde für diesen Speicher nicht ausgefüllt","")))),"Fehler: nicht alle Datenblätter für diesen Speicher wurden vollständig befüllt")</f>
        <v/>
      </c>
    </row>
    <row r="121" spans="1:10" x14ac:dyDescent="0.2">
      <c r="A121" s="105" t="str">
        <f>IF(Stammdaten!A121="","",Stammdaten!A121)</f>
        <v/>
      </c>
      <c r="B121" s="105" t="str">
        <f>IF(A121="","",VLOOKUP(A121,Stammdaten!A121:H404,6,FALSE))</f>
        <v/>
      </c>
      <c r="C121" s="177" t="str">
        <f>IF(A121="","",IF(OR('Beladung des Speichers'!B121="Beladung aus dem Netz eines anderen Netzbetreibers",'Beladung des Speichers'!B121="Beladung ohne Netznutzung"),'Beladung des Speichers'!B121,"Beladung aus dem Netz der "&amp;Stammdaten!$F$3))</f>
        <v/>
      </c>
      <c r="D121" s="106" t="str">
        <f t="shared" si="3"/>
        <v/>
      </c>
      <c r="E121" s="107" t="str">
        <f>IF(OR(C121="Beladung aus dem Netz eines anderen Netzbetreibers",C121="Beladung ohne Netznutzung"), "",IF(A121="","",SUMIFS('Ergebnis (detailliert)'!$H$17:$H$300,'Ergebnis (detailliert)'!$A$17:$A$300,'Ergebnis (aggregiert)'!$A121,'Ergebnis (detailliert)'!$B$17:$B$300,'Ergebnis (aggregiert)'!$C121)))</f>
        <v/>
      </c>
      <c r="F121" s="108" t="str">
        <f>IF(OR(C121="Beladung aus dem Netz eines anderen Netzbetreibers",C121="Beladung ohne Netznutzung"),  "",IF($A121="","",SUMIFS('Ergebnis (detailliert)'!$I$17:$I$300,'Ergebnis (detailliert)'!$A$17:$A$300,'Ergebnis (aggregiert)'!$A121,'Ergebnis (detailliert)'!$B$17:$B$300,'Ergebnis (aggregiert)'!$C121)))</f>
        <v/>
      </c>
      <c r="G121" s="107" t="str">
        <f>IF(OR(C121="Beladung aus dem Netz eines anderen Netzbetreibers",C121="Beladung ohne Netznutzung"), "",IF($A121="","",SUMIFS('Ergebnis (detailliert)'!$M$17:$M$1001,'Ergebnis (detailliert)'!$A$17:$A$1001,'Ergebnis (aggregiert)'!$A121,'Ergebnis (detailliert)'!$B$17:$B$1001,'Ergebnis (aggregiert)'!$C121)))</f>
        <v/>
      </c>
      <c r="H121" s="108" t="str">
        <f>IF(OR(C121="Beladung aus dem Netz eines anderen Netzbetreibers",C121="Beladung ohne Netznutzung"), "",IF($A121="","",SUMIFS('Ergebnis (detailliert)'!$P$17:$P$1001,'Ergebnis (detailliert)'!$A$17:$A$1001,'Ergebnis (aggregiert)'!$A121,'Ergebnis (detailliert)'!$B$17:$B$1001,'Ergebnis (aggregiert)'!$C121)))</f>
        <v/>
      </c>
      <c r="I121" s="109" t="str">
        <f>IF(OR(C121="Beladung aus dem Netz eines anderen Netzbetreibers",C121="Beladung ohne Netznutzung"), "",IF($A121="","",SUMIFS('Ergebnis (detailliert)'!$S$17:$S$1001,'Ergebnis (detailliert)'!$A$17:$A$1001,'Ergebnis (aggregiert)'!$A121,'Ergebnis (detailliert)'!$B$17:$B$1001,'Ergebnis (aggregiert)'!$C121)))</f>
        <v/>
      </c>
      <c r="J121" s="87" t="str">
        <f>IFERROR(IF(ISBLANK(A121),"",IF(COUNTIF('Beladung des Speichers'!$A$17:$A$300,'Ergebnis (aggregiert)'!A121)=0,"Fehler: Reiter 'Beladung des Speichers' wurde für diesen Speicher nicht ausgefüllt",IF(COUNTIF('Entladung des Speichers'!$A$17:$A$300,'Ergebnis (aggregiert)'!A121)=0,"Fehler: Reiter 'Entladung des Speichers' wurde für diesen Speicher nicht ausgefüllt",IF(COUNTIF(Füllstände!$A$17:$A$300,'Ergebnis (aggregiert)'!A121)=0,"Fehler: Reiter 'Füllstände' wurde für diesen Speicher nicht ausgefüllt","")))),"Fehler: nicht alle Datenblätter für diesen Speicher wurden vollständig befüllt")</f>
        <v/>
      </c>
    </row>
    <row r="122" spans="1:10" x14ac:dyDescent="0.2">
      <c r="A122" s="105" t="str">
        <f>IF(Stammdaten!A122="","",Stammdaten!A122)</f>
        <v/>
      </c>
      <c r="B122" s="105" t="str">
        <f>IF(A122="","",VLOOKUP(A122,Stammdaten!A122:H405,6,FALSE))</f>
        <v/>
      </c>
      <c r="C122" s="177" t="str">
        <f>IF(A122="","",IF(OR('Beladung des Speichers'!B122="Beladung aus dem Netz eines anderen Netzbetreibers",'Beladung des Speichers'!B122="Beladung ohne Netznutzung"),'Beladung des Speichers'!B122,"Beladung aus dem Netz der "&amp;Stammdaten!$F$3))</f>
        <v/>
      </c>
      <c r="D122" s="106" t="str">
        <f t="shared" si="3"/>
        <v/>
      </c>
      <c r="E122" s="107" t="str">
        <f>IF(OR(C122="Beladung aus dem Netz eines anderen Netzbetreibers",C122="Beladung ohne Netznutzung"), "",IF(A122="","",SUMIFS('Ergebnis (detailliert)'!$H$17:$H$300,'Ergebnis (detailliert)'!$A$17:$A$300,'Ergebnis (aggregiert)'!$A122,'Ergebnis (detailliert)'!$B$17:$B$300,'Ergebnis (aggregiert)'!$C122)))</f>
        <v/>
      </c>
      <c r="F122" s="108" t="str">
        <f>IF(OR(C122="Beladung aus dem Netz eines anderen Netzbetreibers",C122="Beladung ohne Netznutzung"),  "",IF($A122="","",SUMIFS('Ergebnis (detailliert)'!$I$17:$I$300,'Ergebnis (detailliert)'!$A$17:$A$300,'Ergebnis (aggregiert)'!$A122,'Ergebnis (detailliert)'!$B$17:$B$300,'Ergebnis (aggregiert)'!$C122)))</f>
        <v/>
      </c>
      <c r="G122" s="107" t="str">
        <f>IF(OR(C122="Beladung aus dem Netz eines anderen Netzbetreibers",C122="Beladung ohne Netznutzung"), "",IF($A122="","",SUMIFS('Ergebnis (detailliert)'!$M$17:$M$1001,'Ergebnis (detailliert)'!$A$17:$A$1001,'Ergebnis (aggregiert)'!$A122,'Ergebnis (detailliert)'!$B$17:$B$1001,'Ergebnis (aggregiert)'!$C122)))</f>
        <v/>
      </c>
      <c r="H122" s="108" t="str">
        <f>IF(OR(C122="Beladung aus dem Netz eines anderen Netzbetreibers",C122="Beladung ohne Netznutzung"), "",IF($A122="","",SUMIFS('Ergebnis (detailliert)'!$P$17:$P$1001,'Ergebnis (detailliert)'!$A$17:$A$1001,'Ergebnis (aggregiert)'!$A122,'Ergebnis (detailliert)'!$B$17:$B$1001,'Ergebnis (aggregiert)'!$C122)))</f>
        <v/>
      </c>
      <c r="I122" s="109" t="str">
        <f>IF(OR(C122="Beladung aus dem Netz eines anderen Netzbetreibers",C122="Beladung ohne Netznutzung"), "",IF($A122="","",SUMIFS('Ergebnis (detailliert)'!$S$17:$S$1001,'Ergebnis (detailliert)'!$A$17:$A$1001,'Ergebnis (aggregiert)'!$A122,'Ergebnis (detailliert)'!$B$17:$B$1001,'Ergebnis (aggregiert)'!$C122)))</f>
        <v/>
      </c>
      <c r="J122" s="87" t="str">
        <f>IFERROR(IF(ISBLANK(A122),"",IF(COUNTIF('Beladung des Speichers'!$A$17:$A$300,'Ergebnis (aggregiert)'!A122)=0,"Fehler: Reiter 'Beladung des Speichers' wurde für diesen Speicher nicht ausgefüllt",IF(COUNTIF('Entladung des Speichers'!$A$17:$A$300,'Ergebnis (aggregiert)'!A122)=0,"Fehler: Reiter 'Entladung des Speichers' wurde für diesen Speicher nicht ausgefüllt",IF(COUNTIF(Füllstände!$A$17:$A$300,'Ergebnis (aggregiert)'!A122)=0,"Fehler: Reiter 'Füllstände' wurde für diesen Speicher nicht ausgefüllt","")))),"Fehler: nicht alle Datenblätter für diesen Speicher wurden vollständig befüllt")</f>
        <v/>
      </c>
    </row>
    <row r="123" spans="1:10" x14ac:dyDescent="0.2">
      <c r="A123" s="105" t="str">
        <f>IF(Stammdaten!A123="","",Stammdaten!A123)</f>
        <v/>
      </c>
      <c r="B123" s="105" t="str">
        <f>IF(A123="","",VLOOKUP(A123,Stammdaten!A123:H406,6,FALSE))</f>
        <v/>
      </c>
      <c r="C123" s="177" t="str">
        <f>IF(A123="","",IF(OR('Beladung des Speichers'!B123="Beladung aus dem Netz eines anderen Netzbetreibers",'Beladung des Speichers'!B123="Beladung ohne Netznutzung"),'Beladung des Speichers'!B123,"Beladung aus dem Netz der "&amp;Stammdaten!$F$3))</f>
        <v/>
      </c>
      <c r="D123" s="106" t="str">
        <f t="shared" si="3"/>
        <v/>
      </c>
      <c r="E123" s="107" t="str">
        <f>IF(OR(C123="Beladung aus dem Netz eines anderen Netzbetreibers",C123="Beladung ohne Netznutzung"), "",IF(A123="","",SUMIFS('Ergebnis (detailliert)'!$H$17:$H$300,'Ergebnis (detailliert)'!$A$17:$A$300,'Ergebnis (aggregiert)'!$A123,'Ergebnis (detailliert)'!$B$17:$B$300,'Ergebnis (aggregiert)'!$C123)))</f>
        <v/>
      </c>
      <c r="F123" s="108" t="str">
        <f>IF(OR(C123="Beladung aus dem Netz eines anderen Netzbetreibers",C123="Beladung ohne Netznutzung"),  "",IF($A123="","",SUMIFS('Ergebnis (detailliert)'!$I$17:$I$300,'Ergebnis (detailliert)'!$A$17:$A$300,'Ergebnis (aggregiert)'!$A123,'Ergebnis (detailliert)'!$B$17:$B$300,'Ergebnis (aggregiert)'!$C123)))</f>
        <v/>
      </c>
      <c r="G123" s="107" t="str">
        <f>IF(OR(C123="Beladung aus dem Netz eines anderen Netzbetreibers",C123="Beladung ohne Netznutzung"), "",IF($A123="","",SUMIFS('Ergebnis (detailliert)'!$M$17:$M$1001,'Ergebnis (detailliert)'!$A$17:$A$1001,'Ergebnis (aggregiert)'!$A123,'Ergebnis (detailliert)'!$B$17:$B$1001,'Ergebnis (aggregiert)'!$C123)))</f>
        <v/>
      </c>
      <c r="H123" s="108" t="str">
        <f>IF(OR(C123="Beladung aus dem Netz eines anderen Netzbetreibers",C123="Beladung ohne Netznutzung"), "",IF($A123="","",SUMIFS('Ergebnis (detailliert)'!$P$17:$P$1001,'Ergebnis (detailliert)'!$A$17:$A$1001,'Ergebnis (aggregiert)'!$A123,'Ergebnis (detailliert)'!$B$17:$B$1001,'Ergebnis (aggregiert)'!$C123)))</f>
        <v/>
      </c>
      <c r="I123" s="109" t="str">
        <f>IF(OR(C123="Beladung aus dem Netz eines anderen Netzbetreibers",C123="Beladung ohne Netznutzung"), "",IF($A123="","",SUMIFS('Ergebnis (detailliert)'!$S$17:$S$1001,'Ergebnis (detailliert)'!$A$17:$A$1001,'Ergebnis (aggregiert)'!$A123,'Ergebnis (detailliert)'!$B$17:$B$1001,'Ergebnis (aggregiert)'!$C123)))</f>
        <v/>
      </c>
      <c r="J123" s="87" t="str">
        <f>IFERROR(IF(ISBLANK(A123),"",IF(COUNTIF('Beladung des Speichers'!$A$17:$A$300,'Ergebnis (aggregiert)'!A123)=0,"Fehler: Reiter 'Beladung des Speichers' wurde für diesen Speicher nicht ausgefüllt",IF(COUNTIF('Entladung des Speichers'!$A$17:$A$300,'Ergebnis (aggregiert)'!A123)=0,"Fehler: Reiter 'Entladung des Speichers' wurde für diesen Speicher nicht ausgefüllt",IF(COUNTIF(Füllstände!$A$17:$A$300,'Ergebnis (aggregiert)'!A123)=0,"Fehler: Reiter 'Füllstände' wurde für diesen Speicher nicht ausgefüllt","")))),"Fehler: nicht alle Datenblätter für diesen Speicher wurden vollständig befüllt")</f>
        <v/>
      </c>
    </row>
    <row r="124" spans="1:10" x14ac:dyDescent="0.2">
      <c r="A124" s="105" t="str">
        <f>IF(Stammdaten!A124="","",Stammdaten!A124)</f>
        <v/>
      </c>
      <c r="B124" s="105" t="str">
        <f>IF(A124="","",VLOOKUP(A124,Stammdaten!A124:H407,6,FALSE))</f>
        <v/>
      </c>
      <c r="C124" s="177" t="str">
        <f>IF(A124="","",IF(OR('Beladung des Speichers'!B124="Beladung aus dem Netz eines anderen Netzbetreibers",'Beladung des Speichers'!B124="Beladung ohne Netznutzung"),'Beladung des Speichers'!B124,"Beladung aus dem Netz der "&amp;Stammdaten!$F$3))</f>
        <v/>
      </c>
      <c r="D124" s="106" t="str">
        <f t="shared" si="3"/>
        <v/>
      </c>
      <c r="E124" s="107" t="str">
        <f>IF(OR(C124="Beladung aus dem Netz eines anderen Netzbetreibers",C124="Beladung ohne Netznutzung"), "",IF(A124="","",SUMIFS('Ergebnis (detailliert)'!$H$17:$H$300,'Ergebnis (detailliert)'!$A$17:$A$300,'Ergebnis (aggregiert)'!$A124,'Ergebnis (detailliert)'!$B$17:$B$300,'Ergebnis (aggregiert)'!$C124)))</f>
        <v/>
      </c>
      <c r="F124" s="108" t="str">
        <f>IF(OR(C124="Beladung aus dem Netz eines anderen Netzbetreibers",C124="Beladung ohne Netznutzung"),  "",IF($A124="","",SUMIFS('Ergebnis (detailliert)'!$I$17:$I$300,'Ergebnis (detailliert)'!$A$17:$A$300,'Ergebnis (aggregiert)'!$A124,'Ergebnis (detailliert)'!$B$17:$B$300,'Ergebnis (aggregiert)'!$C124)))</f>
        <v/>
      </c>
      <c r="G124" s="107" t="str">
        <f>IF(OR(C124="Beladung aus dem Netz eines anderen Netzbetreibers",C124="Beladung ohne Netznutzung"), "",IF($A124="","",SUMIFS('Ergebnis (detailliert)'!$M$17:$M$1001,'Ergebnis (detailliert)'!$A$17:$A$1001,'Ergebnis (aggregiert)'!$A124,'Ergebnis (detailliert)'!$B$17:$B$1001,'Ergebnis (aggregiert)'!$C124)))</f>
        <v/>
      </c>
      <c r="H124" s="108" t="str">
        <f>IF(OR(C124="Beladung aus dem Netz eines anderen Netzbetreibers",C124="Beladung ohne Netznutzung"), "",IF($A124="","",SUMIFS('Ergebnis (detailliert)'!$P$17:$P$1001,'Ergebnis (detailliert)'!$A$17:$A$1001,'Ergebnis (aggregiert)'!$A124,'Ergebnis (detailliert)'!$B$17:$B$1001,'Ergebnis (aggregiert)'!$C124)))</f>
        <v/>
      </c>
      <c r="I124" s="109" t="str">
        <f>IF(OR(C124="Beladung aus dem Netz eines anderen Netzbetreibers",C124="Beladung ohne Netznutzung"), "",IF($A124="","",SUMIFS('Ergebnis (detailliert)'!$S$17:$S$1001,'Ergebnis (detailliert)'!$A$17:$A$1001,'Ergebnis (aggregiert)'!$A124,'Ergebnis (detailliert)'!$B$17:$B$1001,'Ergebnis (aggregiert)'!$C124)))</f>
        <v/>
      </c>
      <c r="J124" s="87" t="str">
        <f>IFERROR(IF(ISBLANK(A124),"",IF(COUNTIF('Beladung des Speichers'!$A$17:$A$300,'Ergebnis (aggregiert)'!A124)=0,"Fehler: Reiter 'Beladung des Speichers' wurde für diesen Speicher nicht ausgefüllt",IF(COUNTIF('Entladung des Speichers'!$A$17:$A$300,'Ergebnis (aggregiert)'!A124)=0,"Fehler: Reiter 'Entladung des Speichers' wurde für diesen Speicher nicht ausgefüllt",IF(COUNTIF(Füllstände!$A$17:$A$300,'Ergebnis (aggregiert)'!A124)=0,"Fehler: Reiter 'Füllstände' wurde für diesen Speicher nicht ausgefüllt","")))),"Fehler: nicht alle Datenblätter für diesen Speicher wurden vollständig befüllt")</f>
        <v/>
      </c>
    </row>
    <row r="125" spans="1:10" x14ac:dyDescent="0.2">
      <c r="A125" s="105" t="str">
        <f>IF(Stammdaten!A125="","",Stammdaten!A125)</f>
        <v/>
      </c>
      <c r="B125" s="105" t="str">
        <f>IF(A125="","",VLOOKUP(A125,Stammdaten!A125:H408,6,FALSE))</f>
        <v/>
      </c>
      <c r="C125" s="177" t="str">
        <f>IF(A125="","",IF(OR('Beladung des Speichers'!B125="Beladung aus dem Netz eines anderen Netzbetreibers",'Beladung des Speichers'!B125="Beladung ohne Netznutzung"),'Beladung des Speichers'!B125,"Beladung aus dem Netz der "&amp;Stammdaten!$F$3))</f>
        <v/>
      </c>
      <c r="D125" s="106" t="str">
        <f t="shared" si="3"/>
        <v/>
      </c>
      <c r="E125" s="107" t="str">
        <f>IF(OR(C125="Beladung aus dem Netz eines anderen Netzbetreibers",C125="Beladung ohne Netznutzung"), "",IF(A125="","",SUMIFS('Ergebnis (detailliert)'!$H$17:$H$300,'Ergebnis (detailliert)'!$A$17:$A$300,'Ergebnis (aggregiert)'!$A125,'Ergebnis (detailliert)'!$B$17:$B$300,'Ergebnis (aggregiert)'!$C125)))</f>
        <v/>
      </c>
      <c r="F125" s="108" t="str">
        <f>IF(OR(C125="Beladung aus dem Netz eines anderen Netzbetreibers",C125="Beladung ohne Netznutzung"),  "",IF($A125="","",SUMIFS('Ergebnis (detailliert)'!$I$17:$I$300,'Ergebnis (detailliert)'!$A$17:$A$300,'Ergebnis (aggregiert)'!$A125,'Ergebnis (detailliert)'!$B$17:$B$300,'Ergebnis (aggregiert)'!$C125)))</f>
        <v/>
      </c>
      <c r="G125" s="107" t="str">
        <f>IF(OR(C125="Beladung aus dem Netz eines anderen Netzbetreibers",C125="Beladung ohne Netznutzung"), "",IF($A125="","",SUMIFS('Ergebnis (detailliert)'!$M$17:$M$1001,'Ergebnis (detailliert)'!$A$17:$A$1001,'Ergebnis (aggregiert)'!$A125,'Ergebnis (detailliert)'!$B$17:$B$1001,'Ergebnis (aggregiert)'!$C125)))</f>
        <v/>
      </c>
      <c r="H125" s="108" t="str">
        <f>IF(OR(C125="Beladung aus dem Netz eines anderen Netzbetreibers",C125="Beladung ohne Netznutzung"), "",IF($A125="","",SUMIFS('Ergebnis (detailliert)'!$P$17:$P$1001,'Ergebnis (detailliert)'!$A$17:$A$1001,'Ergebnis (aggregiert)'!$A125,'Ergebnis (detailliert)'!$B$17:$B$1001,'Ergebnis (aggregiert)'!$C125)))</f>
        <v/>
      </c>
      <c r="I125" s="109" t="str">
        <f>IF(OR(C125="Beladung aus dem Netz eines anderen Netzbetreibers",C125="Beladung ohne Netznutzung"), "",IF($A125="","",SUMIFS('Ergebnis (detailliert)'!$S$17:$S$1001,'Ergebnis (detailliert)'!$A$17:$A$1001,'Ergebnis (aggregiert)'!$A125,'Ergebnis (detailliert)'!$B$17:$B$1001,'Ergebnis (aggregiert)'!$C125)))</f>
        <v/>
      </c>
      <c r="J125" s="87" t="str">
        <f>IFERROR(IF(ISBLANK(A125),"",IF(COUNTIF('Beladung des Speichers'!$A$17:$A$300,'Ergebnis (aggregiert)'!A125)=0,"Fehler: Reiter 'Beladung des Speichers' wurde für diesen Speicher nicht ausgefüllt",IF(COUNTIF('Entladung des Speichers'!$A$17:$A$300,'Ergebnis (aggregiert)'!A125)=0,"Fehler: Reiter 'Entladung des Speichers' wurde für diesen Speicher nicht ausgefüllt",IF(COUNTIF(Füllstände!$A$17:$A$300,'Ergebnis (aggregiert)'!A125)=0,"Fehler: Reiter 'Füllstände' wurde für diesen Speicher nicht ausgefüllt","")))),"Fehler: nicht alle Datenblätter für diesen Speicher wurden vollständig befüllt")</f>
        <v/>
      </c>
    </row>
    <row r="126" spans="1:10" x14ac:dyDescent="0.2">
      <c r="A126" s="105" t="str">
        <f>IF(Stammdaten!A126="","",Stammdaten!A126)</f>
        <v/>
      </c>
      <c r="B126" s="105" t="str">
        <f>IF(A126="","",VLOOKUP(A126,Stammdaten!A126:H409,6,FALSE))</f>
        <v/>
      </c>
      <c r="C126" s="177" t="str">
        <f>IF(A126="","",IF(OR('Beladung des Speichers'!B126="Beladung aus dem Netz eines anderen Netzbetreibers",'Beladung des Speichers'!B126="Beladung ohne Netznutzung"),'Beladung des Speichers'!B126,"Beladung aus dem Netz der "&amp;Stammdaten!$F$3))</f>
        <v/>
      </c>
      <c r="D126" s="106" t="str">
        <f t="shared" si="3"/>
        <v/>
      </c>
      <c r="E126" s="107" t="str">
        <f>IF(OR(C126="Beladung aus dem Netz eines anderen Netzbetreibers",C126="Beladung ohne Netznutzung"), "",IF(A126="","",SUMIFS('Ergebnis (detailliert)'!$H$17:$H$300,'Ergebnis (detailliert)'!$A$17:$A$300,'Ergebnis (aggregiert)'!$A126,'Ergebnis (detailliert)'!$B$17:$B$300,'Ergebnis (aggregiert)'!$C126)))</f>
        <v/>
      </c>
      <c r="F126" s="108" t="str">
        <f>IF(OR(C126="Beladung aus dem Netz eines anderen Netzbetreibers",C126="Beladung ohne Netznutzung"),  "",IF($A126="","",SUMIFS('Ergebnis (detailliert)'!$I$17:$I$300,'Ergebnis (detailliert)'!$A$17:$A$300,'Ergebnis (aggregiert)'!$A126,'Ergebnis (detailliert)'!$B$17:$B$300,'Ergebnis (aggregiert)'!$C126)))</f>
        <v/>
      </c>
      <c r="G126" s="107" t="str">
        <f>IF(OR(C126="Beladung aus dem Netz eines anderen Netzbetreibers",C126="Beladung ohne Netznutzung"), "",IF($A126="","",SUMIFS('Ergebnis (detailliert)'!$M$17:$M$1001,'Ergebnis (detailliert)'!$A$17:$A$1001,'Ergebnis (aggregiert)'!$A126,'Ergebnis (detailliert)'!$B$17:$B$1001,'Ergebnis (aggregiert)'!$C126)))</f>
        <v/>
      </c>
      <c r="H126" s="108" t="str">
        <f>IF(OR(C126="Beladung aus dem Netz eines anderen Netzbetreibers",C126="Beladung ohne Netznutzung"), "",IF($A126="","",SUMIFS('Ergebnis (detailliert)'!$P$17:$P$1001,'Ergebnis (detailliert)'!$A$17:$A$1001,'Ergebnis (aggregiert)'!$A126,'Ergebnis (detailliert)'!$B$17:$B$1001,'Ergebnis (aggregiert)'!$C126)))</f>
        <v/>
      </c>
      <c r="I126" s="109" t="str">
        <f>IF(OR(C126="Beladung aus dem Netz eines anderen Netzbetreibers",C126="Beladung ohne Netznutzung"), "",IF($A126="","",SUMIFS('Ergebnis (detailliert)'!$S$17:$S$1001,'Ergebnis (detailliert)'!$A$17:$A$1001,'Ergebnis (aggregiert)'!$A126,'Ergebnis (detailliert)'!$B$17:$B$1001,'Ergebnis (aggregiert)'!$C126)))</f>
        <v/>
      </c>
      <c r="J126" s="87" t="str">
        <f>IFERROR(IF(ISBLANK(A126),"",IF(COUNTIF('Beladung des Speichers'!$A$17:$A$300,'Ergebnis (aggregiert)'!A126)=0,"Fehler: Reiter 'Beladung des Speichers' wurde für diesen Speicher nicht ausgefüllt",IF(COUNTIF('Entladung des Speichers'!$A$17:$A$300,'Ergebnis (aggregiert)'!A126)=0,"Fehler: Reiter 'Entladung des Speichers' wurde für diesen Speicher nicht ausgefüllt",IF(COUNTIF(Füllstände!$A$17:$A$300,'Ergebnis (aggregiert)'!A126)=0,"Fehler: Reiter 'Füllstände' wurde für diesen Speicher nicht ausgefüllt","")))),"Fehler: nicht alle Datenblätter für diesen Speicher wurden vollständig befüllt")</f>
        <v/>
      </c>
    </row>
    <row r="127" spans="1:10" x14ac:dyDescent="0.2">
      <c r="A127" s="105" t="str">
        <f>IF(Stammdaten!A127="","",Stammdaten!A127)</f>
        <v/>
      </c>
      <c r="B127" s="105" t="str">
        <f>IF(A127="","",VLOOKUP(A127,Stammdaten!A127:H410,6,FALSE))</f>
        <v/>
      </c>
      <c r="C127" s="177" t="str">
        <f>IF(A127="","",IF(OR('Beladung des Speichers'!B127="Beladung aus dem Netz eines anderen Netzbetreibers",'Beladung des Speichers'!B127="Beladung ohne Netznutzung"),'Beladung des Speichers'!B127,"Beladung aus dem Netz der "&amp;Stammdaten!$F$3))</f>
        <v/>
      </c>
      <c r="D127" s="106" t="str">
        <f t="shared" si="3"/>
        <v/>
      </c>
      <c r="E127" s="107" t="str">
        <f>IF(OR(C127="Beladung aus dem Netz eines anderen Netzbetreibers",C127="Beladung ohne Netznutzung"), "",IF(A127="","",SUMIFS('Ergebnis (detailliert)'!$H$17:$H$300,'Ergebnis (detailliert)'!$A$17:$A$300,'Ergebnis (aggregiert)'!$A127,'Ergebnis (detailliert)'!$B$17:$B$300,'Ergebnis (aggregiert)'!$C127)))</f>
        <v/>
      </c>
      <c r="F127" s="108" t="str">
        <f>IF(OR(C127="Beladung aus dem Netz eines anderen Netzbetreibers",C127="Beladung ohne Netznutzung"),  "",IF($A127="","",SUMIFS('Ergebnis (detailliert)'!$I$17:$I$300,'Ergebnis (detailliert)'!$A$17:$A$300,'Ergebnis (aggregiert)'!$A127,'Ergebnis (detailliert)'!$B$17:$B$300,'Ergebnis (aggregiert)'!$C127)))</f>
        <v/>
      </c>
      <c r="G127" s="107" t="str">
        <f>IF(OR(C127="Beladung aus dem Netz eines anderen Netzbetreibers",C127="Beladung ohne Netznutzung"), "",IF($A127="","",SUMIFS('Ergebnis (detailliert)'!$M$17:$M$1001,'Ergebnis (detailliert)'!$A$17:$A$1001,'Ergebnis (aggregiert)'!$A127,'Ergebnis (detailliert)'!$B$17:$B$1001,'Ergebnis (aggregiert)'!$C127)))</f>
        <v/>
      </c>
      <c r="H127" s="108" t="str">
        <f>IF(OR(C127="Beladung aus dem Netz eines anderen Netzbetreibers",C127="Beladung ohne Netznutzung"), "",IF($A127="","",SUMIFS('Ergebnis (detailliert)'!$P$17:$P$1001,'Ergebnis (detailliert)'!$A$17:$A$1001,'Ergebnis (aggregiert)'!$A127,'Ergebnis (detailliert)'!$B$17:$B$1001,'Ergebnis (aggregiert)'!$C127)))</f>
        <v/>
      </c>
      <c r="I127" s="109" t="str">
        <f>IF(OR(C127="Beladung aus dem Netz eines anderen Netzbetreibers",C127="Beladung ohne Netznutzung"), "",IF($A127="","",SUMIFS('Ergebnis (detailliert)'!$S$17:$S$1001,'Ergebnis (detailliert)'!$A$17:$A$1001,'Ergebnis (aggregiert)'!$A127,'Ergebnis (detailliert)'!$B$17:$B$1001,'Ergebnis (aggregiert)'!$C127)))</f>
        <v/>
      </c>
      <c r="J127" s="87" t="str">
        <f>IFERROR(IF(ISBLANK(A127),"",IF(COUNTIF('Beladung des Speichers'!$A$17:$A$300,'Ergebnis (aggregiert)'!A127)=0,"Fehler: Reiter 'Beladung des Speichers' wurde für diesen Speicher nicht ausgefüllt",IF(COUNTIF('Entladung des Speichers'!$A$17:$A$300,'Ergebnis (aggregiert)'!A127)=0,"Fehler: Reiter 'Entladung des Speichers' wurde für diesen Speicher nicht ausgefüllt",IF(COUNTIF(Füllstände!$A$17:$A$300,'Ergebnis (aggregiert)'!A127)=0,"Fehler: Reiter 'Füllstände' wurde für diesen Speicher nicht ausgefüllt","")))),"Fehler: nicht alle Datenblätter für diesen Speicher wurden vollständig befüllt")</f>
        <v/>
      </c>
    </row>
    <row r="128" spans="1:10" x14ac:dyDescent="0.2">
      <c r="A128" s="105" t="str">
        <f>IF(Stammdaten!A128="","",Stammdaten!A128)</f>
        <v/>
      </c>
      <c r="B128" s="105" t="str">
        <f>IF(A128="","",VLOOKUP(A128,Stammdaten!A128:H411,6,FALSE))</f>
        <v/>
      </c>
      <c r="C128" s="177" t="str">
        <f>IF(A128="","",IF(OR('Beladung des Speichers'!B128="Beladung aus dem Netz eines anderen Netzbetreibers",'Beladung des Speichers'!B128="Beladung ohne Netznutzung"),'Beladung des Speichers'!B128,"Beladung aus dem Netz der "&amp;Stammdaten!$F$3))</f>
        <v/>
      </c>
      <c r="D128" s="106" t="str">
        <f t="shared" si="3"/>
        <v/>
      </c>
      <c r="E128" s="107" t="str">
        <f>IF(OR(C128="Beladung aus dem Netz eines anderen Netzbetreibers",C128="Beladung ohne Netznutzung"), "",IF(A128="","",SUMIFS('Ergebnis (detailliert)'!$H$17:$H$300,'Ergebnis (detailliert)'!$A$17:$A$300,'Ergebnis (aggregiert)'!$A128,'Ergebnis (detailliert)'!$B$17:$B$300,'Ergebnis (aggregiert)'!$C128)))</f>
        <v/>
      </c>
      <c r="F128" s="108" t="str">
        <f>IF(OR(C128="Beladung aus dem Netz eines anderen Netzbetreibers",C128="Beladung ohne Netznutzung"),  "",IF($A128="","",SUMIFS('Ergebnis (detailliert)'!$I$17:$I$300,'Ergebnis (detailliert)'!$A$17:$A$300,'Ergebnis (aggregiert)'!$A128,'Ergebnis (detailliert)'!$B$17:$B$300,'Ergebnis (aggregiert)'!$C128)))</f>
        <v/>
      </c>
      <c r="G128" s="107" t="str">
        <f>IF(OR(C128="Beladung aus dem Netz eines anderen Netzbetreibers",C128="Beladung ohne Netznutzung"), "",IF($A128="","",SUMIFS('Ergebnis (detailliert)'!$M$17:$M$1001,'Ergebnis (detailliert)'!$A$17:$A$1001,'Ergebnis (aggregiert)'!$A128,'Ergebnis (detailliert)'!$B$17:$B$1001,'Ergebnis (aggregiert)'!$C128)))</f>
        <v/>
      </c>
      <c r="H128" s="108" t="str">
        <f>IF(OR(C128="Beladung aus dem Netz eines anderen Netzbetreibers",C128="Beladung ohne Netznutzung"), "",IF($A128="","",SUMIFS('Ergebnis (detailliert)'!$P$17:$P$1001,'Ergebnis (detailliert)'!$A$17:$A$1001,'Ergebnis (aggregiert)'!$A128,'Ergebnis (detailliert)'!$B$17:$B$1001,'Ergebnis (aggregiert)'!$C128)))</f>
        <v/>
      </c>
      <c r="I128" s="109" t="str">
        <f>IF(OR(C128="Beladung aus dem Netz eines anderen Netzbetreibers",C128="Beladung ohne Netznutzung"), "",IF($A128="","",SUMIFS('Ergebnis (detailliert)'!$S$17:$S$1001,'Ergebnis (detailliert)'!$A$17:$A$1001,'Ergebnis (aggregiert)'!$A128,'Ergebnis (detailliert)'!$B$17:$B$1001,'Ergebnis (aggregiert)'!$C128)))</f>
        <v/>
      </c>
      <c r="J128" s="87" t="str">
        <f>IFERROR(IF(ISBLANK(A128),"",IF(COUNTIF('Beladung des Speichers'!$A$17:$A$300,'Ergebnis (aggregiert)'!A128)=0,"Fehler: Reiter 'Beladung des Speichers' wurde für diesen Speicher nicht ausgefüllt",IF(COUNTIF('Entladung des Speichers'!$A$17:$A$300,'Ergebnis (aggregiert)'!A128)=0,"Fehler: Reiter 'Entladung des Speichers' wurde für diesen Speicher nicht ausgefüllt",IF(COUNTIF(Füllstände!$A$17:$A$300,'Ergebnis (aggregiert)'!A128)=0,"Fehler: Reiter 'Füllstände' wurde für diesen Speicher nicht ausgefüllt","")))),"Fehler: nicht alle Datenblätter für diesen Speicher wurden vollständig befüllt")</f>
        <v/>
      </c>
    </row>
    <row r="129" spans="1:10" x14ac:dyDescent="0.2">
      <c r="A129" s="105" t="str">
        <f>IF(Stammdaten!A129="","",Stammdaten!A129)</f>
        <v/>
      </c>
      <c r="B129" s="105" t="str">
        <f>IF(A129="","",VLOOKUP(A129,Stammdaten!A129:H412,6,FALSE))</f>
        <v/>
      </c>
      <c r="C129" s="177" t="str">
        <f>IF(A129="","",IF(OR('Beladung des Speichers'!B129="Beladung aus dem Netz eines anderen Netzbetreibers",'Beladung des Speichers'!B129="Beladung ohne Netznutzung"),'Beladung des Speichers'!B129,"Beladung aus dem Netz der "&amp;Stammdaten!$F$3))</f>
        <v/>
      </c>
      <c r="D129" s="106" t="str">
        <f t="shared" si="3"/>
        <v/>
      </c>
      <c r="E129" s="107" t="str">
        <f>IF(OR(C129="Beladung aus dem Netz eines anderen Netzbetreibers",C129="Beladung ohne Netznutzung"), "",IF(A129="","",SUMIFS('Ergebnis (detailliert)'!$H$17:$H$300,'Ergebnis (detailliert)'!$A$17:$A$300,'Ergebnis (aggregiert)'!$A129,'Ergebnis (detailliert)'!$B$17:$B$300,'Ergebnis (aggregiert)'!$C129)))</f>
        <v/>
      </c>
      <c r="F129" s="108" t="str">
        <f>IF(OR(C129="Beladung aus dem Netz eines anderen Netzbetreibers",C129="Beladung ohne Netznutzung"),  "",IF($A129="","",SUMIFS('Ergebnis (detailliert)'!$I$17:$I$300,'Ergebnis (detailliert)'!$A$17:$A$300,'Ergebnis (aggregiert)'!$A129,'Ergebnis (detailliert)'!$B$17:$B$300,'Ergebnis (aggregiert)'!$C129)))</f>
        <v/>
      </c>
      <c r="G129" s="107" t="str">
        <f>IF(OR(C129="Beladung aus dem Netz eines anderen Netzbetreibers",C129="Beladung ohne Netznutzung"), "",IF($A129="","",SUMIFS('Ergebnis (detailliert)'!$M$17:$M$1001,'Ergebnis (detailliert)'!$A$17:$A$1001,'Ergebnis (aggregiert)'!$A129,'Ergebnis (detailliert)'!$B$17:$B$1001,'Ergebnis (aggregiert)'!$C129)))</f>
        <v/>
      </c>
      <c r="H129" s="108" t="str">
        <f>IF(OR(C129="Beladung aus dem Netz eines anderen Netzbetreibers",C129="Beladung ohne Netznutzung"), "",IF($A129="","",SUMIFS('Ergebnis (detailliert)'!$P$17:$P$1001,'Ergebnis (detailliert)'!$A$17:$A$1001,'Ergebnis (aggregiert)'!$A129,'Ergebnis (detailliert)'!$B$17:$B$1001,'Ergebnis (aggregiert)'!$C129)))</f>
        <v/>
      </c>
      <c r="I129" s="109" t="str">
        <f>IF(OR(C129="Beladung aus dem Netz eines anderen Netzbetreibers",C129="Beladung ohne Netznutzung"), "",IF($A129="","",SUMIFS('Ergebnis (detailliert)'!$S$17:$S$1001,'Ergebnis (detailliert)'!$A$17:$A$1001,'Ergebnis (aggregiert)'!$A129,'Ergebnis (detailliert)'!$B$17:$B$1001,'Ergebnis (aggregiert)'!$C129)))</f>
        <v/>
      </c>
      <c r="J129" s="87" t="str">
        <f>IFERROR(IF(ISBLANK(A129),"",IF(COUNTIF('Beladung des Speichers'!$A$17:$A$300,'Ergebnis (aggregiert)'!A129)=0,"Fehler: Reiter 'Beladung des Speichers' wurde für diesen Speicher nicht ausgefüllt",IF(COUNTIF('Entladung des Speichers'!$A$17:$A$300,'Ergebnis (aggregiert)'!A129)=0,"Fehler: Reiter 'Entladung des Speichers' wurde für diesen Speicher nicht ausgefüllt",IF(COUNTIF(Füllstände!$A$17:$A$300,'Ergebnis (aggregiert)'!A129)=0,"Fehler: Reiter 'Füllstände' wurde für diesen Speicher nicht ausgefüllt","")))),"Fehler: nicht alle Datenblätter für diesen Speicher wurden vollständig befüllt")</f>
        <v/>
      </c>
    </row>
    <row r="130" spans="1:10" x14ac:dyDescent="0.2">
      <c r="A130" s="105" t="str">
        <f>IF(Stammdaten!A130="","",Stammdaten!A130)</f>
        <v/>
      </c>
      <c r="B130" s="105" t="str">
        <f>IF(A130="","",VLOOKUP(A130,Stammdaten!A130:H413,6,FALSE))</f>
        <v/>
      </c>
      <c r="C130" s="177" t="str">
        <f>IF(A130="","",IF(OR('Beladung des Speichers'!B130="Beladung aus dem Netz eines anderen Netzbetreibers",'Beladung des Speichers'!B130="Beladung ohne Netznutzung"),'Beladung des Speichers'!B130,"Beladung aus dem Netz der "&amp;Stammdaten!$F$3))</f>
        <v/>
      </c>
      <c r="D130" s="106" t="str">
        <f t="shared" si="3"/>
        <v/>
      </c>
      <c r="E130" s="107" t="str">
        <f>IF(OR(C130="Beladung aus dem Netz eines anderen Netzbetreibers",C130="Beladung ohne Netznutzung"), "",IF(A130="","",SUMIFS('Ergebnis (detailliert)'!$H$17:$H$300,'Ergebnis (detailliert)'!$A$17:$A$300,'Ergebnis (aggregiert)'!$A130,'Ergebnis (detailliert)'!$B$17:$B$300,'Ergebnis (aggregiert)'!$C130)))</f>
        <v/>
      </c>
      <c r="F130" s="108" t="str">
        <f>IF(OR(C130="Beladung aus dem Netz eines anderen Netzbetreibers",C130="Beladung ohne Netznutzung"),  "",IF($A130="","",SUMIFS('Ergebnis (detailliert)'!$I$17:$I$300,'Ergebnis (detailliert)'!$A$17:$A$300,'Ergebnis (aggregiert)'!$A130,'Ergebnis (detailliert)'!$B$17:$B$300,'Ergebnis (aggregiert)'!$C130)))</f>
        <v/>
      </c>
      <c r="G130" s="107" t="str">
        <f>IF(OR(C130="Beladung aus dem Netz eines anderen Netzbetreibers",C130="Beladung ohne Netznutzung"), "",IF($A130="","",SUMIFS('Ergebnis (detailliert)'!$M$17:$M$1001,'Ergebnis (detailliert)'!$A$17:$A$1001,'Ergebnis (aggregiert)'!$A130,'Ergebnis (detailliert)'!$B$17:$B$1001,'Ergebnis (aggregiert)'!$C130)))</f>
        <v/>
      </c>
      <c r="H130" s="108" t="str">
        <f>IF(OR(C130="Beladung aus dem Netz eines anderen Netzbetreibers",C130="Beladung ohne Netznutzung"), "",IF($A130="","",SUMIFS('Ergebnis (detailliert)'!$P$17:$P$1001,'Ergebnis (detailliert)'!$A$17:$A$1001,'Ergebnis (aggregiert)'!$A130,'Ergebnis (detailliert)'!$B$17:$B$1001,'Ergebnis (aggregiert)'!$C130)))</f>
        <v/>
      </c>
      <c r="I130" s="109" t="str">
        <f>IF(OR(C130="Beladung aus dem Netz eines anderen Netzbetreibers",C130="Beladung ohne Netznutzung"), "",IF($A130="","",SUMIFS('Ergebnis (detailliert)'!$S$17:$S$1001,'Ergebnis (detailliert)'!$A$17:$A$1001,'Ergebnis (aggregiert)'!$A130,'Ergebnis (detailliert)'!$B$17:$B$1001,'Ergebnis (aggregiert)'!$C130)))</f>
        <v/>
      </c>
      <c r="J130" s="87" t="str">
        <f>IFERROR(IF(ISBLANK(A130),"",IF(COUNTIF('Beladung des Speichers'!$A$17:$A$300,'Ergebnis (aggregiert)'!A130)=0,"Fehler: Reiter 'Beladung des Speichers' wurde für diesen Speicher nicht ausgefüllt",IF(COUNTIF('Entladung des Speichers'!$A$17:$A$300,'Ergebnis (aggregiert)'!A130)=0,"Fehler: Reiter 'Entladung des Speichers' wurde für diesen Speicher nicht ausgefüllt",IF(COUNTIF(Füllstände!$A$17:$A$300,'Ergebnis (aggregiert)'!A130)=0,"Fehler: Reiter 'Füllstände' wurde für diesen Speicher nicht ausgefüllt","")))),"Fehler: nicht alle Datenblätter für diesen Speicher wurden vollständig befüllt")</f>
        <v/>
      </c>
    </row>
    <row r="131" spans="1:10" x14ac:dyDescent="0.2">
      <c r="A131" s="105" t="str">
        <f>IF(Stammdaten!A131="","",Stammdaten!A131)</f>
        <v/>
      </c>
      <c r="B131" s="105" t="str">
        <f>IF(A131="","",VLOOKUP(A131,Stammdaten!A131:H414,6,FALSE))</f>
        <v/>
      </c>
      <c r="C131" s="177" t="str">
        <f>IF(A131="","",IF(OR('Beladung des Speichers'!B131="Beladung aus dem Netz eines anderen Netzbetreibers",'Beladung des Speichers'!B131="Beladung ohne Netznutzung"),'Beladung des Speichers'!B131,"Beladung aus dem Netz der "&amp;Stammdaten!$F$3))</f>
        <v/>
      </c>
      <c r="D131" s="106" t="str">
        <f t="shared" si="3"/>
        <v/>
      </c>
      <c r="E131" s="107" t="str">
        <f>IF(OR(C131="Beladung aus dem Netz eines anderen Netzbetreibers",C131="Beladung ohne Netznutzung"), "",IF(A131="","",SUMIFS('Ergebnis (detailliert)'!$H$17:$H$300,'Ergebnis (detailliert)'!$A$17:$A$300,'Ergebnis (aggregiert)'!$A131,'Ergebnis (detailliert)'!$B$17:$B$300,'Ergebnis (aggregiert)'!$C131)))</f>
        <v/>
      </c>
      <c r="F131" s="108" t="str">
        <f>IF(OR(C131="Beladung aus dem Netz eines anderen Netzbetreibers",C131="Beladung ohne Netznutzung"),  "",IF($A131="","",SUMIFS('Ergebnis (detailliert)'!$I$17:$I$300,'Ergebnis (detailliert)'!$A$17:$A$300,'Ergebnis (aggregiert)'!$A131,'Ergebnis (detailliert)'!$B$17:$B$300,'Ergebnis (aggregiert)'!$C131)))</f>
        <v/>
      </c>
      <c r="G131" s="107" t="str">
        <f>IF(OR(C131="Beladung aus dem Netz eines anderen Netzbetreibers",C131="Beladung ohne Netznutzung"), "",IF($A131="","",SUMIFS('Ergebnis (detailliert)'!$M$17:$M$1001,'Ergebnis (detailliert)'!$A$17:$A$1001,'Ergebnis (aggregiert)'!$A131,'Ergebnis (detailliert)'!$B$17:$B$1001,'Ergebnis (aggregiert)'!$C131)))</f>
        <v/>
      </c>
      <c r="H131" s="108" t="str">
        <f>IF(OR(C131="Beladung aus dem Netz eines anderen Netzbetreibers",C131="Beladung ohne Netznutzung"), "",IF($A131="","",SUMIFS('Ergebnis (detailliert)'!$P$17:$P$1001,'Ergebnis (detailliert)'!$A$17:$A$1001,'Ergebnis (aggregiert)'!$A131,'Ergebnis (detailliert)'!$B$17:$B$1001,'Ergebnis (aggregiert)'!$C131)))</f>
        <v/>
      </c>
      <c r="I131" s="109" t="str">
        <f>IF(OR(C131="Beladung aus dem Netz eines anderen Netzbetreibers",C131="Beladung ohne Netznutzung"), "",IF($A131="","",SUMIFS('Ergebnis (detailliert)'!$S$17:$S$1001,'Ergebnis (detailliert)'!$A$17:$A$1001,'Ergebnis (aggregiert)'!$A131,'Ergebnis (detailliert)'!$B$17:$B$1001,'Ergebnis (aggregiert)'!$C131)))</f>
        <v/>
      </c>
      <c r="J131" s="87" t="str">
        <f>IFERROR(IF(ISBLANK(A131),"",IF(COUNTIF('Beladung des Speichers'!$A$17:$A$300,'Ergebnis (aggregiert)'!A131)=0,"Fehler: Reiter 'Beladung des Speichers' wurde für diesen Speicher nicht ausgefüllt",IF(COUNTIF('Entladung des Speichers'!$A$17:$A$300,'Ergebnis (aggregiert)'!A131)=0,"Fehler: Reiter 'Entladung des Speichers' wurde für diesen Speicher nicht ausgefüllt",IF(COUNTIF(Füllstände!$A$17:$A$300,'Ergebnis (aggregiert)'!A131)=0,"Fehler: Reiter 'Füllstände' wurde für diesen Speicher nicht ausgefüllt","")))),"Fehler: nicht alle Datenblätter für diesen Speicher wurden vollständig befüllt")</f>
        <v/>
      </c>
    </row>
    <row r="132" spans="1:10" x14ac:dyDescent="0.2">
      <c r="A132" s="105" t="str">
        <f>IF(Stammdaten!A132="","",Stammdaten!A132)</f>
        <v/>
      </c>
      <c r="B132" s="105" t="str">
        <f>IF(A132="","",VLOOKUP(A132,Stammdaten!A132:H415,6,FALSE))</f>
        <v/>
      </c>
      <c r="C132" s="177" t="str">
        <f>IF(A132="","",IF(OR('Beladung des Speichers'!B132="Beladung aus dem Netz eines anderen Netzbetreibers",'Beladung des Speichers'!B132="Beladung ohne Netznutzung"),'Beladung des Speichers'!B132,"Beladung aus dem Netz der "&amp;Stammdaten!$F$3))</f>
        <v/>
      </c>
      <c r="D132" s="106" t="str">
        <f t="shared" si="3"/>
        <v/>
      </c>
      <c r="E132" s="107" t="str">
        <f>IF(OR(C132="Beladung aus dem Netz eines anderen Netzbetreibers",C132="Beladung ohne Netznutzung"), "",IF(A132="","",SUMIFS('Ergebnis (detailliert)'!$H$17:$H$300,'Ergebnis (detailliert)'!$A$17:$A$300,'Ergebnis (aggregiert)'!$A132,'Ergebnis (detailliert)'!$B$17:$B$300,'Ergebnis (aggregiert)'!$C132)))</f>
        <v/>
      </c>
      <c r="F132" s="108" t="str">
        <f>IF(OR(C132="Beladung aus dem Netz eines anderen Netzbetreibers",C132="Beladung ohne Netznutzung"),  "",IF($A132="","",SUMIFS('Ergebnis (detailliert)'!$I$17:$I$300,'Ergebnis (detailliert)'!$A$17:$A$300,'Ergebnis (aggregiert)'!$A132,'Ergebnis (detailliert)'!$B$17:$B$300,'Ergebnis (aggregiert)'!$C132)))</f>
        <v/>
      </c>
      <c r="G132" s="107" t="str">
        <f>IF(OR(C132="Beladung aus dem Netz eines anderen Netzbetreibers",C132="Beladung ohne Netznutzung"), "",IF($A132="","",SUMIFS('Ergebnis (detailliert)'!$M$17:$M$1001,'Ergebnis (detailliert)'!$A$17:$A$1001,'Ergebnis (aggregiert)'!$A132,'Ergebnis (detailliert)'!$B$17:$B$1001,'Ergebnis (aggregiert)'!$C132)))</f>
        <v/>
      </c>
      <c r="H132" s="108" t="str">
        <f>IF(OR(C132="Beladung aus dem Netz eines anderen Netzbetreibers",C132="Beladung ohne Netznutzung"), "",IF($A132="","",SUMIFS('Ergebnis (detailliert)'!$P$17:$P$1001,'Ergebnis (detailliert)'!$A$17:$A$1001,'Ergebnis (aggregiert)'!$A132,'Ergebnis (detailliert)'!$B$17:$B$1001,'Ergebnis (aggregiert)'!$C132)))</f>
        <v/>
      </c>
      <c r="I132" s="109" t="str">
        <f>IF(OR(C132="Beladung aus dem Netz eines anderen Netzbetreibers",C132="Beladung ohne Netznutzung"), "",IF($A132="","",SUMIFS('Ergebnis (detailliert)'!$S$17:$S$1001,'Ergebnis (detailliert)'!$A$17:$A$1001,'Ergebnis (aggregiert)'!$A132,'Ergebnis (detailliert)'!$B$17:$B$1001,'Ergebnis (aggregiert)'!$C132)))</f>
        <v/>
      </c>
      <c r="J132" s="87" t="str">
        <f>IFERROR(IF(ISBLANK(A132),"",IF(COUNTIF('Beladung des Speichers'!$A$17:$A$300,'Ergebnis (aggregiert)'!A132)=0,"Fehler: Reiter 'Beladung des Speichers' wurde für diesen Speicher nicht ausgefüllt",IF(COUNTIF('Entladung des Speichers'!$A$17:$A$300,'Ergebnis (aggregiert)'!A132)=0,"Fehler: Reiter 'Entladung des Speichers' wurde für diesen Speicher nicht ausgefüllt",IF(COUNTIF(Füllstände!$A$17:$A$300,'Ergebnis (aggregiert)'!A132)=0,"Fehler: Reiter 'Füllstände' wurde für diesen Speicher nicht ausgefüllt","")))),"Fehler: nicht alle Datenblätter für diesen Speicher wurden vollständig befüllt")</f>
        <v/>
      </c>
    </row>
    <row r="133" spans="1:10" x14ac:dyDescent="0.2">
      <c r="A133" s="105" t="str">
        <f>IF(Stammdaten!A133="","",Stammdaten!A133)</f>
        <v/>
      </c>
      <c r="B133" s="105" t="str">
        <f>IF(A133="","",VLOOKUP(A133,Stammdaten!A133:H416,6,FALSE))</f>
        <v/>
      </c>
      <c r="C133" s="177" t="str">
        <f>IF(A133="","",IF(OR('Beladung des Speichers'!B133="Beladung aus dem Netz eines anderen Netzbetreibers",'Beladung des Speichers'!B133="Beladung ohne Netznutzung"),'Beladung des Speichers'!B133,"Beladung aus dem Netz der "&amp;Stammdaten!$F$3))</f>
        <v/>
      </c>
      <c r="D133" s="106" t="str">
        <f t="shared" si="3"/>
        <v/>
      </c>
      <c r="E133" s="107" t="str">
        <f>IF(OR(C133="Beladung aus dem Netz eines anderen Netzbetreibers",C133="Beladung ohne Netznutzung"), "",IF(A133="","",SUMIFS('Ergebnis (detailliert)'!$H$17:$H$300,'Ergebnis (detailliert)'!$A$17:$A$300,'Ergebnis (aggregiert)'!$A133,'Ergebnis (detailliert)'!$B$17:$B$300,'Ergebnis (aggregiert)'!$C133)))</f>
        <v/>
      </c>
      <c r="F133" s="108" t="str">
        <f>IF(OR(C133="Beladung aus dem Netz eines anderen Netzbetreibers",C133="Beladung ohne Netznutzung"),  "",IF($A133="","",SUMIFS('Ergebnis (detailliert)'!$I$17:$I$300,'Ergebnis (detailliert)'!$A$17:$A$300,'Ergebnis (aggregiert)'!$A133,'Ergebnis (detailliert)'!$B$17:$B$300,'Ergebnis (aggregiert)'!$C133)))</f>
        <v/>
      </c>
      <c r="G133" s="107" t="str">
        <f>IF(OR(C133="Beladung aus dem Netz eines anderen Netzbetreibers",C133="Beladung ohne Netznutzung"), "",IF($A133="","",SUMIFS('Ergebnis (detailliert)'!$M$17:$M$1001,'Ergebnis (detailliert)'!$A$17:$A$1001,'Ergebnis (aggregiert)'!$A133,'Ergebnis (detailliert)'!$B$17:$B$1001,'Ergebnis (aggregiert)'!$C133)))</f>
        <v/>
      </c>
      <c r="H133" s="108" t="str">
        <f>IF(OR(C133="Beladung aus dem Netz eines anderen Netzbetreibers",C133="Beladung ohne Netznutzung"), "",IF($A133="","",SUMIFS('Ergebnis (detailliert)'!$P$17:$P$1001,'Ergebnis (detailliert)'!$A$17:$A$1001,'Ergebnis (aggregiert)'!$A133,'Ergebnis (detailliert)'!$B$17:$B$1001,'Ergebnis (aggregiert)'!$C133)))</f>
        <v/>
      </c>
      <c r="I133" s="109" t="str">
        <f>IF(OR(C133="Beladung aus dem Netz eines anderen Netzbetreibers",C133="Beladung ohne Netznutzung"), "",IF($A133="","",SUMIFS('Ergebnis (detailliert)'!$S$17:$S$1001,'Ergebnis (detailliert)'!$A$17:$A$1001,'Ergebnis (aggregiert)'!$A133,'Ergebnis (detailliert)'!$B$17:$B$1001,'Ergebnis (aggregiert)'!$C133)))</f>
        <v/>
      </c>
      <c r="J133" s="87" t="str">
        <f>IFERROR(IF(ISBLANK(A133),"",IF(COUNTIF('Beladung des Speichers'!$A$17:$A$300,'Ergebnis (aggregiert)'!A133)=0,"Fehler: Reiter 'Beladung des Speichers' wurde für diesen Speicher nicht ausgefüllt",IF(COUNTIF('Entladung des Speichers'!$A$17:$A$300,'Ergebnis (aggregiert)'!A133)=0,"Fehler: Reiter 'Entladung des Speichers' wurde für diesen Speicher nicht ausgefüllt",IF(COUNTIF(Füllstände!$A$17:$A$300,'Ergebnis (aggregiert)'!A133)=0,"Fehler: Reiter 'Füllstände' wurde für diesen Speicher nicht ausgefüllt","")))),"Fehler: nicht alle Datenblätter für diesen Speicher wurden vollständig befüllt")</f>
        <v/>
      </c>
    </row>
    <row r="134" spans="1:10" x14ac:dyDescent="0.2">
      <c r="A134" s="105" t="str">
        <f>IF(Stammdaten!A134="","",Stammdaten!A134)</f>
        <v/>
      </c>
      <c r="B134" s="105" t="str">
        <f>IF(A134="","",VLOOKUP(A134,Stammdaten!A134:H417,6,FALSE))</f>
        <v/>
      </c>
      <c r="C134" s="177" t="str">
        <f>IF(A134="","",IF(OR('Beladung des Speichers'!B134="Beladung aus dem Netz eines anderen Netzbetreibers",'Beladung des Speichers'!B134="Beladung ohne Netznutzung"),'Beladung des Speichers'!B134,"Beladung aus dem Netz der "&amp;Stammdaten!$F$3))</f>
        <v/>
      </c>
      <c r="D134" s="106" t="str">
        <f t="shared" si="3"/>
        <v/>
      </c>
      <c r="E134" s="107" t="str">
        <f>IF(OR(C134="Beladung aus dem Netz eines anderen Netzbetreibers",C134="Beladung ohne Netznutzung"), "",IF(A134="","",SUMIFS('Ergebnis (detailliert)'!$H$17:$H$300,'Ergebnis (detailliert)'!$A$17:$A$300,'Ergebnis (aggregiert)'!$A134,'Ergebnis (detailliert)'!$B$17:$B$300,'Ergebnis (aggregiert)'!$C134)))</f>
        <v/>
      </c>
      <c r="F134" s="108" t="str">
        <f>IF(OR(C134="Beladung aus dem Netz eines anderen Netzbetreibers",C134="Beladung ohne Netznutzung"),  "",IF($A134="","",SUMIFS('Ergebnis (detailliert)'!$I$17:$I$300,'Ergebnis (detailliert)'!$A$17:$A$300,'Ergebnis (aggregiert)'!$A134,'Ergebnis (detailliert)'!$B$17:$B$300,'Ergebnis (aggregiert)'!$C134)))</f>
        <v/>
      </c>
      <c r="G134" s="107" t="str">
        <f>IF(OR(C134="Beladung aus dem Netz eines anderen Netzbetreibers",C134="Beladung ohne Netznutzung"), "",IF($A134="","",SUMIFS('Ergebnis (detailliert)'!$M$17:$M$1001,'Ergebnis (detailliert)'!$A$17:$A$1001,'Ergebnis (aggregiert)'!$A134,'Ergebnis (detailliert)'!$B$17:$B$1001,'Ergebnis (aggregiert)'!$C134)))</f>
        <v/>
      </c>
      <c r="H134" s="108" t="str">
        <f>IF(OR(C134="Beladung aus dem Netz eines anderen Netzbetreibers",C134="Beladung ohne Netznutzung"), "",IF($A134="","",SUMIFS('Ergebnis (detailliert)'!$P$17:$P$1001,'Ergebnis (detailliert)'!$A$17:$A$1001,'Ergebnis (aggregiert)'!$A134,'Ergebnis (detailliert)'!$B$17:$B$1001,'Ergebnis (aggregiert)'!$C134)))</f>
        <v/>
      </c>
      <c r="I134" s="109" t="str">
        <f>IF(OR(C134="Beladung aus dem Netz eines anderen Netzbetreibers",C134="Beladung ohne Netznutzung"), "",IF($A134="","",SUMIFS('Ergebnis (detailliert)'!$S$17:$S$1001,'Ergebnis (detailliert)'!$A$17:$A$1001,'Ergebnis (aggregiert)'!$A134,'Ergebnis (detailliert)'!$B$17:$B$1001,'Ergebnis (aggregiert)'!$C134)))</f>
        <v/>
      </c>
      <c r="J134" s="87" t="str">
        <f>IFERROR(IF(ISBLANK(A134),"",IF(COUNTIF('Beladung des Speichers'!$A$17:$A$300,'Ergebnis (aggregiert)'!A134)=0,"Fehler: Reiter 'Beladung des Speichers' wurde für diesen Speicher nicht ausgefüllt",IF(COUNTIF('Entladung des Speichers'!$A$17:$A$300,'Ergebnis (aggregiert)'!A134)=0,"Fehler: Reiter 'Entladung des Speichers' wurde für diesen Speicher nicht ausgefüllt",IF(COUNTIF(Füllstände!$A$17:$A$300,'Ergebnis (aggregiert)'!A134)=0,"Fehler: Reiter 'Füllstände' wurde für diesen Speicher nicht ausgefüllt","")))),"Fehler: nicht alle Datenblätter für diesen Speicher wurden vollständig befüllt")</f>
        <v/>
      </c>
    </row>
    <row r="135" spans="1:10" x14ac:dyDescent="0.2">
      <c r="A135" s="105" t="str">
        <f>IF(Stammdaten!A135="","",Stammdaten!A135)</f>
        <v/>
      </c>
      <c r="B135" s="105" t="str">
        <f>IF(A135="","",VLOOKUP(A135,Stammdaten!A135:H418,6,FALSE))</f>
        <v/>
      </c>
      <c r="C135" s="177" t="str">
        <f>IF(A135="","",IF(OR('Beladung des Speichers'!B135="Beladung aus dem Netz eines anderen Netzbetreibers",'Beladung des Speichers'!B135="Beladung ohne Netznutzung"),'Beladung des Speichers'!B135,"Beladung aus dem Netz der "&amp;Stammdaten!$F$3))</f>
        <v/>
      </c>
      <c r="D135" s="106" t="str">
        <f t="shared" si="3"/>
        <v/>
      </c>
      <c r="E135" s="107" t="str">
        <f>IF(OR(C135="Beladung aus dem Netz eines anderen Netzbetreibers",C135="Beladung ohne Netznutzung"), "",IF(A135="","",SUMIFS('Ergebnis (detailliert)'!$H$17:$H$300,'Ergebnis (detailliert)'!$A$17:$A$300,'Ergebnis (aggregiert)'!$A135,'Ergebnis (detailliert)'!$B$17:$B$300,'Ergebnis (aggregiert)'!$C135)))</f>
        <v/>
      </c>
      <c r="F135" s="108" t="str">
        <f>IF(OR(C135="Beladung aus dem Netz eines anderen Netzbetreibers",C135="Beladung ohne Netznutzung"),  "",IF($A135="","",SUMIFS('Ergebnis (detailliert)'!$I$17:$I$300,'Ergebnis (detailliert)'!$A$17:$A$300,'Ergebnis (aggregiert)'!$A135,'Ergebnis (detailliert)'!$B$17:$B$300,'Ergebnis (aggregiert)'!$C135)))</f>
        <v/>
      </c>
      <c r="G135" s="107" t="str">
        <f>IF(OR(C135="Beladung aus dem Netz eines anderen Netzbetreibers",C135="Beladung ohne Netznutzung"), "",IF($A135="","",SUMIFS('Ergebnis (detailliert)'!$M$17:$M$1001,'Ergebnis (detailliert)'!$A$17:$A$1001,'Ergebnis (aggregiert)'!$A135,'Ergebnis (detailliert)'!$B$17:$B$1001,'Ergebnis (aggregiert)'!$C135)))</f>
        <v/>
      </c>
      <c r="H135" s="108" t="str">
        <f>IF(OR(C135="Beladung aus dem Netz eines anderen Netzbetreibers",C135="Beladung ohne Netznutzung"), "",IF($A135="","",SUMIFS('Ergebnis (detailliert)'!$P$17:$P$1001,'Ergebnis (detailliert)'!$A$17:$A$1001,'Ergebnis (aggregiert)'!$A135,'Ergebnis (detailliert)'!$B$17:$B$1001,'Ergebnis (aggregiert)'!$C135)))</f>
        <v/>
      </c>
      <c r="I135" s="109" t="str">
        <f>IF(OR(C135="Beladung aus dem Netz eines anderen Netzbetreibers",C135="Beladung ohne Netznutzung"), "",IF($A135="","",SUMIFS('Ergebnis (detailliert)'!$S$17:$S$1001,'Ergebnis (detailliert)'!$A$17:$A$1001,'Ergebnis (aggregiert)'!$A135,'Ergebnis (detailliert)'!$B$17:$B$1001,'Ergebnis (aggregiert)'!$C135)))</f>
        <v/>
      </c>
      <c r="J135" s="87" t="str">
        <f>IFERROR(IF(ISBLANK(A135),"",IF(COUNTIF('Beladung des Speichers'!$A$17:$A$300,'Ergebnis (aggregiert)'!A135)=0,"Fehler: Reiter 'Beladung des Speichers' wurde für diesen Speicher nicht ausgefüllt",IF(COUNTIF('Entladung des Speichers'!$A$17:$A$300,'Ergebnis (aggregiert)'!A135)=0,"Fehler: Reiter 'Entladung des Speichers' wurde für diesen Speicher nicht ausgefüllt",IF(COUNTIF(Füllstände!$A$17:$A$300,'Ergebnis (aggregiert)'!A135)=0,"Fehler: Reiter 'Füllstände' wurde für diesen Speicher nicht ausgefüllt","")))),"Fehler: nicht alle Datenblätter für diesen Speicher wurden vollständig befüllt")</f>
        <v/>
      </c>
    </row>
    <row r="136" spans="1:10" x14ac:dyDescent="0.2">
      <c r="A136" s="105" t="str">
        <f>IF(Stammdaten!A136="","",Stammdaten!A136)</f>
        <v/>
      </c>
      <c r="B136" s="105" t="str">
        <f>IF(A136="","",VLOOKUP(A136,Stammdaten!A136:H419,6,FALSE))</f>
        <v/>
      </c>
      <c r="C136" s="177" t="str">
        <f>IF(A136="","",IF(OR('Beladung des Speichers'!B136="Beladung aus dem Netz eines anderen Netzbetreibers",'Beladung des Speichers'!B136="Beladung ohne Netznutzung"),'Beladung des Speichers'!B136,"Beladung aus dem Netz der "&amp;Stammdaten!$F$3))</f>
        <v/>
      </c>
      <c r="D136" s="106" t="str">
        <f t="shared" si="3"/>
        <v/>
      </c>
      <c r="E136" s="107" t="str">
        <f>IF(OR(C136="Beladung aus dem Netz eines anderen Netzbetreibers",C136="Beladung ohne Netznutzung"), "",IF(A136="","",SUMIFS('Ergebnis (detailliert)'!$H$17:$H$300,'Ergebnis (detailliert)'!$A$17:$A$300,'Ergebnis (aggregiert)'!$A136,'Ergebnis (detailliert)'!$B$17:$B$300,'Ergebnis (aggregiert)'!$C136)))</f>
        <v/>
      </c>
      <c r="F136" s="108" t="str">
        <f>IF(OR(C136="Beladung aus dem Netz eines anderen Netzbetreibers",C136="Beladung ohne Netznutzung"),  "",IF($A136="","",SUMIFS('Ergebnis (detailliert)'!$I$17:$I$300,'Ergebnis (detailliert)'!$A$17:$A$300,'Ergebnis (aggregiert)'!$A136,'Ergebnis (detailliert)'!$B$17:$B$300,'Ergebnis (aggregiert)'!$C136)))</f>
        <v/>
      </c>
      <c r="G136" s="107" t="str">
        <f>IF(OR(C136="Beladung aus dem Netz eines anderen Netzbetreibers",C136="Beladung ohne Netznutzung"), "",IF($A136="","",SUMIFS('Ergebnis (detailliert)'!$M$17:$M$1001,'Ergebnis (detailliert)'!$A$17:$A$1001,'Ergebnis (aggregiert)'!$A136,'Ergebnis (detailliert)'!$B$17:$B$1001,'Ergebnis (aggregiert)'!$C136)))</f>
        <v/>
      </c>
      <c r="H136" s="108" t="str">
        <f>IF(OR(C136="Beladung aus dem Netz eines anderen Netzbetreibers",C136="Beladung ohne Netznutzung"), "",IF($A136="","",SUMIFS('Ergebnis (detailliert)'!$P$17:$P$1001,'Ergebnis (detailliert)'!$A$17:$A$1001,'Ergebnis (aggregiert)'!$A136,'Ergebnis (detailliert)'!$B$17:$B$1001,'Ergebnis (aggregiert)'!$C136)))</f>
        <v/>
      </c>
      <c r="I136" s="109" t="str">
        <f>IF(OR(C136="Beladung aus dem Netz eines anderen Netzbetreibers",C136="Beladung ohne Netznutzung"), "",IF($A136="","",SUMIFS('Ergebnis (detailliert)'!$S$17:$S$1001,'Ergebnis (detailliert)'!$A$17:$A$1001,'Ergebnis (aggregiert)'!$A136,'Ergebnis (detailliert)'!$B$17:$B$1001,'Ergebnis (aggregiert)'!$C136)))</f>
        <v/>
      </c>
      <c r="J136" s="87" t="str">
        <f>IFERROR(IF(ISBLANK(A136),"",IF(COUNTIF('Beladung des Speichers'!$A$17:$A$300,'Ergebnis (aggregiert)'!A136)=0,"Fehler: Reiter 'Beladung des Speichers' wurde für diesen Speicher nicht ausgefüllt",IF(COUNTIF('Entladung des Speichers'!$A$17:$A$300,'Ergebnis (aggregiert)'!A136)=0,"Fehler: Reiter 'Entladung des Speichers' wurde für diesen Speicher nicht ausgefüllt",IF(COUNTIF(Füllstände!$A$17:$A$300,'Ergebnis (aggregiert)'!A136)=0,"Fehler: Reiter 'Füllstände' wurde für diesen Speicher nicht ausgefüllt","")))),"Fehler: nicht alle Datenblätter für diesen Speicher wurden vollständig befüllt")</f>
        <v/>
      </c>
    </row>
    <row r="137" spans="1:10" x14ac:dyDescent="0.2">
      <c r="A137" s="105" t="str">
        <f>IF(Stammdaten!A137="","",Stammdaten!A137)</f>
        <v/>
      </c>
      <c r="B137" s="105" t="str">
        <f>IF(A137="","",VLOOKUP(A137,Stammdaten!A137:H420,6,FALSE))</f>
        <v/>
      </c>
      <c r="C137" s="177" t="str">
        <f>IF(A137="","",IF(OR('Beladung des Speichers'!B137="Beladung aus dem Netz eines anderen Netzbetreibers",'Beladung des Speichers'!B137="Beladung ohne Netznutzung"),'Beladung des Speichers'!B137,"Beladung aus dem Netz der "&amp;Stammdaten!$F$3))</f>
        <v/>
      </c>
      <c r="D137" s="106" t="str">
        <f t="shared" si="3"/>
        <v/>
      </c>
      <c r="E137" s="107" t="str">
        <f>IF(OR(C137="Beladung aus dem Netz eines anderen Netzbetreibers",C137="Beladung ohne Netznutzung"), "",IF(A137="","",SUMIFS('Ergebnis (detailliert)'!$H$17:$H$300,'Ergebnis (detailliert)'!$A$17:$A$300,'Ergebnis (aggregiert)'!$A137,'Ergebnis (detailliert)'!$B$17:$B$300,'Ergebnis (aggregiert)'!$C137)))</f>
        <v/>
      </c>
      <c r="F137" s="108" t="str">
        <f>IF(OR(C137="Beladung aus dem Netz eines anderen Netzbetreibers",C137="Beladung ohne Netznutzung"),  "",IF($A137="","",SUMIFS('Ergebnis (detailliert)'!$I$17:$I$300,'Ergebnis (detailliert)'!$A$17:$A$300,'Ergebnis (aggregiert)'!$A137,'Ergebnis (detailliert)'!$B$17:$B$300,'Ergebnis (aggregiert)'!$C137)))</f>
        <v/>
      </c>
      <c r="G137" s="107" t="str">
        <f>IF(OR(C137="Beladung aus dem Netz eines anderen Netzbetreibers",C137="Beladung ohne Netznutzung"), "",IF($A137="","",SUMIFS('Ergebnis (detailliert)'!$M$17:$M$1001,'Ergebnis (detailliert)'!$A$17:$A$1001,'Ergebnis (aggregiert)'!$A137,'Ergebnis (detailliert)'!$B$17:$B$1001,'Ergebnis (aggregiert)'!$C137)))</f>
        <v/>
      </c>
      <c r="H137" s="108" t="str">
        <f>IF(OR(C137="Beladung aus dem Netz eines anderen Netzbetreibers",C137="Beladung ohne Netznutzung"), "",IF($A137="","",SUMIFS('Ergebnis (detailliert)'!$P$17:$P$1001,'Ergebnis (detailliert)'!$A$17:$A$1001,'Ergebnis (aggregiert)'!$A137,'Ergebnis (detailliert)'!$B$17:$B$1001,'Ergebnis (aggregiert)'!$C137)))</f>
        <v/>
      </c>
      <c r="I137" s="109" t="str">
        <f>IF(OR(C137="Beladung aus dem Netz eines anderen Netzbetreibers",C137="Beladung ohne Netznutzung"), "",IF($A137="","",SUMIFS('Ergebnis (detailliert)'!$S$17:$S$1001,'Ergebnis (detailliert)'!$A$17:$A$1001,'Ergebnis (aggregiert)'!$A137,'Ergebnis (detailliert)'!$B$17:$B$1001,'Ergebnis (aggregiert)'!$C137)))</f>
        <v/>
      </c>
      <c r="J137" s="87" t="str">
        <f>IFERROR(IF(ISBLANK(A137),"",IF(COUNTIF('Beladung des Speichers'!$A$17:$A$300,'Ergebnis (aggregiert)'!A137)=0,"Fehler: Reiter 'Beladung des Speichers' wurde für diesen Speicher nicht ausgefüllt",IF(COUNTIF('Entladung des Speichers'!$A$17:$A$300,'Ergebnis (aggregiert)'!A137)=0,"Fehler: Reiter 'Entladung des Speichers' wurde für diesen Speicher nicht ausgefüllt",IF(COUNTIF(Füllstände!$A$17:$A$300,'Ergebnis (aggregiert)'!A137)=0,"Fehler: Reiter 'Füllstände' wurde für diesen Speicher nicht ausgefüllt","")))),"Fehler: nicht alle Datenblätter für diesen Speicher wurden vollständig befüllt")</f>
        <v/>
      </c>
    </row>
    <row r="138" spans="1:10" x14ac:dyDescent="0.2">
      <c r="A138" s="105" t="str">
        <f>IF(Stammdaten!A138="","",Stammdaten!A138)</f>
        <v/>
      </c>
      <c r="B138" s="105" t="str">
        <f>IF(A138="","",VLOOKUP(A138,Stammdaten!A138:H421,6,FALSE))</f>
        <v/>
      </c>
      <c r="C138" s="177" t="str">
        <f>IF(A138="","",IF(OR('Beladung des Speichers'!B138="Beladung aus dem Netz eines anderen Netzbetreibers",'Beladung des Speichers'!B138="Beladung ohne Netznutzung"),'Beladung des Speichers'!B138,"Beladung aus dem Netz der "&amp;Stammdaten!$F$3))</f>
        <v/>
      </c>
      <c r="D138" s="106" t="str">
        <f t="shared" si="3"/>
        <v/>
      </c>
      <c r="E138" s="107" t="str">
        <f>IF(OR(C138="Beladung aus dem Netz eines anderen Netzbetreibers",C138="Beladung ohne Netznutzung"), "",IF(A138="","",SUMIFS('Ergebnis (detailliert)'!$H$17:$H$300,'Ergebnis (detailliert)'!$A$17:$A$300,'Ergebnis (aggregiert)'!$A138,'Ergebnis (detailliert)'!$B$17:$B$300,'Ergebnis (aggregiert)'!$C138)))</f>
        <v/>
      </c>
      <c r="F138" s="108" t="str">
        <f>IF(OR(C138="Beladung aus dem Netz eines anderen Netzbetreibers",C138="Beladung ohne Netznutzung"),  "",IF($A138="","",SUMIFS('Ergebnis (detailliert)'!$I$17:$I$300,'Ergebnis (detailliert)'!$A$17:$A$300,'Ergebnis (aggregiert)'!$A138,'Ergebnis (detailliert)'!$B$17:$B$300,'Ergebnis (aggregiert)'!$C138)))</f>
        <v/>
      </c>
      <c r="G138" s="107" t="str">
        <f>IF(OR(C138="Beladung aus dem Netz eines anderen Netzbetreibers",C138="Beladung ohne Netznutzung"), "",IF($A138="","",SUMIFS('Ergebnis (detailliert)'!$M$17:$M$1001,'Ergebnis (detailliert)'!$A$17:$A$1001,'Ergebnis (aggregiert)'!$A138,'Ergebnis (detailliert)'!$B$17:$B$1001,'Ergebnis (aggregiert)'!$C138)))</f>
        <v/>
      </c>
      <c r="H138" s="108" t="str">
        <f>IF(OR(C138="Beladung aus dem Netz eines anderen Netzbetreibers",C138="Beladung ohne Netznutzung"), "",IF($A138="","",SUMIFS('Ergebnis (detailliert)'!$P$17:$P$1001,'Ergebnis (detailliert)'!$A$17:$A$1001,'Ergebnis (aggregiert)'!$A138,'Ergebnis (detailliert)'!$B$17:$B$1001,'Ergebnis (aggregiert)'!$C138)))</f>
        <v/>
      </c>
      <c r="I138" s="109" t="str">
        <f>IF(OR(C138="Beladung aus dem Netz eines anderen Netzbetreibers",C138="Beladung ohne Netznutzung"), "",IF($A138="","",SUMIFS('Ergebnis (detailliert)'!$S$17:$S$1001,'Ergebnis (detailliert)'!$A$17:$A$1001,'Ergebnis (aggregiert)'!$A138,'Ergebnis (detailliert)'!$B$17:$B$1001,'Ergebnis (aggregiert)'!$C138)))</f>
        <v/>
      </c>
      <c r="J138" s="87" t="str">
        <f>IFERROR(IF(ISBLANK(A138),"",IF(COUNTIF('Beladung des Speichers'!$A$17:$A$300,'Ergebnis (aggregiert)'!A138)=0,"Fehler: Reiter 'Beladung des Speichers' wurde für diesen Speicher nicht ausgefüllt",IF(COUNTIF('Entladung des Speichers'!$A$17:$A$300,'Ergebnis (aggregiert)'!A138)=0,"Fehler: Reiter 'Entladung des Speichers' wurde für diesen Speicher nicht ausgefüllt",IF(COUNTIF(Füllstände!$A$17:$A$300,'Ergebnis (aggregiert)'!A138)=0,"Fehler: Reiter 'Füllstände' wurde für diesen Speicher nicht ausgefüllt","")))),"Fehler: nicht alle Datenblätter für diesen Speicher wurden vollständig befüllt")</f>
        <v/>
      </c>
    </row>
    <row r="139" spans="1:10" x14ac:dyDescent="0.2">
      <c r="A139" s="105" t="str">
        <f>IF(Stammdaten!A139="","",Stammdaten!A139)</f>
        <v/>
      </c>
      <c r="B139" s="105" t="str">
        <f>IF(A139="","",VLOOKUP(A139,Stammdaten!A139:H422,6,FALSE))</f>
        <v/>
      </c>
      <c r="C139" s="177" t="str">
        <f>IF(A139="","",IF(OR('Beladung des Speichers'!B139="Beladung aus dem Netz eines anderen Netzbetreibers",'Beladung des Speichers'!B139="Beladung ohne Netznutzung"),'Beladung des Speichers'!B139,"Beladung aus dem Netz der "&amp;Stammdaten!$F$3))</f>
        <v/>
      </c>
      <c r="D139" s="106" t="str">
        <f t="shared" si="3"/>
        <v/>
      </c>
      <c r="E139" s="107" t="str">
        <f>IF(OR(C139="Beladung aus dem Netz eines anderen Netzbetreibers",C139="Beladung ohne Netznutzung"), "",IF(A139="","",SUMIFS('Ergebnis (detailliert)'!$H$17:$H$300,'Ergebnis (detailliert)'!$A$17:$A$300,'Ergebnis (aggregiert)'!$A139,'Ergebnis (detailliert)'!$B$17:$B$300,'Ergebnis (aggregiert)'!$C139)))</f>
        <v/>
      </c>
      <c r="F139" s="108" t="str">
        <f>IF(OR(C139="Beladung aus dem Netz eines anderen Netzbetreibers",C139="Beladung ohne Netznutzung"),  "",IF($A139="","",SUMIFS('Ergebnis (detailliert)'!$I$17:$I$300,'Ergebnis (detailliert)'!$A$17:$A$300,'Ergebnis (aggregiert)'!$A139,'Ergebnis (detailliert)'!$B$17:$B$300,'Ergebnis (aggregiert)'!$C139)))</f>
        <v/>
      </c>
      <c r="G139" s="107" t="str">
        <f>IF(OR(C139="Beladung aus dem Netz eines anderen Netzbetreibers",C139="Beladung ohne Netznutzung"), "",IF($A139="","",SUMIFS('Ergebnis (detailliert)'!$M$17:$M$1001,'Ergebnis (detailliert)'!$A$17:$A$1001,'Ergebnis (aggregiert)'!$A139,'Ergebnis (detailliert)'!$B$17:$B$1001,'Ergebnis (aggregiert)'!$C139)))</f>
        <v/>
      </c>
      <c r="H139" s="108" t="str">
        <f>IF(OR(C139="Beladung aus dem Netz eines anderen Netzbetreibers",C139="Beladung ohne Netznutzung"), "",IF($A139="","",SUMIFS('Ergebnis (detailliert)'!$P$17:$P$1001,'Ergebnis (detailliert)'!$A$17:$A$1001,'Ergebnis (aggregiert)'!$A139,'Ergebnis (detailliert)'!$B$17:$B$1001,'Ergebnis (aggregiert)'!$C139)))</f>
        <v/>
      </c>
      <c r="I139" s="109" t="str">
        <f>IF(OR(C139="Beladung aus dem Netz eines anderen Netzbetreibers",C139="Beladung ohne Netznutzung"), "",IF($A139="","",SUMIFS('Ergebnis (detailliert)'!$S$17:$S$1001,'Ergebnis (detailliert)'!$A$17:$A$1001,'Ergebnis (aggregiert)'!$A139,'Ergebnis (detailliert)'!$B$17:$B$1001,'Ergebnis (aggregiert)'!$C139)))</f>
        <v/>
      </c>
      <c r="J139" s="87" t="str">
        <f>IFERROR(IF(ISBLANK(A139),"",IF(COUNTIF('Beladung des Speichers'!$A$17:$A$300,'Ergebnis (aggregiert)'!A139)=0,"Fehler: Reiter 'Beladung des Speichers' wurde für diesen Speicher nicht ausgefüllt",IF(COUNTIF('Entladung des Speichers'!$A$17:$A$300,'Ergebnis (aggregiert)'!A139)=0,"Fehler: Reiter 'Entladung des Speichers' wurde für diesen Speicher nicht ausgefüllt",IF(COUNTIF(Füllstände!$A$17:$A$300,'Ergebnis (aggregiert)'!A139)=0,"Fehler: Reiter 'Füllstände' wurde für diesen Speicher nicht ausgefüllt","")))),"Fehler: nicht alle Datenblätter für diesen Speicher wurden vollständig befüllt")</f>
        <v/>
      </c>
    </row>
    <row r="140" spans="1:10" x14ac:dyDescent="0.2">
      <c r="A140" s="105" t="str">
        <f>IF(Stammdaten!A140="","",Stammdaten!A140)</f>
        <v/>
      </c>
      <c r="B140" s="105" t="str">
        <f>IF(A140="","",VLOOKUP(A140,Stammdaten!A140:H423,6,FALSE))</f>
        <v/>
      </c>
      <c r="C140" s="177" t="str">
        <f>IF(A140="","",IF(OR('Beladung des Speichers'!B140="Beladung aus dem Netz eines anderen Netzbetreibers",'Beladung des Speichers'!B140="Beladung ohne Netznutzung"),'Beladung des Speichers'!B140,"Beladung aus dem Netz der "&amp;Stammdaten!$F$3))</f>
        <v/>
      </c>
      <c r="D140" s="106" t="str">
        <f t="shared" si="3"/>
        <v/>
      </c>
      <c r="E140" s="107" t="str">
        <f>IF(OR(C140="Beladung aus dem Netz eines anderen Netzbetreibers",C140="Beladung ohne Netznutzung"), "",IF(A140="","",SUMIFS('Ergebnis (detailliert)'!$H$17:$H$300,'Ergebnis (detailliert)'!$A$17:$A$300,'Ergebnis (aggregiert)'!$A140,'Ergebnis (detailliert)'!$B$17:$B$300,'Ergebnis (aggregiert)'!$C140)))</f>
        <v/>
      </c>
      <c r="F140" s="108" t="str">
        <f>IF(OR(C140="Beladung aus dem Netz eines anderen Netzbetreibers",C140="Beladung ohne Netznutzung"),  "",IF($A140="","",SUMIFS('Ergebnis (detailliert)'!$I$17:$I$300,'Ergebnis (detailliert)'!$A$17:$A$300,'Ergebnis (aggregiert)'!$A140,'Ergebnis (detailliert)'!$B$17:$B$300,'Ergebnis (aggregiert)'!$C140)))</f>
        <v/>
      </c>
      <c r="G140" s="107" t="str">
        <f>IF(OR(C140="Beladung aus dem Netz eines anderen Netzbetreibers",C140="Beladung ohne Netznutzung"), "",IF($A140="","",SUMIFS('Ergebnis (detailliert)'!$M$17:$M$1001,'Ergebnis (detailliert)'!$A$17:$A$1001,'Ergebnis (aggregiert)'!$A140,'Ergebnis (detailliert)'!$B$17:$B$1001,'Ergebnis (aggregiert)'!$C140)))</f>
        <v/>
      </c>
      <c r="H140" s="108" t="str">
        <f>IF(OR(C140="Beladung aus dem Netz eines anderen Netzbetreibers",C140="Beladung ohne Netznutzung"), "",IF($A140="","",SUMIFS('Ergebnis (detailliert)'!$P$17:$P$1001,'Ergebnis (detailliert)'!$A$17:$A$1001,'Ergebnis (aggregiert)'!$A140,'Ergebnis (detailliert)'!$B$17:$B$1001,'Ergebnis (aggregiert)'!$C140)))</f>
        <v/>
      </c>
      <c r="I140" s="109" t="str">
        <f>IF(OR(C140="Beladung aus dem Netz eines anderen Netzbetreibers",C140="Beladung ohne Netznutzung"), "",IF($A140="","",SUMIFS('Ergebnis (detailliert)'!$S$17:$S$1001,'Ergebnis (detailliert)'!$A$17:$A$1001,'Ergebnis (aggregiert)'!$A140,'Ergebnis (detailliert)'!$B$17:$B$1001,'Ergebnis (aggregiert)'!$C140)))</f>
        <v/>
      </c>
      <c r="J140" s="87" t="str">
        <f>IFERROR(IF(ISBLANK(A140),"",IF(COUNTIF('Beladung des Speichers'!$A$17:$A$300,'Ergebnis (aggregiert)'!A140)=0,"Fehler: Reiter 'Beladung des Speichers' wurde für diesen Speicher nicht ausgefüllt",IF(COUNTIF('Entladung des Speichers'!$A$17:$A$300,'Ergebnis (aggregiert)'!A140)=0,"Fehler: Reiter 'Entladung des Speichers' wurde für diesen Speicher nicht ausgefüllt",IF(COUNTIF(Füllstände!$A$17:$A$300,'Ergebnis (aggregiert)'!A140)=0,"Fehler: Reiter 'Füllstände' wurde für diesen Speicher nicht ausgefüllt","")))),"Fehler: nicht alle Datenblätter für diesen Speicher wurden vollständig befüllt")</f>
        <v/>
      </c>
    </row>
    <row r="141" spans="1:10" x14ac:dyDescent="0.2">
      <c r="A141" s="105" t="str">
        <f>IF(Stammdaten!A141="","",Stammdaten!A141)</f>
        <v/>
      </c>
      <c r="B141" s="105" t="str">
        <f>IF(A141="","",VLOOKUP(A141,Stammdaten!A141:H424,6,FALSE))</f>
        <v/>
      </c>
      <c r="C141" s="177" t="str">
        <f>IF(A141="","",IF(OR('Beladung des Speichers'!B141="Beladung aus dem Netz eines anderen Netzbetreibers",'Beladung des Speichers'!B141="Beladung ohne Netznutzung"),'Beladung des Speichers'!B141,"Beladung aus dem Netz der "&amp;Stammdaten!$F$3))</f>
        <v/>
      </c>
      <c r="D141" s="106" t="str">
        <f t="shared" si="3"/>
        <v/>
      </c>
      <c r="E141" s="107" t="str">
        <f>IF(OR(C141="Beladung aus dem Netz eines anderen Netzbetreibers",C141="Beladung ohne Netznutzung"), "",IF(A141="","",SUMIFS('Ergebnis (detailliert)'!$H$17:$H$300,'Ergebnis (detailliert)'!$A$17:$A$300,'Ergebnis (aggregiert)'!$A141,'Ergebnis (detailliert)'!$B$17:$B$300,'Ergebnis (aggregiert)'!$C141)))</f>
        <v/>
      </c>
      <c r="F141" s="108" t="str">
        <f>IF(OR(C141="Beladung aus dem Netz eines anderen Netzbetreibers",C141="Beladung ohne Netznutzung"),  "",IF($A141="","",SUMIFS('Ergebnis (detailliert)'!$I$17:$I$300,'Ergebnis (detailliert)'!$A$17:$A$300,'Ergebnis (aggregiert)'!$A141,'Ergebnis (detailliert)'!$B$17:$B$300,'Ergebnis (aggregiert)'!$C141)))</f>
        <v/>
      </c>
      <c r="G141" s="107" t="str">
        <f>IF(OR(C141="Beladung aus dem Netz eines anderen Netzbetreibers",C141="Beladung ohne Netznutzung"), "",IF($A141="","",SUMIFS('Ergebnis (detailliert)'!$M$17:$M$1001,'Ergebnis (detailliert)'!$A$17:$A$1001,'Ergebnis (aggregiert)'!$A141,'Ergebnis (detailliert)'!$B$17:$B$1001,'Ergebnis (aggregiert)'!$C141)))</f>
        <v/>
      </c>
      <c r="H141" s="108" t="str">
        <f>IF(OR(C141="Beladung aus dem Netz eines anderen Netzbetreibers",C141="Beladung ohne Netznutzung"), "",IF($A141="","",SUMIFS('Ergebnis (detailliert)'!$P$17:$P$1001,'Ergebnis (detailliert)'!$A$17:$A$1001,'Ergebnis (aggregiert)'!$A141,'Ergebnis (detailliert)'!$B$17:$B$1001,'Ergebnis (aggregiert)'!$C141)))</f>
        <v/>
      </c>
      <c r="I141" s="109" t="str">
        <f>IF(OR(C141="Beladung aus dem Netz eines anderen Netzbetreibers",C141="Beladung ohne Netznutzung"), "",IF($A141="","",SUMIFS('Ergebnis (detailliert)'!$S$17:$S$1001,'Ergebnis (detailliert)'!$A$17:$A$1001,'Ergebnis (aggregiert)'!$A141,'Ergebnis (detailliert)'!$B$17:$B$1001,'Ergebnis (aggregiert)'!$C141)))</f>
        <v/>
      </c>
      <c r="J141" s="87" t="str">
        <f>IFERROR(IF(ISBLANK(A141),"",IF(COUNTIF('Beladung des Speichers'!$A$17:$A$300,'Ergebnis (aggregiert)'!A141)=0,"Fehler: Reiter 'Beladung des Speichers' wurde für diesen Speicher nicht ausgefüllt",IF(COUNTIF('Entladung des Speichers'!$A$17:$A$300,'Ergebnis (aggregiert)'!A141)=0,"Fehler: Reiter 'Entladung des Speichers' wurde für diesen Speicher nicht ausgefüllt",IF(COUNTIF(Füllstände!$A$17:$A$300,'Ergebnis (aggregiert)'!A141)=0,"Fehler: Reiter 'Füllstände' wurde für diesen Speicher nicht ausgefüllt","")))),"Fehler: nicht alle Datenblätter für diesen Speicher wurden vollständig befüllt")</f>
        <v/>
      </c>
    </row>
    <row r="142" spans="1:10" x14ac:dyDescent="0.2">
      <c r="A142" s="105" t="str">
        <f>IF(Stammdaten!A142="","",Stammdaten!A142)</f>
        <v/>
      </c>
      <c r="B142" s="105" t="str">
        <f>IF(A142="","",VLOOKUP(A142,Stammdaten!A142:H425,6,FALSE))</f>
        <v/>
      </c>
      <c r="C142" s="177" t="str">
        <f>IF(A142="","",IF(OR('Beladung des Speichers'!B142="Beladung aus dem Netz eines anderen Netzbetreibers",'Beladung des Speichers'!B142="Beladung ohne Netznutzung"),'Beladung des Speichers'!B142,"Beladung aus dem Netz der "&amp;Stammdaten!$F$3))</f>
        <v/>
      </c>
      <c r="D142" s="106" t="str">
        <f t="shared" si="3"/>
        <v/>
      </c>
      <c r="E142" s="107" t="str">
        <f>IF(OR(C142="Beladung aus dem Netz eines anderen Netzbetreibers",C142="Beladung ohne Netznutzung"), "",IF(A142="","",SUMIFS('Ergebnis (detailliert)'!$H$17:$H$300,'Ergebnis (detailliert)'!$A$17:$A$300,'Ergebnis (aggregiert)'!$A142,'Ergebnis (detailliert)'!$B$17:$B$300,'Ergebnis (aggregiert)'!$C142)))</f>
        <v/>
      </c>
      <c r="F142" s="108" t="str">
        <f>IF(OR(C142="Beladung aus dem Netz eines anderen Netzbetreibers",C142="Beladung ohne Netznutzung"),  "",IF($A142="","",SUMIFS('Ergebnis (detailliert)'!$I$17:$I$300,'Ergebnis (detailliert)'!$A$17:$A$300,'Ergebnis (aggregiert)'!$A142,'Ergebnis (detailliert)'!$B$17:$B$300,'Ergebnis (aggregiert)'!$C142)))</f>
        <v/>
      </c>
      <c r="G142" s="107" t="str">
        <f>IF(OR(C142="Beladung aus dem Netz eines anderen Netzbetreibers",C142="Beladung ohne Netznutzung"), "",IF($A142="","",SUMIFS('Ergebnis (detailliert)'!$M$17:$M$1001,'Ergebnis (detailliert)'!$A$17:$A$1001,'Ergebnis (aggregiert)'!$A142,'Ergebnis (detailliert)'!$B$17:$B$1001,'Ergebnis (aggregiert)'!$C142)))</f>
        <v/>
      </c>
      <c r="H142" s="108" t="str">
        <f>IF(OR(C142="Beladung aus dem Netz eines anderen Netzbetreibers",C142="Beladung ohne Netznutzung"), "",IF($A142="","",SUMIFS('Ergebnis (detailliert)'!$P$17:$P$1001,'Ergebnis (detailliert)'!$A$17:$A$1001,'Ergebnis (aggregiert)'!$A142,'Ergebnis (detailliert)'!$B$17:$B$1001,'Ergebnis (aggregiert)'!$C142)))</f>
        <v/>
      </c>
      <c r="I142" s="109" t="str">
        <f>IF(OR(C142="Beladung aus dem Netz eines anderen Netzbetreibers",C142="Beladung ohne Netznutzung"), "",IF($A142="","",SUMIFS('Ergebnis (detailliert)'!$S$17:$S$1001,'Ergebnis (detailliert)'!$A$17:$A$1001,'Ergebnis (aggregiert)'!$A142,'Ergebnis (detailliert)'!$B$17:$B$1001,'Ergebnis (aggregiert)'!$C142)))</f>
        <v/>
      </c>
      <c r="J142" s="87" t="str">
        <f>IFERROR(IF(ISBLANK(A142),"",IF(COUNTIF('Beladung des Speichers'!$A$17:$A$300,'Ergebnis (aggregiert)'!A142)=0,"Fehler: Reiter 'Beladung des Speichers' wurde für diesen Speicher nicht ausgefüllt",IF(COUNTIF('Entladung des Speichers'!$A$17:$A$300,'Ergebnis (aggregiert)'!A142)=0,"Fehler: Reiter 'Entladung des Speichers' wurde für diesen Speicher nicht ausgefüllt",IF(COUNTIF(Füllstände!$A$17:$A$300,'Ergebnis (aggregiert)'!A142)=0,"Fehler: Reiter 'Füllstände' wurde für diesen Speicher nicht ausgefüllt","")))),"Fehler: nicht alle Datenblätter für diesen Speicher wurden vollständig befüllt")</f>
        <v/>
      </c>
    </row>
    <row r="143" spans="1:10" x14ac:dyDescent="0.2">
      <c r="A143" s="105" t="str">
        <f>IF(Stammdaten!A143="","",Stammdaten!A143)</f>
        <v/>
      </c>
      <c r="B143" s="105" t="str">
        <f>IF(A143="","",VLOOKUP(A143,Stammdaten!A143:H426,6,FALSE))</f>
        <v/>
      </c>
      <c r="C143" s="177" t="str">
        <f>IF(A143="","",IF(OR('Beladung des Speichers'!B143="Beladung aus dem Netz eines anderen Netzbetreibers",'Beladung des Speichers'!B143="Beladung ohne Netznutzung"),'Beladung des Speichers'!B143,"Beladung aus dem Netz der "&amp;Stammdaten!$F$3))</f>
        <v/>
      </c>
      <c r="D143" s="106" t="str">
        <f t="shared" si="3"/>
        <v/>
      </c>
      <c r="E143" s="107" t="str">
        <f>IF(OR(C143="Beladung aus dem Netz eines anderen Netzbetreibers",C143="Beladung ohne Netznutzung"), "",IF(A143="","",SUMIFS('Ergebnis (detailliert)'!$H$17:$H$300,'Ergebnis (detailliert)'!$A$17:$A$300,'Ergebnis (aggregiert)'!$A143,'Ergebnis (detailliert)'!$B$17:$B$300,'Ergebnis (aggregiert)'!$C143)))</f>
        <v/>
      </c>
      <c r="F143" s="108" t="str">
        <f>IF(OR(C143="Beladung aus dem Netz eines anderen Netzbetreibers",C143="Beladung ohne Netznutzung"),  "",IF($A143="","",SUMIFS('Ergebnis (detailliert)'!$I$17:$I$300,'Ergebnis (detailliert)'!$A$17:$A$300,'Ergebnis (aggregiert)'!$A143,'Ergebnis (detailliert)'!$B$17:$B$300,'Ergebnis (aggregiert)'!$C143)))</f>
        <v/>
      </c>
      <c r="G143" s="107" t="str">
        <f>IF(OR(C143="Beladung aus dem Netz eines anderen Netzbetreibers",C143="Beladung ohne Netznutzung"), "",IF($A143="","",SUMIFS('Ergebnis (detailliert)'!$M$17:$M$1001,'Ergebnis (detailliert)'!$A$17:$A$1001,'Ergebnis (aggregiert)'!$A143,'Ergebnis (detailliert)'!$B$17:$B$1001,'Ergebnis (aggregiert)'!$C143)))</f>
        <v/>
      </c>
      <c r="H143" s="108" t="str">
        <f>IF(OR(C143="Beladung aus dem Netz eines anderen Netzbetreibers",C143="Beladung ohne Netznutzung"), "",IF($A143="","",SUMIFS('Ergebnis (detailliert)'!$P$17:$P$1001,'Ergebnis (detailliert)'!$A$17:$A$1001,'Ergebnis (aggregiert)'!$A143,'Ergebnis (detailliert)'!$B$17:$B$1001,'Ergebnis (aggregiert)'!$C143)))</f>
        <v/>
      </c>
      <c r="I143" s="109" t="str">
        <f>IF(OR(C143="Beladung aus dem Netz eines anderen Netzbetreibers",C143="Beladung ohne Netznutzung"), "",IF($A143="","",SUMIFS('Ergebnis (detailliert)'!$S$17:$S$1001,'Ergebnis (detailliert)'!$A$17:$A$1001,'Ergebnis (aggregiert)'!$A143,'Ergebnis (detailliert)'!$B$17:$B$1001,'Ergebnis (aggregiert)'!$C143)))</f>
        <v/>
      </c>
      <c r="J143" s="87" t="str">
        <f>IFERROR(IF(ISBLANK(A143),"",IF(COUNTIF('Beladung des Speichers'!$A$17:$A$300,'Ergebnis (aggregiert)'!A143)=0,"Fehler: Reiter 'Beladung des Speichers' wurde für diesen Speicher nicht ausgefüllt",IF(COUNTIF('Entladung des Speichers'!$A$17:$A$300,'Ergebnis (aggregiert)'!A143)=0,"Fehler: Reiter 'Entladung des Speichers' wurde für diesen Speicher nicht ausgefüllt",IF(COUNTIF(Füllstände!$A$17:$A$300,'Ergebnis (aggregiert)'!A143)=0,"Fehler: Reiter 'Füllstände' wurde für diesen Speicher nicht ausgefüllt","")))),"Fehler: nicht alle Datenblätter für diesen Speicher wurden vollständig befüllt")</f>
        <v/>
      </c>
    </row>
    <row r="144" spans="1:10" x14ac:dyDescent="0.2">
      <c r="A144" s="105" t="str">
        <f>IF(Stammdaten!A144="","",Stammdaten!A144)</f>
        <v/>
      </c>
      <c r="B144" s="105" t="str">
        <f>IF(A144="","",VLOOKUP(A144,Stammdaten!A144:H427,6,FALSE))</f>
        <v/>
      </c>
      <c r="C144" s="177" t="str">
        <f>IF(A144="","",IF(OR('Beladung des Speichers'!B144="Beladung aus dem Netz eines anderen Netzbetreibers",'Beladung des Speichers'!B144="Beladung ohne Netznutzung"),'Beladung des Speichers'!B144,"Beladung aus dem Netz der "&amp;Stammdaten!$F$3))</f>
        <v/>
      </c>
      <c r="D144" s="106" t="str">
        <f t="shared" si="3"/>
        <v/>
      </c>
      <c r="E144" s="107" t="str">
        <f>IF(OR(C144="Beladung aus dem Netz eines anderen Netzbetreibers",C144="Beladung ohne Netznutzung"), "",IF(A144="","",SUMIFS('Ergebnis (detailliert)'!$H$17:$H$300,'Ergebnis (detailliert)'!$A$17:$A$300,'Ergebnis (aggregiert)'!$A144,'Ergebnis (detailliert)'!$B$17:$B$300,'Ergebnis (aggregiert)'!$C144)))</f>
        <v/>
      </c>
      <c r="F144" s="108" t="str">
        <f>IF(OR(C144="Beladung aus dem Netz eines anderen Netzbetreibers",C144="Beladung ohne Netznutzung"),  "",IF($A144="","",SUMIFS('Ergebnis (detailliert)'!$I$17:$I$300,'Ergebnis (detailliert)'!$A$17:$A$300,'Ergebnis (aggregiert)'!$A144,'Ergebnis (detailliert)'!$B$17:$B$300,'Ergebnis (aggregiert)'!$C144)))</f>
        <v/>
      </c>
      <c r="G144" s="107" t="str">
        <f>IF(OR(C144="Beladung aus dem Netz eines anderen Netzbetreibers",C144="Beladung ohne Netznutzung"), "",IF($A144="","",SUMIFS('Ergebnis (detailliert)'!$M$17:$M$1001,'Ergebnis (detailliert)'!$A$17:$A$1001,'Ergebnis (aggregiert)'!$A144,'Ergebnis (detailliert)'!$B$17:$B$1001,'Ergebnis (aggregiert)'!$C144)))</f>
        <v/>
      </c>
      <c r="H144" s="108" t="str">
        <f>IF(OR(C144="Beladung aus dem Netz eines anderen Netzbetreibers",C144="Beladung ohne Netznutzung"), "",IF($A144="","",SUMIFS('Ergebnis (detailliert)'!$P$17:$P$1001,'Ergebnis (detailliert)'!$A$17:$A$1001,'Ergebnis (aggregiert)'!$A144,'Ergebnis (detailliert)'!$B$17:$B$1001,'Ergebnis (aggregiert)'!$C144)))</f>
        <v/>
      </c>
      <c r="I144" s="109" t="str">
        <f>IF(OR(C144="Beladung aus dem Netz eines anderen Netzbetreibers",C144="Beladung ohne Netznutzung"), "",IF($A144="","",SUMIFS('Ergebnis (detailliert)'!$S$17:$S$1001,'Ergebnis (detailliert)'!$A$17:$A$1001,'Ergebnis (aggregiert)'!$A144,'Ergebnis (detailliert)'!$B$17:$B$1001,'Ergebnis (aggregiert)'!$C144)))</f>
        <v/>
      </c>
      <c r="J144" s="87" t="str">
        <f>IFERROR(IF(ISBLANK(A144),"",IF(COUNTIF('Beladung des Speichers'!$A$17:$A$300,'Ergebnis (aggregiert)'!A144)=0,"Fehler: Reiter 'Beladung des Speichers' wurde für diesen Speicher nicht ausgefüllt",IF(COUNTIF('Entladung des Speichers'!$A$17:$A$300,'Ergebnis (aggregiert)'!A144)=0,"Fehler: Reiter 'Entladung des Speichers' wurde für diesen Speicher nicht ausgefüllt",IF(COUNTIF(Füllstände!$A$17:$A$300,'Ergebnis (aggregiert)'!A144)=0,"Fehler: Reiter 'Füllstände' wurde für diesen Speicher nicht ausgefüllt","")))),"Fehler: nicht alle Datenblätter für diesen Speicher wurden vollständig befüllt")</f>
        <v/>
      </c>
    </row>
    <row r="145" spans="1:10" x14ac:dyDescent="0.2">
      <c r="A145" s="105" t="str">
        <f>IF(Stammdaten!A145="","",Stammdaten!A145)</f>
        <v/>
      </c>
      <c r="B145" s="105" t="str">
        <f>IF(A145="","",VLOOKUP(A145,Stammdaten!A145:H428,6,FALSE))</f>
        <v/>
      </c>
      <c r="C145" s="177" t="str">
        <f>IF(A145="","",IF(OR('Beladung des Speichers'!B145="Beladung aus dem Netz eines anderen Netzbetreibers",'Beladung des Speichers'!B145="Beladung ohne Netznutzung"),'Beladung des Speichers'!B145,"Beladung aus dem Netz der "&amp;Stammdaten!$F$3))</f>
        <v/>
      </c>
      <c r="D145" s="106" t="str">
        <f t="shared" ref="D145:D208" si="4">IF(A145="","",$B$11)</f>
        <v/>
      </c>
      <c r="E145" s="107" t="str">
        <f>IF(OR(C145="Beladung aus dem Netz eines anderen Netzbetreibers",C145="Beladung ohne Netznutzung"), "",IF(A145="","",SUMIFS('Ergebnis (detailliert)'!$H$17:$H$300,'Ergebnis (detailliert)'!$A$17:$A$300,'Ergebnis (aggregiert)'!$A145,'Ergebnis (detailliert)'!$B$17:$B$300,'Ergebnis (aggregiert)'!$C145)))</f>
        <v/>
      </c>
      <c r="F145" s="108" t="str">
        <f>IF(OR(C145="Beladung aus dem Netz eines anderen Netzbetreibers",C145="Beladung ohne Netznutzung"),  "",IF($A145="","",SUMIFS('Ergebnis (detailliert)'!$I$17:$I$300,'Ergebnis (detailliert)'!$A$17:$A$300,'Ergebnis (aggregiert)'!$A145,'Ergebnis (detailliert)'!$B$17:$B$300,'Ergebnis (aggregiert)'!$C145)))</f>
        <v/>
      </c>
      <c r="G145" s="107" t="str">
        <f>IF(OR(C145="Beladung aus dem Netz eines anderen Netzbetreibers",C145="Beladung ohne Netznutzung"), "",IF($A145="","",SUMIFS('Ergebnis (detailliert)'!$M$17:$M$1001,'Ergebnis (detailliert)'!$A$17:$A$1001,'Ergebnis (aggregiert)'!$A145,'Ergebnis (detailliert)'!$B$17:$B$1001,'Ergebnis (aggregiert)'!$C145)))</f>
        <v/>
      </c>
      <c r="H145" s="108" t="str">
        <f>IF(OR(C145="Beladung aus dem Netz eines anderen Netzbetreibers",C145="Beladung ohne Netznutzung"), "",IF($A145="","",SUMIFS('Ergebnis (detailliert)'!$P$17:$P$1001,'Ergebnis (detailliert)'!$A$17:$A$1001,'Ergebnis (aggregiert)'!$A145,'Ergebnis (detailliert)'!$B$17:$B$1001,'Ergebnis (aggregiert)'!$C145)))</f>
        <v/>
      </c>
      <c r="I145" s="109" t="str">
        <f>IF(OR(C145="Beladung aus dem Netz eines anderen Netzbetreibers",C145="Beladung ohne Netznutzung"), "",IF($A145="","",SUMIFS('Ergebnis (detailliert)'!$S$17:$S$1001,'Ergebnis (detailliert)'!$A$17:$A$1001,'Ergebnis (aggregiert)'!$A145,'Ergebnis (detailliert)'!$B$17:$B$1001,'Ergebnis (aggregiert)'!$C145)))</f>
        <v/>
      </c>
      <c r="J145" s="87" t="str">
        <f>IFERROR(IF(ISBLANK(A145),"",IF(COUNTIF('Beladung des Speichers'!$A$17:$A$300,'Ergebnis (aggregiert)'!A145)=0,"Fehler: Reiter 'Beladung des Speichers' wurde für diesen Speicher nicht ausgefüllt",IF(COUNTIF('Entladung des Speichers'!$A$17:$A$300,'Ergebnis (aggregiert)'!A145)=0,"Fehler: Reiter 'Entladung des Speichers' wurde für diesen Speicher nicht ausgefüllt",IF(COUNTIF(Füllstände!$A$17:$A$300,'Ergebnis (aggregiert)'!A145)=0,"Fehler: Reiter 'Füllstände' wurde für diesen Speicher nicht ausgefüllt","")))),"Fehler: nicht alle Datenblätter für diesen Speicher wurden vollständig befüllt")</f>
        <v/>
      </c>
    </row>
    <row r="146" spans="1:10" x14ac:dyDescent="0.2">
      <c r="A146" s="105" t="str">
        <f>IF(Stammdaten!A146="","",Stammdaten!A146)</f>
        <v/>
      </c>
      <c r="B146" s="105" t="str">
        <f>IF(A146="","",VLOOKUP(A146,Stammdaten!A146:H429,6,FALSE))</f>
        <v/>
      </c>
      <c r="C146" s="177" t="str">
        <f>IF(A146="","",IF(OR('Beladung des Speichers'!B146="Beladung aus dem Netz eines anderen Netzbetreibers",'Beladung des Speichers'!B146="Beladung ohne Netznutzung"),'Beladung des Speichers'!B146,"Beladung aus dem Netz der "&amp;Stammdaten!$F$3))</f>
        <v/>
      </c>
      <c r="D146" s="106" t="str">
        <f t="shared" si="4"/>
        <v/>
      </c>
      <c r="E146" s="107" t="str">
        <f>IF(OR(C146="Beladung aus dem Netz eines anderen Netzbetreibers",C146="Beladung ohne Netznutzung"), "",IF(A146="","",SUMIFS('Ergebnis (detailliert)'!$H$17:$H$300,'Ergebnis (detailliert)'!$A$17:$A$300,'Ergebnis (aggregiert)'!$A146,'Ergebnis (detailliert)'!$B$17:$B$300,'Ergebnis (aggregiert)'!$C146)))</f>
        <v/>
      </c>
      <c r="F146" s="108" t="str">
        <f>IF(OR(C146="Beladung aus dem Netz eines anderen Netzbetreibers",C146="Beladung ohne Netznutzung"),  "",IF($A146="","",SUMIFS('Ergebnis (detailliert)'!$I$17:$I$300,'Ergebnis (detailliert)'!$A$17:$A$300,'Ergebnis (aggregiert)'!$A146,'Ergebnis (detailliert)'!$B$17:$B$300,'Ergebnis (aggregiert)'!$C146)))</f>
        <v/>
      </c>
      <c r="G146" s="107" t="str">
        <f>IF(OR(C146="Beladung aus dem Netz eines anderen Netzbetreibers",C146="Beladung ohne Netznutzung"), "",IF($A146="","",SUMIFS('Ergebnis (detailliert)'!$M$17:$M$1001,'Ergebnis (detailliert)'!$A$17:$A$1001,'Ergebnis (aggregiert)'!$A146,'Ergebnis (detailliert)'!$B$17:$B$1001,'Ergebnis (aggregiert)'!$C146)))</f>
        <v/>
      </c>
      <c r="H146" s="108" t="str">
        <f>IF(OR(C146="Beladung aus dem Netz eines anderen Netzbetreibers",C146="Beladung ohne Netznutzung"), "",IF($A146="","",SUMIFS('Ergebnis (detailliert)'!$P$17:$P$1001,'Ergebnis (detailliert)'!$A$17:$A$1001,'Ergebnis (aggregiert)'!$A146,'Ergebnis (detailliert)'!$B$17:$B$1001,'Ergebnis (aggregiert)'!$C146)))</f>
        <v/>
      </c>
      <c r="I146" s="109" t="str">
        <f>IF(OR(C146="Beladung aus dem Netz eines anderen Netzbetreibers",C146="Beladung ohne Netznutzung"), "",IF($A146="","",SUMIFS('Ergebnis (detailliert)'!$S$17:$S$1001,'Ergebnis (detailliert)'!$A$17:$A$1001,'Ergebnis (aggregiert)'!$A146,'Ergebnis (detailliert)'!$B$17:$B$1001,'Ergebnis (aggregiert)'!$C146)))</f>
        <v/>
      </c>
      <c r="J146" s="87" t="str">
        <f>IFERROR(IF(ISBLANK(A146),"",IF(COUNTIF('Beladung des Speichers'!$A$17:$A$300,'Ergebnis (aggregiert)'!A146)=0,"Fehler: Reiter 'Beladung des Speichers' wurde für diesen Speicher nicht ausgefüllt",IF(COUNTIF('Entladung des Speichers'!$A$17:$A$300,'Ergebnis (aggregiert)'!A146)=0,"Fehler: Reiter 'Entladung des Speichers' wurde für diesen Speicher nicht ausgefüllt",IF(COUNTIF(Füllstände!$A$17:$A$300,'Ergebnis (aggregiert)'!A146)=0,"Fehler: Reiter 'Füllstände' wurde für diesen Speicher nicht ausgefüllt","")))),"Fehler: nicht alle Datenblätter für diesen Speicher wurden vollständig befüllt")</f>
        <v/>
      </c>
    </row>
    <row r="147" spans="1:10" x14ac:dyDescent="0.2">
      <c r="A147" s="105" t="str">
        <f>IF(Stammdaten!A147="","",Stammdaten!A147)</f>
        <v/>
      </c>
      <c r="B147" s="105" t="str">
        <f>IF(A147="","",VLOOKUP(A147,Stammdaten!A147:H430,6,FALSE))</f>
        <v/>
      </c>
      <c r="C147" s="177" t="str">
        <f>IF(A147="","",IF(OR('Beladung des Speichers'!B147="Beladung aus dem Netz eines anderen Netzbetreibers",'Beladung des Speichers'!B147="Beladung ohne Netznutzung"),'Beladung des Speichers'!B147,"Beladung aus dem Netz der "&amp;Stammdaten!$F$3))</f>
        <v/>
      </c>
      <c r="D147" s="106" t="str">
        <f t="shared" si="4"/>
        <v/>
      </c>
      <c r="E147" s="107" t="str">
        <f>IF(OR(C147="Beladung aus dem Netz eines anderen Netzbetreibers",C147="Beladung ohne Netznutzung"), "",IF(A147="","",SUMIFS('Ergebnis (detailliert)'!$H$17:$H$300,'Ergebnis (detailliert)'!$A$17:$A$300,'Ergebnis (aggregiert)'!$A147,'Ergebnis (detailliert)'!$B$17:$B$300,'Ergebnis (aggregiert)'!$C147)))</f>
        <v/>
      </c>
      <c r="F147" s="108" t="str">
        <f>IF(OR(C147="Beladung aus dem Netz eines anderen Netzbetreibers",C147="Beladung ohne Netznutzung"),  "",IF($A147="","",SUMIFS('Ergebnis (detailliert)'!$I$17:$I$300,'Ergebnis (detailliert)'!$A$17:$A$300,'Ergebnis (aggregiert)'!$A147,'Ergebnis (detailliert)'!$B$17:$B$300,'Ergebnis (aggregiert)'!$C147)))</f>
        <v/>
      </c>
      <c r="G147" s="107" t="str">
        <f>IF(OR(C147="Beladung aus dem Netz eines anderen Netzbetreibers",C147="Beladung ohne Netznutzung"), "",IF($A147="","",SUMIFS('Ergebnis (detailliert)'!$M$17:$M$1001,'Ergebnis (detailliert)'!$A$17:$A$1001,'Ergebnis (aggregiert)'!$A147,'Ergebnis (detailliert)'!$B$17:$B$1001,'Ergebnis (aggregiert)'!$C147)))</f>
        <v/>
      </c>
      <c r="H147" s="108" t="str">
        <f>IF(OR(C147="Beladung aus dem Netz eines anderen Netzbetreibers",C147="Beladung ohne Netznutzung"), "",IF($A147="","",SUMIFS('Ergebnis (detailliert)'!$P$17:$P$1001,'Ergebnis (detailliert)'!$A$17:$A$1001,'Ergebnis (aggregiert)'!$A147,'Ergebnis (detailliert)'!$B$17:$B$1001,'Ergebnis (aggregiert)'!$C147)))</f>
        <v/>
      </c>
      <c r="I147" s="109" t="str">
        <f>IF(OR(C147="Beladung aus dem Netz eines anderen Netzbetreibers",C147="Beladung ohne Netznutzung"), "",IF($A147="","",SUMIFS('Ergebnis (detailliert)'!$S$17:$S$1001,'Ergebnis (detailliert)'!$A$17:$A$1001,'Ergebnis (aggregiert)'!$A147,'Ergebnis (detailliert)'!$B$17:$B$1001,'Ergebnis (aggregiert)'!$C147)))</f>
        <v/>
      </c>
      <c r="J147" s="87" t="str">
        <f>IFERROR(IF(ISBLANK(A147),"",IF(COUNTIF('Beladung des Speichers'!$A$17:$A$300,'Ergebnis (aggregiert)'!A147)=0,"Fehler: Reiter 'Beladung des Speichers' wurde für diesen Speicher nicht ausgefüllt",IF(COUNTIF('Entladung des Speichers'!$A$17:$A$300,'Ergebnis (aggregiert)'!A147)=0,"Fehler: Reiter 'Entladung des Speichers' wurde für diesen Speicher nicht ausgefüllt",IF(COUNTIF(Füllstände!$A$17:$A$300,'Ergebnis (aggregiert)'!A147)=0,"Fehler: Reiter 'Füllstände' wurde für diesen Speicher nicht ausgefüllt","")))),"Fehler: nicht alle Datenblätter für diesen Speicher wurden vollständig befüllt")</f>
        <v/>
      </c>
    </row>
    <row r="148" spans="1:10" x14ac:dyDescent="0.2">
      <c r="A148" s="105" t="str">
        <f>IF(Stammdaten!A148="","",Stammdaten!A148)</f>
        <v/>
      </c>
      <c r="B148" s="105" t="str">
        <f>IF(A148="","",VLOOKUP(A148,Stammdaten!A148:H431,6,FALSE))</f>
        <v/>
      </c>
      <c r="C148" s="177" t="str">
        <f>IF(A148="","",IF(OR('Beladung des Speichers'!B148="Beladung aus dem Netz eines anderen Netzbetreibers",'Beladung des Speichers'!B148="Beladung ohne Netznutzung"),'Beladung des Speichers'!B148,"Beladung aus dem Netz der "&amp;Stammdaten!$F$3))</f>
        <v/>
      </c>
      <c r="D148" s="106" t="str">
        <f t="shared" si="4"/>
        <v/>
      </c>
      <c r="E148" s="107" t="str">
        <f>IF(OR(C148="Beladung aus dem Netz eines anderen Netzbetreibers",C148="Beladung ohne Netznutzung"), "",IF(A148="","",SUMIFS('Ergebnis (detailliert)'!$H$17:$H$300,'Ergebnis (detailliert)'!$A$17:$A$300,'Ergebnis (aggregiert)'!$A148,'Ergebnis (detailliert)'!$B$17:$B$300,'Ergebnis (aggregiert)'!$C148)))</f>
        <v/>
      </c>
      <c r="F148" s="108" t="str">
        <f>IF(OR(C148="Beladung aus dem Netz eines anderen Netzbetreibers",C148="Beladung ohne Netznutzung"),  "",IF($A148="","",SUMIFS('Ergebnis (detailliert)'!$I$17:$I$300,'Ergebnis (detailliert)'!$A$17:$A$300,'Ergebnis (aggregiert)'!$A148,'Ergebnis (detailliert)'!$B$17:$B$300,'Ergebnis (aggregiert)'!$C148)))</f>
        <v/>
      </c>
      <c r="G148" s="107" t="str">
        <f>IF(OR(C148="Beladung aus dem Netz eines anderen Netzbetreibers",C148="Beladung ohne Netznutzung"), "",IF($A148="","",SUMIFS('Ergebnis (detailliert)'!$M$17:$M$1001,'Ergebnis (detailliert)'!$A$17:$A$1001,'Ergebnis (aggregiert)'!$A148,'Ergebnis (detailliert)'!$B$17:$B$1001,'Ergebnis (aggregiert)'!$C148)))</f>
        <v/>
      </c>
      <c r="H148" s="108" t="str">
        <f>IF(OR(C148="Beladung aus dem Netz eines anderen Netzbetreibers",C148="Beladung ohne Netznutzung"), "",IF($A148="","",SUMIFS('Ergebnis (detailliert)'!$P$17:$P$1001,'Ergebnis (detailliert)'!$A$17:$A$1001,'Ergebnis (aggregiert)'!$A148,'Ergebnis (detailliert)'!$B$17:$B$1001,'Ergebnis (aggregiert)'!$C148)))</f>
        <v/>
      </c>
      <c r="I148" s="109" t="str">
        <f>IF(OR(C148="Beladung aus dem Netz eines anderen Netzbetreibers",C148="Beladung ohne Netznutzung"), "",IF($A148="","",SUMIFS('Ergebnis (detailliert)'!$S$17:$S$1001,'Ergebnis (detailliert)'!$A$17:$A$1001,'Ergebnis (aggregiert)'!$A148,'Ergebnis (detailliert)'!$B$17:$B$1001,'Ergebnis (aggregiert)'!$C148)))</f>
        <v/>
      </c>
      <c r="J148" s="87" t="str">
        <f>IFERROR(IF(ISBLANK(A148),"",IF(COUNTIF('Beladung des Speichers'!$A$17:$A$300,'Ergebnis (aggregiert)'!A148)=0,"Fehler: Reiter 'Beladung des Speichers' wurde für diesen Speicher nicht ausgefüllt",IF(COUNTIF('Entladung des Speichers'!$A$17:$A$300,'Ergebnis (aggregiert)'!A148)=0,"Fehler: Reiter 'Entladung des Speichers' wurde für diesen Speicher nicht ausgefüllt",IF(COUNTIF(Füllstände!$A$17:$A$300,'Ergebnis (aggregiert)'!A148)=0,"Fehler: Reiter 'Füllstände' wurde für diesen Speicher nicht ausgefüllt","")))),"Fehler: nicht alle Datenblätter für diesen Speicher wurden vollständig befüllt")</f>
        <v/>
      </c>
    </row>
    <row r="149" spans="1:10" x14ac:dyDescent="0.2">
      <c r="A149" s="105" t="str">
        <f>IF(Stammdaten!A149="","",Stammdaten!A149)</f>
        <v/>
      </c>
      <c r="B149" s="105" t="str">
        <f>IF(A149="","",VLOOKUP(A149,Stammdaten!A149:H432,6,FALSE))</f>
        <v/>
      </c>
      <c r="C149" s="177" t="str">
        <f>IF(A149="","",IF(OR('Beladung des Speichers'!B149="Beladung aus dem Netz eines anderen Netzbetreibers",'Beladung des Speichers'!B149="Beladung ohne Netznutzung"),'Beladung des Speichers'!B149,"Beladung aus dem Netz der "&amp;Stammdaten!$F$3))</f>
        <v/>
      </c>
      <c r="D149" s="106" t="str">
        <f t="shared" si="4"/>
        <v/>
      </c>
      <c r="E149" s="107" t="str">
        <f>IF(OR(C149="Beladung aus dem Netz eines anderen Netzbetreibers",C149="Beladung ohne Netznutzung"), "",IF(A149="","",SUMIFS('Ergebnis (detailliert)'!$H$17:$H$300,'Ergebnis (detailliert)'!$A$17:$A$300,'Ergebnis (aggregiert)'!$A149,'Ergebnis (detailliert)'!$B$17:$B$300,'Ergebnis (aggregiert)'!$C149)))</f>
        <v/>
      </c>
      <c r="F149" s="108" t="str">
        <f>IF(OR(C149="Beladung aus dem Netz eines anderen Netzbetreibers",C149="Beladung ohne Netznutzung"),  "",IF($A149="","",SUMIFS('Ergebnis (detailliert)'!$I$17:$I$300,'Ergebnis (detailliert)'!$A$17:$A$300,'Ergebnis (aggregiert)'!$A149,'Ergebnis (detailliert)'!$B$17:$B$300,'Ergebnis (aggregiert)'!$C149)))</f>
        <v/>
      </c>
      <c r="G149" s="107" t="str">
        <f>IF(OR(C149="Beladung aus dem Netz eines anderen Netzbetreibers",C149="Beladung ohne Netznutzung"), "",IF($A149="","",SUMIFS('Ergebnis (detailliert)'!$M$17:$M$1001,'Ergebnis (detailliert)'!$A$17:$A$1001,'Ergebnis (aggregiert)'!$A149,'Ergebnis (detailliert)'!$B$17:$B$1001,'Ergebnis (aggregiert)'!$C149)))</f>
        <v/>
      </c>
      <c r="H149" s="108" t="str">
        <f>IF(OR(C149="Beladung aus dem Netz eines anderen Netzbetreibers",C149="Beladung ohne Netznutzung"), "",IF($A149="","",SUMIFS('Ergebnis (detailliert)'!$P$17:$P$1001,'Ergebnis (detailliert)'!$A$17:$A$1001,'Ergebnis (aggregiert)'!$A149,'Ergebnis (detailliert)'!$B$17:$B$1001,'Ergebnis (aggregiert)'!$C149)))</f>
        <v/>
      </c>
      <c r="I149" s="109" t="str">
        <f>IF(OR(C149="Beladung aus dem Netz eines anderen Netzbetreibers",C149="Beladung ohne Netznutzung"), "",IF($A149="","",SUMIFS('Ergebnis (detailliert)'!$S$17:$S$1001,'Ergebnis (detailliert)'!$A$17:$A$1001,'Ergebnis (aggregiert)'!$A149,'Ergebnis (detailliert)'!$B$17:$B$1001,'Ergebnis (aggregiert)'!$C149)))</f>
        <v/>
      </c>
      <c r="J149" s="87" t="str">
        <f>IFERROR(IF(ISBLANK(A149),"",IF(COUNTIF('Beladung des Speichers'!$A$17:$A$300,'Ergebnis (aggregiert)'!A149)=0,"Fehler: Reiter 'Beladung des Speichers' wurde für diesen Speicher nicht ausgefüllt",IF(COUNTIF('Entladung des Speichers'!$A$17:$A$300,'Ergebnis (aggregiert)'!A149)=0,"Fehler: Reiter 'Entladung des Speichers' wurde für diesen Speicher nicht ausgefüllt",IF(COUNTIF(Füllstände!$A$17:$A$300,'Ergebnis (aggregiert)'!A149)=0,"Fehler: Reiter 'Füllstände' wurde für diesen Speicher nicht ausgefüllt","")))),"Fehler: nicht alle Datenblätter für diesen Speicher wurden vollständig befüllt")</f>
        <v/>
      </c>
    </row>
    <row r="150" spans="1:10" x14ac:dyDescent="0.2">
      <c r="A150" s="105" t="str">
        <f>IF(Stammdaten!A150="","",Stammdaten!A150)</f>
        <v/>
      </c>
      <c r="B150" s="105" t="str">
        <f>IF(A150="","",VLOOKUP(A150,Stammdaten!A150:H433,6,FALSE))</f>
        <v/>
      </c>
      <c r="C150" s="177" t="str">
        <f>IF(A150="","",IF(OR('Beladung des Speichers'!B150="Beladung aus dem Netz eines anderen Netzbetreibers",'Beladung des Speichers'!B150="Beladung ohne Netznutzung"),'Beladung des Speichers'!B150,"Beladung aus dem Netz der "&amp;Stammdaten!$F$3))</f>
        <v/>
      </c>
      <c r="D150" s="106" t="str">
        <f t="shared" si="4"/>
        <v/>
      </c>
      <c r="E150" s="107" t="str">
        <f>IF(OR(C150="Beladung aus dem Netz eines anderen Netzbetreibers",C150="Beladung ohne Netznutzung"), "",IF(A150="","",SUMIFS('Ergebnis (detailliert)'!$H$17:$H$300,'Ergebnis (detailliert)'!$A$17:$A$300,'Ergebnis (aggregiert)'!$A150,'Ergebnis (detailliert)'!$B$17:$B$300,'Ergebnis (aggregiert)'!$C150)))</f>
        <v/>
      </c>
      <c r="F150" s="108" t="str">
        <f>IF(OR(C150="Beladung aus dem Netz eines anderen Netzbetreibers",C150="Beladung ohne Netznutzung"),  "",IF($A150="","",SUMIFS('Ergebnis (detailliert)'!$I$17:$I$300,'Ergebnis (detailliert)'!$A$17:$A$300,'Ergebnis (aggregiert)'!$A150,'Ergebnis (detailliert)'!$B$17:$B$300,'Ergebnis (aggregiert)'!$C150)))</f>
        <v/>
      </c>
      <c r="G150" s="107" t="str">
        <f>IF(OR(C150="Beladung aus dem Netz eines anderen Netzbetreibers",C150="Beladung ohne Netznutzung"), "",IF($A150="","",SUMIFS('Ergebnis (detailliert)'!$M$17:$M$1001,'Ergebnis (detailliert)'!$A$17:$A$1001,'Ergebnis (aggregiert)'!$A150,'Ergebnis (detailliert)'!$B$17:$B$1001,'Ergebnis (aggregiert)'!$C150)))</f>
        <v/>
      </c>
      <c r="H150" s="108" t="str">
        <f>IF(OR(C150="Beladung aus dem Netz eines anderen Netzbetreibers",C150="Beladung ohne Netznutzung"), "",IF($A150="","",SUMIFS('Ergebnis (detailliert)'!$P$17:$P$1001,'Ergebnis (detailliert)'!$A$17:$A$1001,'Ergebnis (aggregiert)'!$A150,'Ergebnis (detailliert)'!$B$17:$B$1001,'Ergebnis (aggregiert)'!$C150)))</f>
        <v/>
      </c>
      <c r="I150" s="109" t="str">
        <f>IF(OR(C150="Beladung aus dem Netz eines anderen Netzbetreibers",C150="Beladung ohne Netznutzung"), "",IF($A150="","",SUMIFS('Ergebnis (detailliert)'!$S$17:$S$1001,'Ergebnis (detailliert)'!$A$17:$A$1001,'Ergebnis (aggregiert)'!$A150,'Ergebnis (detailliert)'!$B$17:$B$1001,'Ergebnis (aggregiert)'!$C150)))</f>
        <v/>
      </c>
      <c r="J150" s="87" t="str">
        <f>IFERROR(IF(ISBLANK(A150),"",IF(COUNTIF('Beladung des Speichers'!$A$17:$A$300,'Ergebnis (aggregiert)'!A150)=0,"Fehler: Reiter 'Beladung des Speichers' wurde für diesen Speicher nicht ausgefüllt",IF(COUNTIF('Entladung des Speichers'!$A$17:$A$300,'Ergebnis (aggregiert)'!A150)=0,"Fehler: Reiter 'Entladung des Speichers' wurde für diesen Speicher nicht ausgefüllt",IF(COUNTIF(Füllstände!$A$17:$A$300,'Ergebnis (aggregiert)'!A150)=0,"Fehler: Reiter 'Füllstände' wurde für diesen Speicher nicht ausgefüllt","")))),"Fehler: nicht alle Datenblätter für diesen Speicher wurden vollständig befüllt")</f>
        <v/>
      </c>
    </row>
    <row r="151" spans="1:10" x14ac:dyDescent="0.2">
      <c r="A151" s="105" t="str">
        <f>IF(Stammdaten!A151="","",Stammdaten!A151)</f>
        <v/>
      </c>
      <c r="B151" s="105" t="str">
        <f>IF(A151="","",VLOOKUP(A151,Stammdaten!A151:H434,6,FALSE))</f>
        <v/>
      </c>
      <c r="C151" s="177" t="str">
        <f>IF(A151="","",IF(OR('Beladung des Speichers'!B151="Beladung aus dem Netz eines anderen Netzbetreibers",'Beladung des Speichers'!B151="Beladung ohne Netznutzung"),'Beladung des Speichers'!B151,"Beladung aus dem Netz der "&amp;Stammdaten!$F$3))</f>
        <v/>
      </c>
      <c r="D151" s="106" t="str">
        <f t="shared" si="4"/>
        <v/>
      </c>
      <c r="E151" s="107" t="str">
        <f>IF(OR(C151="Beladung aus dem Netz eines anderen Netzbetreibers",C151="Beladung ohne Netznutzung"), "",IF(A151="","",SUMIFS('Ergebnis (detailliert)'!$H$17:$H$300,'Ergebnis (detailliert)'!$A$17:$A$300,'Ergebnis (aggregiert)'!$A151,'Ergebnis (detailliert)'!$B$17:$B$300,'Ergebnis (aggregiert)'!$C151)))</f>
        <v/>
      </c>
      <c r="F151" s="108" t="str">
        <f>IF(OR(C151="Beladung aus dem Netz eines anderen Netzbetreibers",C151="Beladung ohne Netznutzung"),  "",IF($A151="","",SUMIFS('Ergebnis (detailliert)'!$I$17:$I$300,'Ergebnis (detailliert)'!$A$17:$A$300,'Ergebnis (aggregiert)'!$A151,'Ergebnis (detailliert)'!$B$17:$B$300,'Ergebnis (aggregiert)'!$C151)))</f>
        <v/>
      </c>
      <c r="G151" s="107" t="str">
        <f>IF(OR(C151="Beladung aus dem Netz eines anderen Netzbetreibers",C151="Beladung ohne Netznutzung"), "",IF($A151="","",SUMIFS('Ergebnis (detailliert)'!$M$17:$M$1001,'Ergebnis (detailliert)'!$A$17:$A$1001,'Ergebnis (aggregiert)'!$A151,'Ergebnis (detailliert)'!$B$17:$B$1001,'Ergebnis (aggregiert)'!$C151)))</f>
        <v/>
      </c>
      <c r="H151" s="108" t="str">
        <f>IF(OR(C151="Beladung aus dem Netz eines anderen Netzbetreibers",C151="Beladung ohne Netznutzung"), "",IF($A151="","",SUMIFS('Ergebnis (detailliert)'!$P$17:$P$1001,'Ergebnis (detailliert)'!$A$17:$A$1001,'Ergebnis (aggregiert)'!$A151,'Ergebnis (detailliert)'!$B$17:$B$1001,'Ergebnis (aggregiert)'!$C151)))</f>
        <v/>
      </c>
      <c r="I151" s="109" t="str">
        <f>IF(OR(C151="Beladung aus dem Netz eines anderen Netzbetreibers",C151="Beladung ohne Netznutzung"), "",IF($A151="","",SUMIFS('Ergebnis (detailliert)'!$S$17:$S$1001,'Ergebnis (detailliert)'!$A$17:$A$1001,'Ergebnis (aggregiert)'!$A151,'Ergebnis (detailliert)'!$B$17:$B$1001,'Ergebnis (aggregiert)'!$C151)))</f>
        <v/>
      </c>
      <c r="J151" s="87" t="str">
        <f>IFERROR(IF(ISBLANK(A151),"",IF(COUNTIF('Beladung des Speichers'!$A$17:$A$300,'Ergebnis (aggregiert)'!A151)=0,"Fehler: Reiter 'Beladung des Speichers' wurde für diesen Speicher nicht ausgefüllt",IF(COUNTIF('Entladung des Speichers'!$A$17:$A$300,'Ergebnis (aggregiert)'!A151)=0,"Fehler: Reiter 'Entladung des Speichers' wurde für diesen Speicher nicht ausgefüllt",IF(COUNTIF(Füllstände!$A$17:$A$300,'Ergebnis (aggregiert)'!A151)=0,"Fehler: Reiter 'Füllstände' wurde für diesen Speicher nicht ausgefüllt","")))),"Fehler: nicht alle Datenblätter für diesen Speicher wurden vollständig befüllt")</f>
        <v/>
      </c>
    </row>
    <row r="152" spans="1:10" x14ac:dyDescent="0.2">
      <c r="A152" s="105" t="str">
        <f>IF(Stammdaten!A152="","",Stammdaten!A152)</f>
        <v/>
      </c>
      <c r="B152" s="105" t="str">
        <f>IF(A152="","",VLOOKUP(A152,Stammdaten!A152:H435,6,FALSE))</f>
        <v/>
      </c>
      <c r="C152" s="177" t="str">
        <f>IF(A152="","",IF(OR('Beladung des Speichers'!B152="Beladung aus dem Netz eines anderen Netzbetreibers",'Beladung des Speichers'!B152="Beladung ohne Netznutzung"),'Beladung des Speichers'!B152,"Beladung aus dem Netz der "&amp;Stammdaten!$F$3))</f>
        <v/>
      </c>
      <c r="D152" s="106" t="str">
        <f t="shared" si="4"/>
        <v/>
      </c>
      <c r="E152" s="107" t="str">
        <f>IF(OR(C152="Beladung aus dem Netz eines anderen Netzbetreibers",C152="Beladung ohne Netznutzung"), "",IF(A152="","",SUMIFS('Ergebnis (detailliert)'!$H$17:$H$300,'Ergebnis (detailliert)'!$A$17:$A$300,'Ergebnis (aggregiert)'!$A152,'Ergebnis (detailliert)'!$B$17:$B$300,'Ergebnis (aggregiert)'!$C152)))</f>
        <v/>
      </c>
      <c r="F152" s="108" t="str">
        <f>IF(OR(C152="Beladung aus dem Netz eines anderen Netzbetreibers",C152="Beladung ohne Netznutzung"),  "",IF($A152="","",SUMIFS('Ergebnis (detailliert)'!$I$17:$I$300,'Ergebnis (detailliert)'!$A$17:$A$300,'Ergebnis (aggregiert)'!$A152,'Ergebnis (detailliert)'!$B$17:$B$300,'Ergebnis (aggregiert)'!$C152)))</f>
        <v/>
      </c>
      <c r="G152" s="107" t="str">
        <f>IF(OR(C152="Beladung aus dem Netz eines anderen Netzbetreibers",C152="Beladung ohne Netznutzung"), "",IF($A152="","",SUMIFS('Ergebnis (detailliert)'!$M$17:$M$1001,'Ergebnis (detailliert)'!$A$17:$A$1001,'Ergebnis (aggregiert)'!$A152,'Ergebnis (detailliert)'!$B$17:$B$1001,'Ergebnis (aggregiert)'!$C152)))</f>
        <v/>
      </c>
      <c r="H152" s="108" t="str">
        <f>IF(OR(C152="Beladung aus dem Netz eines anderen Netzbetreibers",C152="Beladung ohne Netznutzung"), "",IF($A152="","",SUMIFS('Ergebnis (detailliert)'!$P$17:$P$1001,'Ergebnis (detailliert)'!$A$17:$A$1001,'Ergebnis (aggregiert)'!$A152,'Ergebnis (detailliert)'!$B$17:$B$1001,'Ergebnis (aggregiert)'!$C152)))</f>
        <v/>
      </c>
      <c r="I152" s="109" t="str">
        <f>IF(OR(C152="Beladung aus dem Netz eines anderen Netzbetreibers",C152="Beladung ohne Netznutzung"), "",IF($A152="","",SUMIFS('Ergebnis (detailliert)'!$S$17:$S$1001,'Ergebnis (detailliert)'!$A$17:$A$1001,'Ergebnis (aggregiert)'!$A152,'Ergebnis (detailliert)'!$B$17:$B$1001,'Ergebnis (aggregiert)'!$C152)))</f>
        <v/>
      </c>
      <c r="J152" s="87" t="str">
        <f>IFERROR(IF(ISBLANK(A152),"",IF(COUNTIF('Beladung des Speichers'!$A$17:$A$300,'Ergebnis (aggregiert)'!A152)=0,"Fehler: Reiter 'Beladung des Speichers' wurde für diesen Speicher nicht ausgefüllt",IF(COUNTIF('Entladung des Speichers'!$A$17:$A$300,'Ergebnis (aggregiert)'!A152)=0,"Fehler: Reiter 'Entladung des Speichers' wurde für diesen Speicher nicht ausgefüllt",IF(COUNTIF(Füllstände!$A$17:$A$300,'Ergebnis (aggregiert)'!A152)=0,"Fehler: Reiter 'Füllstände' wurde für diesen Speicher nicht ausgefüllt","")))),"Fehler: nicht alle Datenblätter für diesen Speicher wurden vollständig befüllt")</f>
        <v/>
      </c>
    </row>
    <row r="153" spans="1:10" x14ac:dyDescent="0.2">
      <c r="A153" s="105" t="str">
        <f>IF(Stammdaten!A153="","",Stammdaten!A153)</f>
        <v/>
      </c>
      <c r="B153" s="105" t="str">
        <f>IF(A153="","",VLOOKUP(A153,Stammdaten!A153:H436,6,FALSE))</f>
        <v/>
      </c>
      <c r="C153" s="177" t="str">
        <f>IF(A153="","",IF(OR('Beladung des Speichers'!B153="Beladung aus dem Netz eines anderen Netzbetreibers",'Beladung des Speichers'!B153="Beladung ohne Netznutzung"),'Beladung des Speichers'!B153,"Beladung aus dem Netz der "&amp;Stammdaten!$F$3))</f>
        <v/>
      </c>
      <c r="D153" s="106" t="str">
        <f t="shared" si="4"/>
        <v/>
      </c>
      <c r="E153" s="107" t="str">
        <f>IF(OR(C153="Beladung aus dem Netz eines anderen Netzbetreibers",C153="Beladung ohne Netznutzung"), "",IF(A153="","",SUMIFS('Ergebnis (detailliert)'!$H$17:$H$300,'Ergebnis (detailliert)'!$A$17:$A$300,'Ergebnis (aggregiert)'!$A153,'Ergebnis (detailliert)'!$B$17:$B$300,'Ergebnis (aggregiert)'!$C153)))</f>
        <v/>
      </c>
      <c r="F153" s="108" t="str">
        <f>IF(OR(C153="Beladung aus dem Netz eines anderen Netzbetreibers",C153="Beladung ohne Netznutzung"),  "",IF($A153="","",SUMIFS('Ergebnis (detailliert)'!$I$17:$I$300,'Ergebnis (detailliert)'!$A$17:$A$300,'Ergebnis (aggregiert)'!$A153,'Ergebnis (detailliert)'!$B$17:$B$300,'Ergebnis (aggregiert)'!$C153)))</f>
        <v/>
      </c>
      <c r="G153" s="107" t="str">
        <f>IF(OR(C153="Beladung aus dem Netz eines anderen Netzbetreibers",C153="Beladung ohne Netznutzung"), "",IF($A153="","",SUMIFS('Ergebnis (detailliert)'!$M$17:$M$1001,'Ergebnis (detailliert)'!$A$17:$A$1001,'Ergebnis (aggregiert)'!$A153,'Ergebnis (detailliert)'!$B$17:$B$1001,'Ergebnis (aggregiert)'!$C153)))</f>
        <v/>
      </c>
      <c r="H153" s="108" t="str">
        <f>IF(OR(C153="Beladung aus dem Netz eines anderen Netzbetreibers",C153="Beladung ohne Netznutzung"), "",IF($A153="","",SUMIFS('Ergebnis (detailliert)'!$P$17:$P$1001,'Ergebnis (detailliert)'!$A$17:$A$1001,'Ergebnis (aggregiert)'!$A153,'Ergebnis (detailliert)'!$B$17:$B$1001,'Ergebnis (aggregiert)'!$C153)))</f>
        <v/>
      </c>
      <c r="I153" s="109" t="str">
        <f>IF(OR(C153="Beladung aus dem Netz eines anderen Netzbetreibers",C153="Beladung ohne Netznutzung"), "",IF($A153="","",SUMIFS('Ergebnis (detailliert)'!$S$17:$S$1001,'Ergebnis (detailliert)'!$A$17:$A$1001,'Ergebnis (aggregiert)'!$A153,'Ergebnis (detailliert)'!$B$17:$B$1001,'Ergebnis (aggregiert)'!$C153)))</f>
        <v/>
      </c>
      <c r="J153" s="87" t="str">
        <f>IFERROR(IF(ISBLANK(A153),"",IF(COUNTIF('Beladung des Speichers'!$A$17:$A$300,'Ergebnis (aggregiert)'!A153)=0,"Fehler: Reiter 'Beladung des Speichers' wurde für diesen Speicher nicht ausgefüllt",IF(COUNTIF('Entladung des Speichers'!$A$17:$A$300,'Ergebnis (aggregiert)'!A153)=0,"Fehler: Reiter 'Entladung des Speichers' wurde für diesen Speicher nicht ausgefüllt",IF(COUNTIF(Füllstände!$A$17:$A$300,'Ergebnis (aggregiert)'!A153)=0,"Fehler: Reiter 'Füllstände' wurde für diesen Speicher nicht ausgefüllt","")))),"Fehler: nicht alle Datenblätter für diesen Speicher wurden vollständig befüllt")</f>
        <v/>
      </c>
    </row>
    <row r="154" spans="1:10" x14ac:dyDescent="0.2">
      <c r="A154" s="105" t="str">
        <f>IF(Stammdaten!A154="","",Stammdaten!A154)</f>
        <v/>
      </c>
      <c r="B154" s="105" t="str">
        <f>IF(A154="","",VLOOKUP(A154,Stammdaten!A154:H437,6,FALSE))</f>
        <v/>
      </c>
      <c r="C154" s="177" t="str">
        <f>IF(A154="","",IF(OR('Beladung des Speichers'!B154="Beladung aus dem Netz eines anderen Netzbetreibers",'Beladung des Speichers'!B154="Beladung ohne Netznutzung"),'Beladung des Speichers'!B154,"Beladung aus dem Netz der "&amp;Stammdaten!$F$3))</f>
        <v/>
      </c>
      <c r="D154" s="106" t="str">
        <f t="shared" si="4"/>
        <v/>
      </c>
      <c r="E154" s="107" t="str">
        <f>IF(OR(C154="Beladung aus dem Netz eines anderen Netzbetreibers",C154="Beladung ohne Netznutzung"), "",IF(A154="","",SUMIFS('Ergebnis (detailliert)'!$H$17:$H$300,'Ergebnis (detailliert)'!$A$17:$A$300,'Ergebnis (aggregiert)'!$A154,'Ergebnis (detailliert)'!$B$17:$B$300,'Ergebnis (aggregiert)'!$C154)))</f>
        <v/>
      </c>
      <c r="F154" s="108" t="str">
        <f>IF(OR(C154="Beladung aus dem Netz eines anderen Netzbetreibers",C154="Beladung ohne Netznutzung"),  "",IF($A154="","",SUMIFS('Ergebnis (detailliert)'!$I$17:$I$300,'Ergebnis (detailliert)'!$A$17:$A$300,'Ergebnis (aggregiert)'!$A154,'Ergebnis (detailliert)'!$B$17:$B$300,'Ergebnis (aggregiert)'!$C154)))</f>
        <v/>
      </c>
      <c r="G154" s="107" t="str">
        <f>IF(OR(C154="Beladung aus dem Netz eines anderen Netzbetreibers",C154="Beladung ohne Netznutzung"), "",IF($A154="","",SUMIFS('Ergebnis (detailliert)'!$M$17:$M$1001,'Ergebnis (detailliert)'!$A$17:$A$1001,'Ergebnis (aggregiert)'!$A154,'Ergebnis (detailliert)'!$B$17:$B$1001,'Ergebnis (aggregiert)'!$C154)))</f>
        <v/>
      </c>
      <c r="H154" s="108" t="str">
        <f>IF(OR(C154="Beladung aus dem Netz eines anderen Netzbetreibers",C154="Beladung ohne Netznutzung"), "",IF($A154="","",SUMIFS('Ergebnis (detailliert)'!$P$17:$P$1001,'Ergebnis (detailliert)'!$A$17:$A$1001,'Ergebnis (aggregiert)'!$A154,'Ergebnis (detailliert)'!$B$17:$B$1001,'Ergebnis (aggregiert)'!$C154)))</f>
        <v/>
      </c>
      <c r="I154" s="109" t="str">
        <f>IF(OR(C154="Beladung aus dem Netz eines anderen Netzbetreibers",C154="Beladung ohne Netznutzung"), "",IF($A154="","",SUMIFS('Ergebnis (detailliert)'!$S$17:$S$1001,'Ergebnis (detailliert)'!$A$17:$A$1001,'Ergebnis (aggregiert)'!$A154,'Ergebnis (detailliert)'!$B$17:$B$1001,'Ergebnis (aggregiert)'!$C154)))</f>
        <v/>
      </c>
      <c r="J154" s="87" t="str">
        <f>IFERROR(IF(ISBLANK(A154),"",IF(COUNTIF('Beladung des Speichers'!$A$17:$A$300,'Ergebnis (aggregiert)'!A154)=0,"Fehler: Reiter 'Beladung des Speichers' wurde für diesen Speicher nicht ausgefüllt",IF(COUNTIF('Entladung des Speichers'!$A$17:$A$300,'Ergebnis (aggregiert)'!A154)=0,"Fehler: Reiter 'Entladung des Speichers' wurde für diesen Speicher nicht ausgefüllt",IF(COUNTIF(Füllstände!$A$17:$A$300,'Ergebnis (aggregiert)'!A154)=0,"Fehler: Reiter 'Füllstände' wurde für diesen Speicher nicht ausgefüllt","")))),"Fehler: nicht alle Datenblätter für diesen Speicher wurden vollständig befüllt")</f>
        <v/>
      </c>
    </row>
    <row r="155" spans="1:10" x14ac:dyDescent="0.2">
      <c r="A155" s="105" t="str">
        <f>IF(Stammdaten!A155="","",Stammdaten!A155)</f>
        <v/>
      </c>
      <c r="B155" s="105" t="str">
        <f>IF(A155="","",VLOOKUP(A155,Stammdaten!A155:H438,6,FALSE))</f>
        <v/>
      </c>
      <c r="C155" s="177" t="str">
        <f>IF(A155="","",IF(OR('Beladung des Speichers'!B155="Beladung aus dem Netz eines anderen Netzbetreibers",'Beladung des Speichers'!B155="Beladung ohne Netznutzung"),'Beladung des Speichers'!B155,"Beladung aus dem Netz der "&amp;Stammdaten!$F$3))</f>
        <v/>
      </c>
      <c r="D155" s="106" t="str">
        <f t="shared" si="4"/>
        <v/>
      </c>
      <c r="E155" s="107" t="str">
        <f>IF(OR(C155="Beladung aus dem Netz eines anderen Netzbetreibers",C155="Beladung ohne Netznutzung"), "",IF(A155="","",SUMIFS('Ergebnis (detailliert)'!$H$17:$H$300,'Ergebnis (detailliert)'!$A$17:$A$300,'Ergebnis (aggregiert)'!$A155,'Ergebnis (detailliert)'!$B$17:$B$300,'Ergebnis (aggregiert)'!$C155)))</f>
        <v/>
      </c>
      <c r="F155" s="108" t="str">
        <f>IF(OR(C155="Beladung aus dem Netz eines anderen Netzbetreibers",C155="Beladung ohne Netznutzung"),  "",IF($A155="","",SUMIFS('Ergebnis (detailliert)'!$I$17:$I$300,'Ergebnis (detailliert)'!$A$17:$A$300,'Ergebnis (aggregiert)'!$A155,'Ergebnis (detailliert)'!$B$17:$B$300,'Ergebnis (aggregiert)'!$C155)))</f>
        <v/>
      </c>
      <c r="G155" s="107" t="str">
        <f>IF(OR(C155="Beladung aus dem Netz eines anderen Netzbetreibers",C155="Beladung ohne Netznutzung"), "",IF($A155="","",SUMIFS('Ergebnis (detailliert)'!$M$17:$M$1001,'Ergebnis (detailliert)'!$A$17:$A$1001,'Ergebnis (aggregiert)'!$A155,'Ergebnis (detailliert)'!$B$17:$B$1001,'Ergebnis (aggregiert)'!$C155)))</f>
        <v/>
      </c>
      <c r="H155" s="108" t="str">
        <f>IF(OR(C155="Beladung aus dem Netz eines anderen Netzbetreibers",C155="Beladung ohne Netznutzung"), "",IF($A155="","",SUMIFS('Ergebnis (detailliert)'!$P$17:$P$1001,'Ergebnis (detailliert)'!$A$17:$A$1001,'Ergebnis (aggregiert)'!$A155,'Ergebnis (detailliert)'!$B$17:$B$1001,'Ergebnis (aggregiert)'!$C155)))</f>
        <v/>
      </c>
      <c r="I155" s="109" t="str">
        <f>IF(OR(C155="Beladung aus dem Netz eines anderen Netzbetreibers",C155="Beladung ohne Netznutzung"), "",IF($A155="","",SUMIFS('Ergebnis (detailliert)'!$S$17:$S$1001,'Ergebnis (detailliert)'!$A$17:$A$1001,'Ergebnis (aggregiert)'!$A155,'Ergebnis (detailliert)'!$B$17:$B$1001,'Ergebnis (aggregiert)'!$C155)))</f>
        <v/>
      </c>
      <c r="J155" s="87" t="str">
        <f>IFERROR(IF(ISBLANK(A155),"",IF(COUNTIF('Beladung des Speichers'!$A$17:$A$300,'Ergebnis (aggregiert)'!A155)=0,"Fehler: Reiter 'Beladung des Speichers' wurde für diesen Speicher nicht ausgefüllt",IF(COUNTIF('Entladung des Speichers'!$A$17:$A$300,'Ergebnis (aggregiert)'!A155)=0,"Fehler: Reiter 'Entladung des Speichers' wurde für diesen Speicher nicht ausgefüllt",IF(COUNTIF(Füllstände!$A$17:$A$300,'Ergebnis (aggregiert)'!A155)=0,"Fehler: Reiter 'Füllstände' wurde für diesen Speicher nicht ausgefüllt","")))),"Fehler: nicht alle Datenblätter für diesen Speicher wurden vollständig befüllt")</f>
        <v/>
      </c>
    </row>
    <row r="156" spans="1:10" x14ac:dyDescent="0.2">
      <c r="A156" s="105" t="str">
        <f>IF(Stammdaten!A156="","",Stammdaten!A156)</f>
        <v/>
      </c>
      <c r="B156" s="105" t="str">
        <f>IF(A156="","",VLOOKUP(A156,Stammdaten!A156:H439,6,FALSE))</f>
        <v/>
      </c>
      <c r="C156" s="177" t="str">
        <f>IF(A156="","",IF(OR('Beladung des Speichers'!B156="Beladung aus dem Netz eines anderen Netzbetreibers",'Beladung des Speichers'!B156="Beladung ohne Netznutzung"),'Beladung des Speichers'!B156,"Beladung aus dem Netz der "&amp;Stammdaten!$F$3))</f>
        <v/>
      </c>
      <c r="D156" s="106" t="str">
        <f t="shared" si="4"/>
        <v/>
      </c>
      <c r="E156" s="107" t="str">
        <f>IF(OR(C156="Beladung aus dem Netz eines anderen Netzbetreibers",C156="Beladung ohne Netznutzung"), "",IF(A156="","",SUMIFS('Ergebnis (detailliert)'!$H$17:$H$300,'Ergebnis (detailliert)'!$A$17:$A$300,'Ergebnis (aggregiert)'!$A156,'Ergebnis (detailliert)'!$B$17:$B$300,'Ergebnis (aggregiert)'!$C156)))</f>
        <v/>
      </c>
      <c r="F156" s="108" t="str">
        <f>IF(OR(C156="Beladung aus dem Netz eines anderen Netzbetreibers",C156="Beladung ohne Netznutzung"),  "",IF($A156="","",SUMIFS('Ergebnis (detailliert)'!$I$17:$I$300,'Ergebnis (detailliert)'!$A$17:$A$300,'Ergebnis (aggregiert)'!$A156,'Ergebnis (detailliert)'!$B$17:$B$300,'Ergebnis (aggregiert)'!$C156)))</f>
        <v/>
      </c>
      <c r="G156" s="107" t="str">
        <f>IF(OR(C156="Beladung aus dem Netz eines anderen Netzbetreibers",C156="Beladung ohne Netznutzung"), "",IF($A156="","",SUMIFS('Ergebnis (detailliert)'!$M$17:$M$1001,'Ergebnis (detailliert)'!$A$17:$A$1001,'Ergebnis (aggregiert)'!$A156,'Ergebnis (detailliert)'!$B$17:$B$1001,'Ergebnis (aggregiert)'!$C156)))</f>
        <v/>
      </c>
      <c r="H156" s="108" t="str">
        <f>IF(OR(C156="Beladung aus dem Netz eines anderen Netzbetreibers",C156="Beladung ohne Netznutzung"), "",IF($A156="","",SUMIFS('Ergebnis (detailliert)'!$P$17:$P$1001,'Ergebnis (detailliert)'!$A$17:$A$1001,'Ergebnis (aggregiert)'!$A156,'Ergebnis (detailliert)'!$B$17:$B$1001,'Ergebnis (aggregiert)'!$C156)))</f>
        <v/>
      </c>
      <c r="I156" s="109" t="str">
        <f>IF(OR(C156="Beladung aus dem Netz eines anderen Netzbetreibers",C156="Beladung ohne Netznutzung"), "",IF($A156="","",SUMIFS('Ergebnis (detailliert)'!$S$17:$S$1001,'Ergebnis (detailliert)'!$A$17:$A$1001,'Ergebnis (aggregiert)'!$A156,'Ergebnis (detailliert)'!$B$17:$B$1001,'Ergebnis (aggregiert)'!$C156)))</f>
        <v/>
      </c>
      <c r="J156" s="87" t="str">
        <f>IFERROR(IF(ISBLANK(A156),"",IF(COUNTIF('Beladung des Speichers'!$A$17:$A$300,'Ergebnis (aggregiert)'!A156)=0,"Fehler: Reiter 'Beladung des Speichers' wurde für diesen Speicher nicht ausgefüllt",IF(COUNTIF('Entladung des Speichers'!$A$17:$A$300,'Ergebnis (aggregiert)'!A156)=0,"Fehler: Reiter 'Entladung des Speichers' wurde für diesen Speicher nicht ausgefüllt",IF(COUNTIF(Füllstände!$A$17:$A$300,'Ergebnis (aggregiert)'!A156)=0,"Fehler: Reiter 'Füllstände' wurde für diesen Speicher nicht ausgefüllt","")))),"Fehler: nicht alle Datenblätter für diesen Speicher wurden vollständig befüllt")</f>
        <v/>
      </c>
    </row>
    <row r="157" spans="1:10" x14ac:dyDescent="0.2">
      <c r="A157" s="105" t="str">
        <f>IF(Stammdaten!A157="","",Stammdaten!A157)</f>
        <v/>
      </c>
      <c r="B157" s="105" t="str">
        <f>IF(A157="","",VLOOKUP(A157,Stammdaten!A157:H440,6,FALSE))</f>
        <v/>
      </c>
      <c r="C157" s="177" t="str">
        <f>IF(A157="","",IF(OR('Beladung des Speichers'!B157="Beladung aus dem Netz eines anderen Netzbetreibers",'Beladung des Speichers'!B157="Beladung ohne Netznutzung"),'Beladung des Speichers'!B157,"Beladung aus dem Netz der "&amp;Stammdaten!$F$3))</f>
        <v/>
      </c>
      <c r="D157" s="106" t="str">
        <f t="shared" si="4"/>
        <v/>
      </c>
      <c r="E157" s="107" t="str">
        <f>IF(OR(C157="Beladung aus dem Netz eines anderen Netzbetreibers",C157="Beladung ohne Netznutzung"), "",IF(A157="","",SUMIFS('Ergebnis (detailliert)'!$H$17:$H$300,'Ergebnis (detailliert)'!$A$17:$A$300,'Ergebnis (aggregiert)'!$A157,'Ergebnis (detailliert)'!$B$17:$B$300,'Ergebnis (aggregiert)'!$C157)))</f>
        <v/>
      </c>
      <c r="F157" s="108" t="str">
        <f>IF(OR(C157="Beladung aus dem Netz eines anderen Netzbetreibers",C157="Beladung ohne Netznutzung"),  "",IF($A157="","",SUMIFS('Ergebnis (detailliert)'!$I$17:$I$300,'Ergebnis (detailliert)'!$A$17:$A$300,'Ergebnis (aggregiert)'!$A157,'Ergebnis (detailliert)'!$B$17:$B$300,'Ergebnis (aggregiert)'!$C157)))</f>
        <v/>
      </c>
      <c r="G157" s="107" t="str">
        <f>IF(OR(C157="Beladung aus dem Netz eines anderen Netzbetreibers",C157="Beladung ohne Netznutzung"), "",IF($A157="","",SUMIFS('Ergebnis (detailliert)'!$M$17:$M$1001,'Ergebnis (detailliert)'!$A$17:$A$1001,'Ergebnis (aggregiert)'!$A157,'Ergebnis (detailliert)'!$B$17:$B$1001,'Ergebnis (aggregiert)'!$C157)))</f>
        <v/>
      </c>
      <c r="H157" s="108" t="str">
        <f>IF(OR(C157="Beladung aus dem Netz eines anderen Netzbetreibers",C157="Beladung ohne Netznutzung"), "",IF($A157="","",SUMIFS('Ergebnis (detailliert)'!$P$17:$P$1001,'Ergebnis (detailliert)'!$A$17:$A$1001,'Ergebnis (aggregiert)'!$A157,'Ergebnis (detailliert)'!$B$17:$B$1001,'Ergebnis (aggregiert)'!$C157)))</f>
        <v/>
      </c>
      <c r="I157" s="109" t="str">
        <f>IF(OR(C157="Beladung aus dem Netz eines anderen Netzbetreibers",C157="Beladung ohne Netznutzung"), "",IF($A157="","",SUMIFS('Ergebnis (detailliert)'!$S$17:$S$1001,'Ergebnis (detailliert)'!$A$17:$A$1001,'Ergebnis (aggregiert)'!$A157,'Ergebnis (detailliert)'!$B$17:$B$1001,'Ergebnis (aggregiert)'!$C157)))</f>
        <v/>
      </c>
      <c r="J157" s="87" t="str">
        <f>IFERROR(IF(ISBLANK(A157),"",IF(COUNTIF('Beladung des Speichers'!$A$17:$A$300,'Ergebnis (aggregiert)'!A157)=0,"Fehler: Reiter 'Beladung des Speichers' wurde für diesen Speicher nicht ausgefüllt",IF(COUNTIF('Entladung des Speichers'!$A$17:$A$300,'Ergebnis (aggregiert)'!A157)=0,"Fehler: Reiter 'Entladung des Speichers' wurde für diesen Speicher nicht ausgefüllt",IF(COUNTIF(Füllstände!$A$17:$A$300,'Ergebnis (aggregiert)'!A157)=0,"Fehler: Reiter 'Füllstände' wurde für diesen Speicher nicht ausgefüllt","")))),"Fehler: nicht alle Datenblätter für diesen Speicher wurden vollständig befüllt")</f>
        <v/>
      </c>
    </row>
    <row r="158" spans="1:10" x14ac:dyDescent="0.2">
      <c r="A158" s="105" t="str">
        <f>IF(Stammdaten!A158="","",Stammdaten!A158)</f>
        <v/>
      </c>
      <c r="B158" s="105" t="str">
        <f>IF(A158="","",VLOOKUP(A158,Stammdaten!A158:H441,6,FALSE))</f>
        <v/>
      </c>
      <c r="C158" s="177" t="str">
        <f>IF(A158="","",IF(OR('Beladung des Speichers'!B158="Beladung aus dem Netz eines anderen Netzbetreibers",'Beladung des Speichers'!B158="Beladung ohne Netznutzung"),'Beladung des Speichers'!B158,"Beladung aus dem Netz der "&amp;Stammdaten!$F$3))</f>
        <v/>
      </c>
      <c r="D158" s="106" t="str">
        <f t="shared" si="4"/>
        <v/>
      </c>
      <c r="E158" s="107" t="str">
        <f>IF(OR(C158="Beladung aus dem Netz eines anderen Netzbetreibers",C158="Beladung ohne Netznutzung"), "",IF(A158="","",SUMIFS('Ergebnis (detailliert)'!$H$17:$H$300,'Ergebnis (detailliert)'!$A$17:$A$300,'Ergebnis (aggregiert)'!$A158,'Ergebnis (detailliert)'!$B$17:$B$300,'Ergebnis (aggregiert)'!$C158)))</f>
        <v/>
      </c>
      <c r="F158" s="108" t="str">
        <f>IF(OR(C158="Beladung aus dem Netz eines anderen Netzbetreibers",C158="Beladung ohne Netznutzung"),  "",IF($A158="","",SUMIFS('Ergebnis (detailliert)'!$I$17:$I$300,'Ergebnis (detailliert)'!$A$17:$A$300,'Ergebnis (aggregiert)'!$A158,'Ergebnis (detailliert)'!$B$17:$B$300,'Ergebnis (aggregiert)'!$C158)))</f>
        <v/>
      </c>
      <c r="G158" s="107" t="str">
        <f>IF(OR(C158="Beladung aus dem Netz eines anderen Netzbetreibers",C158="Beladung ohne Netznutzung"), "",IF($A158="","",SUMIFS('Ergebnis (detailliert)'!$M$17:$M$1001,'Ergebnis (detailliert)'!$A$17:$A$1001,'Ergebnis (aggregiert)'!$A158,'Ergebnis (detailliert)'!$B$17:$B$1001,'Ergebnis (aggregiert)'!$C158)))</f>
        <v/>
      </c>
      <c r="H158" s="108" t="str">
        <f>IF(OR(C158="Beladung aus dem Netz eines anderen Netzbetreibers",C158="Beladung ohne Netznutzung"), "",IF($A158="","",SUMIFS('Ergebnis (detailliert)'!$P$17:$P$1001,'Ergebnis (detailliert)'!$A$17:$A$1001,'Ergebnis (aggregiert)'!$A158,'Ergebnis (detailliert)'!$B$17:$B$1001,'Ergebnis (aggregiert)'!$C158)))</f>
        <v/>
      </c>
      <c r="I158" s="109" t="str">
        <f>IF(OR(C158="Beladung aus dem Netz eines anderen Netzbetreibers",C158="Beladung ohne Netznutzung"), "",IF($A158="","",SUMIFS('Ergebnis (detailliert)'!$S$17:$S$1001,'Ergebnis (detailliert)'!$A$17:$A$1001,'Ergebnis (aggregiert)'!$A158,'Ergebnis (detailliert)'!$B$17:$B$1001,'Ergebnis (aggregiert)'!$C158)))</f>
        <v/>
      </c>
      <c r="J158" s="87" t="str">
        <f>IFERROR(IF(ISBLANK(A158),"",IF(COUNTIF('Beladung des Speichers'!$A$17:$A$300,'Ergebnis (aggregiert)'!A158)=0,"Fehler: Reiter 'Beladung des Speichers' wurde für diesen Speicher nicht ausgefüllt",IF(COUNTIF('Entladung des Speichers'!$A$17:$A$300,'Ergebnis (aggregiert)'!A158)=0,"Fehler: Reiter 'Entladung des Speichers' wurde für diesen Speicher nicht ausgefüllt",IF(COUNTIF(Füllstände!$A$17:$A$300,'Ergebnis (aggregiert)'!A158)=0,"Fehler: Reiter 'Füllstände' wurde für diesen Speicher nicht ausgefüllt","")))),"Fehler: nicht alle Datenblätter für diesen Speicher wurden vollständig befüllt")</f>
        <v/>
      </c>
    </row>
    <row r="159" spans="1:10" x14ac:dyDescent="0.2">
      <c r="A159" s="105" t="str">
        <f>IF(Stammdaten!A159="","",Stammdaten!A159)</f>
        <v/>
      </c>
      <c r="B159" s="105" t="str">
        <f>IF(A159="","",VLOOKUP(A159,Stammdaten!A159:H442,6,FALSE))</f>
        <v/>
      </c>
      <c r="C159" s="177" t="str">
        <f>IF(A159="","",IF(OR('Beladung des Speichers'!B159="Beladung aus dem Netz eines anderen Netzbetreibers",'Beladung des Speichers'!B159="Beladung ohne Netznutzung"),'Beladung des Speichers'!B159,"Beladung aus dem Netz der "&amp;Stammdaten!$F$3))</f>
        <v/>
      </c>
      <c r="D159" s="106" t="str">
        <f t="shared" si="4"/>
        <v/>
      </c>
      <c r="E159" s="107" t="str">
        <f>IF(OR(C159="Beladung aus dem Netz eines anderen Netzbetreibers",C159="Beladung ohne Netznutzung"), "",IF(A159="","",SUMIFS('Ergebnis (detailliert)'!$H$17:$H$300,'Ergebnis (detailliert)'!$A$17:$A$300,'Ergebnis (aggregiert)'!$A159,'Ergebnis (detailliert)'!$B$17:$B$300,'Ergebnis (aggregiert)'!$C159)))</f>
        <v/>
      </c>
      <c r="F159" s="108" t="str">
        <f>IF(OR(C159="Beladung aus dem Netz eines anderen Netzbetreibers",C159="Beladung ohne Netznutzung"),  "",IF($A159="","",SUMIFS('Ergebnis (detailliert)'!$I$17:$I$300,'Ergebnis (detailliert)'!$A$17:$A$300,'Ergebnis (aggregiert)'!$A159,'Ergebnis (detailliert)'!$B$17:$B$300,'Ergebnis (aggregiert)'!$C159)))</f>
        <v/>
      </c>
      <c r="G159" s="107" t="str">
        <f>IF(OR(C159="Beladung aus dem Netz eines anderen Netzbetreibers",C159="Beladung ohne Netznutzung"), "",IF($A159="","",SUMIFS('Ergebnis (detailliert)'!$M$17:$M$1001,'Ergebnis (detailliert)'!$A$17:$A$1001,'Ergebnis (aggregiert)'!$A159,'Ergebnis (detailliert)'!$B$17:$B$1001,'Ergebnis (aggregiert)'!$C159)))</f>
        <v/>
      </c>
      <c r="H159" s="108" t="str">
        <f>IF(OR(C159="Beladung aus dem Netz eines anderen Netzbetreibers",C159="Beladung ohne Netznutzung"), "",IF($A159="","",SUMIFS('Ergebnis (detailliert)'!$P$17:$P$1001,'Ergebnis (detailliert)'!$A$17:$A$1001,'Ergebnis (aggregiert)'!$A159,'Ergebnis (detailliert)'!$B$17:$B$1001,'Ergebnis (aggregiert)'!$C159)))</f>
        <v/>
      </c>
      <c r="I159" s="109" t="str">
        <f>IF(OR(C159="Beladung aus dem Netz eines anderen Netzbetreibers",C159="Beladung ohne Netznutzung"), "",IF($A159="","",SUMIFS('Ergebnis (detailliert)'!$S$17:$S$1001,'Ergebnis (detailliert)'!$A$17:$A$1001,'Ergebnis (aggregiert)'!$A159,'Ergebnis (detailliert)'!$B$17:$B$1001,'Ergebnis (aggregiert)'!$C159)))</f>
        <v/>
      </c>
      <c r="J159" s="87" t="str">
        <f>IFERROR(IF(ISBLANK(A159),"",IF(COUNTIF('Beladung des Speichers'!$A$17:$A$300,'Ergebnis (aggregiert)'!A159)=0,"Fehler: Reiter 'Beladung des Speichers' wurde für diesen Speicher nicht ausgefüllt",IF(COUNTIF('Entladung des Speichers'!$A$17:$A$300,'Ergebnis (aggregiert)'!A159)=0,"Fehler: Reiter 'Entladung des Speichers' wurde für diesen Speicher nicht ausgefüllt",IF(COUNTIF(Füllstände!$A$17:$A$300,'Ergebnis (aggregiert)'!A159)=0,"Fehler: Reiter 'Füllstände' wurde für diesen Speicher nicht ausgefüllt","")))),"Fehler: nicht alle Datenblätter für diesen Speicher wurden vollständig befüllt")</f>
        <v/>
      </c>
    </row>
    <row r="160" spans="1:10" x14ac:dyDescent="0.2">
      <c r="A160" s="105" t="str">
        <f>IF(Stammdaten!A160="","",Stammdaten!A160)</f>
        <v/>
      </c>
      <c r="B160" s="105" t="str">
        <f>IF(A160="","",VLOOKUP(A160,Stammdaten!A160:H443,6,FALSE))</f>
        <v/>
      </c>
      <c r="C160" s="177" t="str">
        <f>IF(A160="","",IF(OR('Beladung des Speichers'!B160="Beladung aus dem Netz eines anderen Netzbetreibers",'Beladung des Speichers'!B160="Beladung ohne Netznutzung"),'Beladung des Speichers'!B160,"Beladung aus dem Netz der "&amp;Stammdaten!$F$3))</f>
        <v/>
      </c>
      <c r="D160" s="106" t="str">
        <f t="shared" si="4"/>
        <v/>
      </c>
      <c r="E160" s="107" t="str">
        <f>IF(OR(C160="Beladung aus dem Netz eines anderen Netzbetreibers",C160="Beladung ohne Netznutzung"), "",IF(A160="","",SUMIFS('Ergebnis (detailliert)'!$H$17:$H$300,'Ergebnis (detailliert)'!$A$17:$A$300,'Ergebnis (aggregiert)'!$A160,'Ergebnis (detailliert)'!$B$17:$B$300,'Ergebnis (aggregiert)'!$C160)))</f>
        <v/>
      </c>
      <c r="F160" s="108" t="str">
        <f>IF(OR(C160="Beladung aus dem Netz eines anderen Netzbetreibers",C160="Beladung ohne Netznutzung"),  "",IF($A160="","",SUMIFS('Ergebnis (detailliert)'!$I$17:$I$300,'Ergebnis (detailliert)'!$A$17:$A$300,'Ergebnis (aggregiert)'!$A160,'Ergebnis (detailliert)'!$B$17:$B$300,'Ergebnis (aggregiert)'!$C160)))</f>
        <v/>
      </c>
      <c r="G160" s="107" t="str">
        <f>IF(OR(C160="Beladung aus dem Netz eines anderen Netzbetreibers",C160="Beladung ohne Netznutzung"), "",IF($A160="","",SUMIFS('Ergebnis (detailliert)'!$M$17:$M$1001,'Ergebnis (detailliert)'!$A$17:$A$1001,'Ergebnis (aggregiert)'!$A160,'Ergebnis (detailliert)'!$B$17:$B$1001,'Ergebnis (aggregiert)'!$C160)))</f>
        <v/>
      </c>
      <c r="H160" s="108" t="str">
        <f>IF(OR(C160="Beladung aus dem Netz eines anderen Netzbetreibers",C160="Beladung ohne Netznutzung"), "",IF($A160="","",SUMIFS('Ergebnis (detailliert)'!$P$17:$P$1001,'Ergebnis (detailliert)'!$A$17:$A$1001,'Ergebnis (aggregiert)'!$A160,'Ergebnis (detailliert)'!$B$17:$B$1001,'Ergebnis (aggregiert)'!$C160)))</f>
        <v/>
      </c>
      <c r="I160" s="109" t="str">
        <f>IF(OR(C160="Beladung aus dem Netz eines anderen Netzbetreibers",C160="Beladung ohne Netznutzung"), "",IF($A160="","",SUMIFS('Ergebnis (detailliert)'!$S$17:$S$1001,'Ergebnis (detailliert)'!$A$17:$A$1001,'Ergebnis (aggregiert)'!$A160,'Ergebnis (detailliert)'!$B$17:$B$1001,'Ergebnis (aggregiert)'!$C160)))</f>
        <v/>
      </c>
      <c r="J160" s="87" t="str">
        <f>IFERROR(IF(ISBLANK(A160),"",IF(COUNTIF('Beladung des Speichers'!$A$17:$A$300,'Ergebnis (aggregiert)'!A160)=0,"Fehler: Reiter 'Beladung des Speichers' wurde für diesen Speicher nicht ausgefüllt",IF(COUNTIF('Entladung des Speichers'!$A$17:$A$300,'Ergebnis (aggregiert)'!A160)=0,"Fehler: Reiter 'Entladung des Speichers' wurde für diesen Speicher nicht ausgefüllt",IF(COUNTIF(Füllstände!$A$17:$A$300,'Ergebnis (aggregiert)'!A160)=0,"Fehler: Reiter 'Füllstände' wurde für diesen Speicher nicht ausgefüllt","")))),"Fehler: nicht alle Datenblätter für diesen Speicher wurden vollständig befüllt")</f>
        <v/>
      </c>
    </row>
    <row r="161" spans="1:10" x14ac:dyDescent="0.2">
      <c r="A161" s="105" t="str">
        <f>IF(Stammdaten!A161="","",Stammdaten!A161)</f>
        <v/>
      </c>
      <c r="B161" s="105" t="str">
        <f>IF(A161="","",VLOOKUP(A161,Stammdaten!A161:H444,6,FALSE))</f>
        <v/>
      </c>
      <c r="C161" s="177" t="str">
        <f>IF(A161="","",IF(OR('Beladung des Speichers'!B161="Beladung aus dem Netz eines anderen Netzbetreibers",'Beladung des Speichers'!B161="Beladung ohne Netznutzung"),'Beladung des Speichers'!B161,"Beladung aus dem Netz der "&amp;Stammdaten!$F$3))</f>
        <v/>
      </c>
      <c r="D161" s="106" t="str">
        <f t="shared" si="4"/>
        <v/>
      </c>
      <c r="E161" s="107" t="str">
        <f>IF(OR(C161="Beladung aus dem Netz eines anderen Netzbetreibers",C161="Beladung ohne Netznutzung"), "",IF(A161="","",SUMIFS('Ergebnis (detailliert)'!$H$17:$H$300,'Ergebnis (detailliert)'!$A$17:$A$300,'Ergebnis (aggregiert)'!$A161,'Ergebnis (detailliert)'!$B$17:$B$300,'Ergebnis (aggregiert)'!$C161)))</f>
        <v/>
      </c>
      <c r="F161" s="108" t="str">
        <f>IF(OR(C161="Beladung aus dem Netz eines anderen Netzbetreibers",C161="Beladung ohne Netznutzung"),  "",IF($A161="","",SUMIFS('Ergebnis (detailliert)'!$I$17:$I$300,'Ergebnis (detailliert)'!$A$17:$A$300,'Ergebnis (aggregiert)'!$A161,'Ergebnis (detailliert)'!$B$17:$B$300,'Ergebnis (aggregiert)'!$C161)))</f>
        <v/>
      </c>
      <c r="G161" s="107" t="str">
        <f>IF(OR(C161="Beladung aus dem Netz eines anderen Netzbetreibers",C161="Beladung ohne Netznutzung"), "",IF($A161="","",SUMIFS('Ergebnis (detailliert)'!$M$17:$M$1001,'Ergebnis (detailliert)'!$A$17:$A$1001,'Ergebnis (aggregiert)'!$A161,'Ergebnis (detailliert)'!$B$17:$B$1001,'Ergebnis (aggregiert)'!$C161)))</f>
        <v/>
      </c>
      <c r="H161" s="108" t="str">
        <f>IF(OR(C161="Beladung aus dem Netz eines anderen Netzbetreibers",C161="Beladung ohne Netznutzung"), "",IF($A161="","",SUMIFS('Ergebnis (detailliert)'!$P$17:$P$1001,'Ergebnis (detailliert)'!$A$17:$A$1001,'Ergebnis (aggregiert)'!$A161,'Ergebnis (detailliert)'!$B$17:$B$1001,'Ergebnis (aggregiert)'!$C161)))</f>
        <v/>
      </c>
      <c r="I161" s="109" t="str">
        <f>IF(OR(C161="Beladung aus dem Netz eines anderen Netzbetreibers",C161="Beladung ohne Netznutzung"), "",IF($A161="","",SUMIFS('Ergebnis (detailliert)'!$S$17:$S$1001,'Ergebnis (detailliert)'!$A$17:$A$1001,'Ergebnis (aggregiert)'!$A161,'Ergebnis (detailliert)'!$B$17:$B$1001,'Ergebnis (aggregiert)'!$C161)))</f>
        <v/>
      </c>
      <c r="J161" s="87" t="str">
        <f>IFERROR(IF(ISBLANK(A161),"",IF(COUNTIF('Beladung des Speichers'!$A$17:$A$300,'Ergebnis (aggregiert)'!A161)=0,"Fehler: Reiter 'Beladung des Speichers' wurde für diesen Speicher nicht ausgefüllt",IF(COUNTIF('Entladung des Speichers'!$A$17:$A$300,'Ergebnis (aggregiert)'!A161)=0,"Fehler: Reiter 'Entladung des Speichers' wurde für diesen Speicher nicht ausgefüllt",IF(COUNTIF(Füllstände!$A$17:$A$300,'Ergebnis (aggregiert)'!A161)=0,"Fehler: Reiter 'Füllstände' wurde für diesen Speicher nicht ausgefüllt","")))),"Fehler: nicht alle Datenblätter für diesen Speicher wurden vollständig befüllt")</f>
        <v/>
      </c>
    </row>
    <row r="162" spans="1:10" x14ac:dyDescent="0.2">
      <c r="A162" s="105" t="str">
        <f>IF(Stammdaten!A162="","",Stammdaten!A162)</f>
        <v/>
      </c>
      <c r="B162" s="105" t="str">
        <f>IF(A162="","",VLOOKUP(A162,Stammdaten!A162:H445,6,FALSE))</f>
        <v/>
      </c>
      <c r="C162" s="177" t="str">
        <f>IF(A162="","",IF(OR('Beladung des Speichers'!B162="Beladung aus dem Netz eines anderen Netzbetreibers",'Beladung des Speichers'!B162="Beladung ohne Netznutzung"),'Beladung des Speichers'!B162,"Beladung aus dem Netz der "&amp;Stammdaten!$F$3))</f>
        <v/>
      </c>
      <c r="D162" s="106" t="str">
        <f t="shared" si="4"/>
        <v/>
      </c>
      <c r="E162" s="107" t="str">
        <f>IF(OR(C162="Beladung aus dem Netz eines anderen Netzbetreibers",C162="Beladung ohne Netznutzung"), "",IF(A162="","",SUMIFS('Ergebnis (detailliert)'!$H$17:$H$300,'Ergebnis (detailliert)'!$A$17:$A$300,'Ergebnis (aggregiert)'!$A162,'Ergebnis (detailliert)'!$B$17:$B$300,'Ergebnis (aggregiert)'!$C162)))</f>
        <v/>
      </c>
      <c r="F162" s="108" t="str">
        <f>IF(OR(C162="Beladung aus dem Netz eines anderen Netzbetreibers",C162="Beladung ohne Netznutzung"),  "",IF($A162="","",SUMIFS('Ergebnis (detailliert)'!$I$17:$I$300,'Ergebnis (detailliert)'!$A$17:$A$300,'Ergebnis (aggregiert)'!$A162,'Ergebnis (detailliert)'!$B$17:$B$300,'Ergebnis (aggregiert)'!$C162)))</f>
        <v/>
      </c>
      <c r="G162" s="107" t="str">
        <f>IF(OR(C162="Beladung aus dem Netz eines anderen Netzbetreibers",C162="Beladung ohne Netznutzung"), "",IF($A162="","",SUMIFS('Ergebnis (detailliert)'!$M$17:$M$1001,'Ergebnis (detailliert)'!$A$17:$A$1001,'Ergebnis (aggregiert)'!$A162,'Ergebnis (detailliert)'!$B$17:$B$1001,'Ergebnis (aggregiert)'!$C162)))</f>
        <v/>
      </c>
      <c r="H162" s="108" t="str">
        <f>IF(OR(C162="Beladung aus dem Netz eines anderen Netzbetreibers",C162="Beladung ohne Netznutzung"), "",IF($A162="","",SUMIFS('Ergebnis (detailliert)'!$P$17:$P$1001,'Ergebnis (detailliert)'!$A$17:$A$1001,'Ergebnis (aggregiert)'!$A162,'Ergebnis (detailliert)'!$B$17:$B$1001,'Ergebnis (aggregiert)'!$C162)))</f>
        <v/>
      </c>
      <c r="I162" s="109" t="str">
        <f>IF(OR(C162="Beladung aus dem Netz eines anderen Netzbetreibers",C162="Beladung ohne Netznutzung"), "",IF($A162="","",SUMIFS('Ergebnis (detailliert)'!$S$17:$S$1001,'Ergebnis (detailliert)'!$A$17:$A$1001,'Ergebnis (aggregiert)'!$A162,'Ergebnis (detailliert)'!$B$17:$B$1001,'Ergebnis (aggregiert)'!$C162)))</f>
        <v/>
      </c>
      <c r="J162" s="87" t="str">
        <f>IFERROR(IF(ISBLANK(A162),"",IF(COUNTIF('Beladung des Speichers'!$A$17:$A$300,'Ergebnis (aggregiert)'!A162)=0,"Fehler: Reiter 'Beladung des Speichers' wurde für diesen Speicher nicht ausgefüllt",IF(COUNTIF('Entladung des Speichers'!$A$17:$A$300,'Ergebnis (aggregiert)'!A162)=0,"Fehler: Reiter 'Entladung des Speichers' wurde für diesen Speicher nicht ausgefüllt",IF(COUNTIF(Füllstände!$A$17:$A$300,'Ergebnis (aggregiert)'!A162)=0,"Fehler: Reiter 'Füllstände' wurde für diesen Speicher nicht ausgefüllt","")))),"Fehler: nicht alle Datenblätter für diesen Speicher wurden vollständig befüllt")</f>
        <v/>
      </c>
    </row>
    <row r="163" spans="1:10" x14ac:dyDescent="0.2">
      <c r="A163" s="105" t="str">
        <f>IF(Stammdaten!A163="","",Stammdaten!A163)</f>
        <v/>
      </c>
      <c r="B163" s="105" t="str">
        <f>IF(A163="","",VLOOKUP(A163,Stammdaten!A163:H446,6,FALSE))</f>
        <v/>
      </c>
      <c r="C163" s="177" t="str">
        <f>IF(A163="","",IF(OR('Beladung des Speichers'!B163="Beladung aus dem Netz eines anderen Netzbetreibers",'Beladung des Speichers'!B163="Beladung ohne Netznutzung"),'Beladung des Speichers'!B163,"Beladung aus dem Netz der "&amp;Stammdaten!$F$3))</f>
        <v/>
      </c>
      <c r="D163" s="106" t="str">
        <f t="shared" si="4"/>
        <v/>
      </c>
      <c r="E163" s="107" t="str">
        <f>IF(OR(C163="Beladung aus dem Netz eines anderen Netzbetreibers",C163="Beladung ohne Netznutzung"), "",IF(A163="","",SUMIFS('Ergebnis (detailliert)'!$H$17:$H$300,'Ergebnis (detailliert)'!$A$17:$A$300,'Ergebnis (aggregiert)'!$A163,'Ergebnis (detailliert)'!$B$17:$B$300,'Ergebnis (aggregiert)'!$C163)))</f>
        <v/>
      </c>
      <c r="F163" s="108" t="str">
        <f>IF(OR(C163="Beladung aus dem Netz eines anderen Netzbetreibers",C163="Beladung ohne Netznutzung"),  "",IF($A163="","",SUMIFS('Ergebnis (detailliert)'!$I$17:$I$300,'Ergebnis (detailliert)'!$A$17:$A$300,'Ergebnis (aggregiert)'!$A163,'Ergebnis (detailliert)'!$B$17:$B$300,'Ergebnis (aggregiert)'!$C163)))</f>
        <v/>
      </c>
      <c r="G163" s="107" t="str">
        <f>IF(OR(C163="Beladung aus dem Netz eines anderen Netzbetreibers",C163="Beladung ohne Netznutzung"), "",IF($A163="","",SUMIFS('Ergebnis (detailliert)'!$M$17:$M$1001,'Ergebnis (detailliert)'!$A$17:$A$1001,'Ergebnis (aggregiert)'!$A163,'Ergebnis (detailliert)'!$B$17:$B$1001,'Ergebnis (aggregiert)'!$C163)))</f>
        <v/>
      </c>
      <c r="H163" s="108" t="str">
        <f>IF(OR(C163="Beladung aus dem Netz eines anderen Netzbetreibers",C163="Beladung ohne Netznutzung"), "",IF($A163="","",SUMIFS('Ergebnis (detailliert)'!$P$17:$P$1001,'Ergebnis (detailliert)'!$A$17:$A$1001,'Ergebnis (aggregiert)'!$A163,'Ergebnis (detailliert)'!$B$17:$B$1001,'Ergebnis (aggregiert)'!$C163)))</f>
        <v/>
      </c>
      <c r="I163" s="109" t="str">
        <f>IF(OR(C163="Beladung aus dem Netz eines anderen Netzbetreibers",C163="Beladung ohne Netznutzung"), "",IF($A163="","",SUMIFS('Ergebnis (detailliert)'!$S$17:$S$1001,'Ergebnis (detailliert)'!$A$17:$A$1001,'Ergebnis (aggregiert)'!$A163,'Ergebnis (detailliert)'!$B$17:$B$1001,'Ergebnis (aggregiert)'!$C163)))</f>
        <v/>
      </c>
      <c r="J163" s="87" t="str">
        <f>IFERROR(IF(ISBLANK(A163),"",IF(COUNTIF('Beladung des Speichers'!$A$17:$A$300,'Ergebnis (aggregiert)'!A163)=0,"Fehler: Reiter 'Beladung des Speichers' wurde für diesen Speicher nicht ausgefüllt",IF(COUNTIF('Entladung des Speichers'!$A$17:$A$300,'Ergebnis (aggregiert)'!A163)=0,"Fehler: Reiter 'Entladung des Speichers' wurde für diesen Speicher nicht ausgefüllt",IF(COUNTIF(Füllstände!$A$17:$A$300,'Ergebnis (aggregiert)'!A163)=0,"Fehler: Reiter 'Füllstände' wurde für diesen Speicher nicht ausgefüllt","")))),"Fehler: nicht alle Datenblätter für diesen Speicher wurden vollständig befüllt")</f>
        <v/>
      </c>
    </row>
    <row r="164" spans="1:10" x14ac:dyDescent="0.2">
      <c r="A164" s="105" t="str">
        <f>IF(Stammdaten!A164="","",Stammdaten!A164)</f>
        <v/>
      </c>
      <c r="B164" s="105" t="str">
        <f>IF(A164="","",VLOOKUP(A164,Stammdaten!A164:H447,6,FALSE))</f>
        <v/>
      </c>
      <c r="C164" s="177" t="str">
        <f>IF(A164="","",IF(OR('Beladung des Speichers'!B164="Beladung aus dem Netz eines anderen Netzbetreibers",'Beladung des Speichers'!B164="Beladung ohne Netznutzung"),'Beladung des Speichers'!B164,"Beladung aus dem Netz der "&amp;Stammdaten!$F$3))</f>
        <v/>
      </c>
      <c r="D164" s="106" t="str">
        <f t="shared" si="4"/>
        <v/>
      </c>
      <c r="E164" s="107" t="str">
        <f>IF(OR(C164="Beladung aus dem Netz eines anderen Netzbetreibers",C164="Beladung ohne Netznutzung"), "",IF(A164="","",SUMIFS('Ergebnis (detailliert)'!$H$17:$H$300,'Ergebnis (detailliert)'!$A$17:$A$300,'Ergebnis (aggregiert)'!$A164,'Ergebnis (detailliert)'!$B$17:$B$300,'Ergebnis (aggregiert)'!$C164)))</f>
        <v/>
      </c>
      <c r="F164" s="108" t="str">
        <f>IF(OR(C164="Beladung aus dem Netz eines anderen Netzbetreibers",C164="Beladung ohne Netznutzung"),  "",IF($A164="","",SUMIFS('Ergebnis (detailliert)'!$I$17:$I$300,'Ergebnis (detailliert)'!$A$17:$A$300,'Ergebnis (aggregiert)'!$A164,'Ergebnis (detailliert)'!$B$17:$B$300,'Ergebnis (aggregiert)'!$C164)))</f>
        <v/>
      </c>
      <c r="G164" s="107" t="str">
        <f>IF(OR(C164="Beladung aus dem Netz eines anderen Netzbetreibers",C164="Beladung ohne Netznutzung"), "",IF($A164="","",SUMIFS('Ergebnis (detailliert)'!$M$17:$M$1001,'Ergebnis (detailliert)'!$A$17:$A$1001,'Ergebnis (aggregiert)'!$A164,'Ergebnis (detailliert)'!$B$17:$B$1001,'Ergebnis (aggregiert)'!$C164)))</f>
        <v/>
      </c>
      <c r="H164" s="108" t="str">
        <f>IF(OR(C164="Beladung aus dem Netz eines anderen Netzbetreibers",C164="Beladung ohne Netznutzung"), "",IF($A164="","",SUMIFS('Ergebnis (detailliert)'!$P$17:$P$1001,'Ergebnis (detailliert)'!$A$17:$A$1001,'Ergebnis (aggregiert)'!$A164,'Ergebnis (detailliert)'!$B$17:$B$1001,'Ergebnis (aggregiert)'!$C164)))</f>
        <v/>
      </c>
      <c r="I164" s="109" t="str">
        <f>IF(OR(C164="Beladung aus dem Netz eines anderen Netzbetreibers",C164="Beladung ohne Netznutzung"), "",IF($A164="","",SUMIFS('Ergebnis (detailliert)'!$S$17:$S$1001,'Ergebnis (detailliert)'!$A$17:$A$1001,'Ergebnis (aggregiert)'!$A164,'Ergebnis (detailliert)'!$B$17:$B$1001,'Ergebnis (aggregiert)'!$C164)))</f>
        <v/>
      </c>
      <c r="J164" s="87" t="str">
        <f>IFERROR(IF(ISBLANK(A164),"",IF(COUNTIF('Beladung des Speichers'!$A$17:$A$300,'Ergebnis (aggregiert)'!A164)=0,"Fehler: Reiter 'Beladung des Speichers' wurde für diesen Speicher nicht ausgefüllt",IF(COUNTIF('Entladung des Speichers'!$A$17:$A$300,'Ergebnis (aggregiert)'!A164)=0,"Fehler: Reiter 'Entladung des Speichers' wurde für diesen Speicher nicht ausgefüllt",IF(COUNTIF(Füllstände!$A$17:$A$300,'Ergebnis (aggregiert)'!A164)=0,"Fehler: Reiter 'Füllstände' wurde für diesen Speicher nicht ausgefüllt","")))),"Fehler: nicht alle Datenblätter für diesen Speicher wurden vollständig befüllt")</f>
        <v/>
      </c>
    </row>
    <row r="165" spans="1:10" x14ac:dyDescent="0.2">
      <c r="A165" s="105" t="str">
        <f>IF(Stammdaten!A165="","",Stammdaten!A165)</f>
        <v/>
      </c>
      <c r="B165" s="105" t="str">
        <f>IF(A165="","",VLOOKUP(A165,Stammdaten!A165:H448,6,FALSE))</f>
        <v/>
      </c>
      <c r="C165" s="177" t="str">
        <f>IF(A165="","",IF(OR('Beladung des Speichers'!B165="Beladung aus dem Netz eines anderen Netzbetreibers",'Beladung des Speichers'!B165="Beladung ohne Netznutzung"),'Beladung des Speichers'!B165,"Beladung aus dem Netz der "&amp;Stammdaten!$F$3))</f>
        <v/>
      </c>
      <c r="D165" s="106" t="str">
        <f t="shared" si="4"/>
        <v/>
      </c>
      <c r="E165" s="107" t="str">
        <f>IF(OR(C165="Beladung aus dem Netz eines anderen Netzbetreibers",C165="Beladung ohne Netznutzung"), "",IF(A165="","",SUMIFS('Ergebnis (detailliert)'!$H$17:$H$300,'Ergebnis (detailliert)'!$A$17:$A$300,'Ergebnis (aggregiert)'!$A165,'Ergebnis (detailliert)'!$B$17:$B$300,'Ergebnis (aggregiert)'!$C165)))</f>
        <v/>
      </c>
      <c r="F165" s="108" t="str">
        <f>IF(OR(C165="Beladung aus dem Netz eines anderen Netzbetreibers",C165="Beladung ohne Netznutzung"),  "",IF($A165="","",SUMIFS('Ergebnis (detailliert)'!$I$17:$I$300,'Ergebnis (detailliert)'!$A$17:$A$300,'Ergebnis (aggregiert)'!$A165,'Ergebnis (detailliert)'!$B$17:$B$300,'Ergebnis (aggregiert)'!$C165)))</f>
        <v/>
      </c>
      <c r="G165" s="107" t="str">
        <f>IF(OR(C165="Beladung aus dem Netz eines anderen Netzbetreibers",C165="Beladung ohne Netznutzung"), "",IF($A165="","",SUMIFS('Ergebnis (detailliert)'!$M$17:$M$1001,'Ergebnis (detailliert)'!$A$17:$A$1001,'Ergebnis (aggregiert)'!$A165,'Ergebnis (detailliert)'!$B$17:$B$1001,'Ergebnis (aggregiert)'!$C165)))</f>
        <v/>
      </c>
      <c r="H165" s="108" t="str">
        <f>IF(OR(C165="Beladung aus dem Netz eines anderen Netzbetreibers",C165="Beladung ohne Netznutzung"), "",IF($A165="","",SUMIFS('Ergebnis (detailliert)'!$P$17:$P$1001,'Ergebnis (detailliert)'!$A$17:$A$1001,'Ergebnis (aggregiert)'!$A165,'Ergebnis (detailliert)'!$B$17:$B$1001,'Ergebnis (aggregiert)'!$C165)))</f>
        <v/>
      </c>
      <c r="I165" s="109" t="str">
        <f>IF(OR(C165="Beladung aus dem Netz eines anderen Netzbetreibers",C165="Beladung ohne Netznutzung"), "",IF($A165="","",SUMIFS('Ergebnis (detailliert)'!$S$17:$S$1001,'Ergebnis (detailliert)'!$A$17:$A$1001,'Ergebnis (aggregiert)'!$A165,'Ergebnis (detailliert)'!$B$17:$B$1001,'Ergebnis (aggregiert)'!$C165)))</f>
        <v/>
      </c>
      <c r="J165" s="87" t="str">
        <f>IFERROR(IF(ISBLANK(A165),"",IF(COUNTIF('Beladung des Speichers'!$A$17:$A$300,'Ergebnis (aggregiert)'!A165)=0,"Fehler: Reiter 'Beladung des Speichers' wurde für diesen Speicher nicht ausgefüllt",IF(COUNTIF('Entladung des Speichers'!$A$17:$A$300,'Ergebnis (aggregiert)'!A165)=0,"Fehler: Reiter 'Entladung des Speichers' wurde für diesen Speicher nicht ausgefüllt",IF(COUNTIF(Füllstände!$A$17:$A$300,'Ergebnis (aggregiert)'!A165)=0,"Fehler: Reiter 'Füllstände' wurde für diesen Speicher nicht ausgefüllt","")))),"Fehler: nicht alle Datenblätter für diesen Speicher wurden vollständig befüllt")</f>
        <v/>
      </c>
    </row>
    <row r="166" spans="1:10" x14ac:dyDescent="0.2">
      <c r="A166" s="105" t="str">
        <f>IF(Stammdaten!A166="","",Stammdaten!A166)</f>
        <v/>
      </c>
      <c r="B166" s="105" t="str">
        <f>IF(A166="","",VLOOKUP(A166,Stammdaten!A166:H449,6,FALSE))</f>
        <v/>
      </c>
      <c r="C166" s="177" t="str">
        <f>IF(A166="","",IF(OR('Beladung des Speichers'!B166="Beladung aus dem Netz eines anderen Netzbetreibers",'Beladung des Speichers'!B166="Beladung ohne Netznutzung"),'Beladung des Speichers'!B166,"Beladung aus dem Netz der "&amp;Stammdaten!$F$3))</f>
        <v/>
      </c>
      <c r="D166" s="106" t="str">
        <f t="shared" si="4"/>
        <v/>
      </c>
      <c r="E166" s="107" t="str">
        <f>IF(OR(C166="Beladung aus dem Netz eines anderen Netzbetreibers",C166="Beladung ohne Netznutzung"), "",IF(A166="","",SUMIFS('Ergebnis (detailliert)'!$H$17:$H$300,'Ergebnis (detailliert)'!$A$17:$A$300,'Ergebnis (aggregiert)'!$A166,'Ergebnis (detailliert)'!$B$17:$B$300,'Ergebnis (aggregiert)'!$C166)))</f>
        <v/>
      </c>
      <c r="F166" s="108" t="str">
        <f>IF(OR(C166="Beladung aus dem Netz eines anderen Netzbetreibers",C166="Beladung ohne Netznutzung"),  "",IF($A166="","",SUMIFS('Ergebnis (detailliert)'!$I$17:$I$300,'Ergebnis (detailliert)'!$A$17:$A$300,'Ergebnis (aggregiert)'!$A166,'Ergebnis (detailliert)'!$B$17:$B$300,'Ergebnis (aggregiert)'!$C166)))</f>
        <v/>
      </c>
      <c r="G166" s="107" t="str">
        <f>IF(OR(C166="Beladung aus dem Netz eines anderen Netzbetreibers",C166="Beladung ohne Netznutzung"), "",IF($A166="","",SUMIFS('Ergebnis (detailliert)'!$M$17:$M$1001,'Ergebnis (detailliert)'!$A$17:$A$1001,'Ergebnis (aggregiert)'!$A166,'Ergebnis (detailliert)'!$B$17:$B$1001,'Ergebnis (aggregiert)'!$C166)))</f>
        <v/>
      </c>
      <c r="H166" s="108" t="str">
        <f>IF(OR(C166="Beladung aus dem Netz eines anderen Netzbetreibers",C166="Beladung ohne Netznutzung"), "",IF($A166="","",SUMIFS('Ergebnis (detailliert)'!$P$17:$P$1001,'Ergebnis (detailliert)'!$A$17:$A$1001,'Ergebnis (aggregiert)'!$A166,'Ergebnis (detailliert)'!$B$17:$B$1001,'Ergebnis (aggregiert)'!$C166)))</f>
        <v/>
      </c>
      <c r="I166" s="109" t="str">
        <f>IF(OR(C166="Beladung aus dem Netz eines anderen Netzbetreibers",C166="Beladung ohne Netznutzung"), "",IF($A166="","",SUMIFS('Ergebnis (detailliert)'!$S$17:$S$1001,'Ergebnis (detailliert)'!$A$17:$A$1001,'Ergebnis (aggregiert)'!$A166,'Ergebnis (detailliert)'!$B$17:$B$1001,'Ergebnis (aggregiert)'!$C166)))</f>
        <v/>
      </c>
      <c r="J166" s="87" t="str">
        <f>IFERROR(IF(ISBLANK(A166),"",IF(COUNTIF('Beladung des Speichers'!$A$17:$A$300,'Ergebnis (aggregiert)'!A166)=0,"Fehler: Reiter 'Beladung des Speichers' wurde für diesen Speicher nicht ausgefüllt",IF(COUNTIF('Entladung des Speichers'!$A$17:$A$300,'Ergebnis (aggregiert)'!A166)=0,"Fehler: Reiter 'Entladung des Speichers' wurde für diesen Speicher nicht ausgefüllt",IF(COUNTIF(Füllstände!$A$17:$A$300,'Ergebnis (aggregiert)'!A166)=0,"Fehler: Reiter 'Füllstände' wurde für diesen Speicher nicht ausgefüllt","")))),"Fehler: nicht alle Datenblätter für diesen Speicher wurden vollständig befüllt")</f>
        <v/>
      </c>
    </row>
    <row r="167" spans="1:10" x14ac:dyDescent="0.2">
      <c r="A167" s="105" t="str">
        <f>IF(Stammdaten!A167="","",Stammdaten!A167)</f>
        <v/>
      </c>
      <c r="B167" s="105" t="str">
        <f>IF(A167="","",VLOOKUP(A167,Stammdaten!A167:H450,6,FALSE))</f>
        <v/>
      </c>
      <c r="C167" s="177" t="str">
        <f>IF(A167="","",IF(OR('Beladung des Speichers'!B167="Beladung aus dem Netz eines anderen Netzbetreibers",'Beladung des Speichers'!B167="Beladung ohne Netznutzung"),'Beladung des Speichers'!B167,"Beladung aus dem Netz der "&amp;Stammdaten!$F$3))</f>
        <v/>
      </c>
      <c r="D167" s="106" t="str">
        <f t="shared" si="4"/>
        <v/>
      </c>
      <c r="E167" s="107" t="str">
        <f>IF(OR(C167="Beladung aus dem Netz eines anderen Netzbetreibers",C167="Beladung ohne Netznutzung"), "",IF(A167="","",SUMIFS('Ergebnis (detailliert)'!$H$17:$H$300,'Ergebnis (detailliert)'!$A$17:$A$300,'Ergebnis (aggregiert)'!$A167,'Ergebnis (detailliert)'!$B$17:$B$300,'Ergebnis (aggregiert)'!$C167)))</f>
        <v/>
      </c>
      <c r="F167" s="108" t="str">
        <f>IF(OR(C167="Beladung aus dem Netz eines anderen Netzbetreibers",C167="Beladung ohne Netznutzung"),  "",IF($A167="","",SUMIFS('Ergebnis (detailliert)'!$I$17:$I$300,'Ergebnis (detailliert)'!$A$17:$A$300,'Ergebnis (aggregiert)'!$A167,'Ergebnis (detailliert)'!$B$17:$B$300,'Ergebnis (aggregiert)'!$C167)))</f>
        <v/>
      </c>
      <c r="G167" s="107" t="str">
        <f>IF(OR(C167="Beladung aus dem Netz eines anderen Netzbetreibers",C167="Beladung ohne Netznutzung"), "",IF($A167="","",SUMIFS('Ergebnis (detailliert)'!$M$17:$M$1001,'Ergebnis (detailliert)'!$A$17:$A$1001,'Ergebnis (aggregiert)'!$A167,'Ergebnis (detailliert)'!$B$17:$B$1001,'Ergebnis (aggregiert)'!$C167)))</f>
        <v/>
      </c>
      <c r="H167" s="108" t="str">
        <f>IF(OR(C167="Beladung aus dem Netz eines anderen Netzbetreibers",C167="Beladung ohne Netznutzung"), "",IF($A167="","",SUMIFS('Ergebnis (detailliert)'!$P$17:$P$1001,'Ergebnis (detailliert)'!$A$17:$A$1001,'Ergebnis (aggregiert)'!$A167,'Ergebnis (detailliert)'!$B$17:$B$1001,'Ergebnis (aggregiert)'!$C167)))</f>
        <v/>
      </c>
      <c r="I167" s="109" t="str">
        <f>IF(OR(C167="Beladung aus dem Netz eines anderen Netzbetreibers",C167="Beladung ohne Netznutzung"), "",IF($A167="","",SUMIFS('Ergebnis (detailliert)'!$S$17:$S$1001,'Ergebnis (detailliert)'!$A$17:$A$1001,'Ergebnis (aggregiert)'!$A167,'Ergebnis (detailliert)'!$B$17:$B$1001,'Ergebnis (aggregiert)'!$C167)))</f>
        <v/>
      </c>
      <c r="J167" s="87" t="str">
        <f>IFERROR(IF(ISBLANK(A167),"",IF(COUNTIF('Beladung des Speichers'!$A$17:$A$300,'Ergebnis (aggregiert)'!A167)=0,"Fehler: Reiter 'Beladung des Speichers' wurde für diesen Speicher nicht ausgefüllt",IF(COUNTIF('Entladung des Speichers'!$A$17:$A$300,'Ergebnis (aggregiert)'!A167)=0,"Fehler: Reiter 'Entladung des Speichers' wurde für diesen Speicher nicht ausgefüllt",IF(COUNTIF(Füllstände!$A$17:$A$300,'Ergebnis (aggregiert)'!A167)=0,"Fehler: Reiter 'Füllstände' wurde für diesen Speicher nicht ausgefüllt","")))),"Fehler: nicht alle Datenblätter für diesen Speicher wurden vollständig befüllt")</f>
        <v/>
      </c>
    </row>
    <row r="168" spans="1:10" x14ac:dyDescent="0.2">
      <c r="A168" s="105" t="str">
        <f>IF(Stammdaten!A168="","",Stammdaten!A168)</f>
        <v/>
      </c>
      <c r="B168" s="105" t="str">
        <f>IF(A168="","",VLOOKUP(A168,Stammdaten!A168:H451,6,FALSE))</f>
        <v/>
      </c>
      <c r="C168" s="177" t="str">
        <f>IF(A168="","",IF(OR('Beladung des Speichers'!B168="Beladung aus dem Netz eines anderen Netzbetreibers",'Beladung des Speichers'!B168="Beladung ohne Netznutzung"),'Beladung des Speichers'!B168,"Beladung aus dem Netz der "&amp;Stammdaten!$F$3))</f>
        <v/>
      </c>
      <c r="D168" s="106" t="str">
        <f t="shared" si="4"/>
        <v/>
      </c>
      <c r="E168" s="107" t="str">
        <f>IF(OR(C168="Beladung aus dem Netz eines anderen Netzbetreibers",C168="Beladung ohne Netznutzung"), "",IF(A168="","",SUMIFS('Ergebnis (detailliert)'!$H$17:$H$300,'Ergebnis (detailliert)'!$A$17:$A$300,'Ergebnis (aggregiert)'!$A168,'Ergebnis (detailliert)'!$B$17:$B$300,'Ergebnis (aggregiert)'!$C168)))</f>
        <v/>
      </c>
      <c r="F168" s="108" t="str">
        <f>IF(OR(C168="Beladung aus dem Netz eines anderen Netzbetreibers",C168="Beladung ohne Netznutzung"),  "",IF($A168="","",SUMIFS('Ergebnis (detailliert)'!$I$17:$I$300,'Ergebnis (detailliert)'!$A$17:$A$300,'Ergebnis (aggregiert)'!$A168,'Ergebnis (detailliert)'!$B$17:$B$300,'Ergebnis (aggregiert)'!$C168)))</f>
        <v/>
      </c>
      <c r="G168" s="107" t="str">
        <f>IF(OR(C168="Beladung aus dem Netz eines anderen Netzbetreibers",C168="Beladung ohne Netznutzung"), "",IF($A168="","",SUMIFS('Ergebnis (detailliert)'!$M$17:$M$1001,'Ergebnis (detailliert)'!$A$17:$A$1001,'Ergebnis (aggregiert)'!$A168,'Ergebnis (detailliert)'!$B$17:$B$1001,'Ergebnis (aggregiert)'!$C168)))</f>
        <v/>
      </c>
      <c r="H168" s="108" t="str">
        <f>IF(OR(C168="Beladung aus dem Netz eines anderen Netzbetreibers",C168="Beladung ohne Netznutzung"), "",IF($A168="","",SUMIFS('Ergebnis (detailliert)'!$P$17:$P$1001,'Ergebnis (detailliert)'!$A$17:$A$1001,'Ergebnis (aggregiert)'!$A168,'Ergebnis (detailliert)'!$B$17:$B$1001,'Ergebnis (aggregiert)'!$C168)))</f>
        <v/>
      </c>
      <c r="I168" s="109" t="str">
        <f>IF(OR(C168="Beladung aus dem Netz eines anderen Netzbetreibers",C168="Beladung ohne Netznutzung"), "",IF($A168="","",SUMIFS('Ergebnis (detailliert)'!$S$17:$S$1001,'Ergebnis (detailliert)'!$A$17:$A$1001,'Ergebnis (aggregiert)'!$A168,'Ergebnis (detailliert)'!$B$17:$B$1001,'Ergebnis (aggregiert)'!$C168)))</f>
        <v/>
      </c>
      <c r="J168" s="87" t="str">
        <f>IFERROR(IF(ISBLANK(A168),"",IF(COUNTIF('Beladung des Speichers'!$A$17:$A$300,'Ergebnis (aggregiert)'!A168)=0,"Fehler: Reiter 'Beladung des Speichers' wurde für diesen Speicher nicht ausgefüllt",IF(COUNTIF('Entladung des Speichers'!$A$17:$A$300,'Ergebnis (aggregiert)'!A168)=0,"Fehler: Reiter 'Entladung des Speichers' wurde für diesen Speicher nicht ausgefüllt",IF(COUNTIF(Füllstände!$A$17:$A$300,'Ergebnis (aggregiert)'!A168)=0,"Fehler: Reiter 'Füllstände' wurde für diesen Speicher nicht ausgefüllt","")))),"Fehler: nicht alle Datenblätter für diesen Speicher wurden vollständig befüllt")</f>
        <v/>
      </c>
    </row>
    <row r="169" spans="1:10" x14ac:dyDescent="0.2">
      <c r="A169" s="105" t="str">
        <f>IF(Stammdaten!A169="","",Stammdaten!A169)</f>
        <v/>
      </c>
      <c r="B169" s="105" t="str">
        <f>IF(A169="","",VLOOKUP(A169,Stammdaten!A169:H452,6,FALSE))</f>
        <v/>
      </c>
      <c r="C169" s="177" t="str">
        <f>IF(A169="","",IF(OR('Beladung des Speichers'!B169="Beladung aus dem Netz eines anderen Netzbetreibers",'Beladung des Speichers'!B169="Beladung ohne Netznutzung"),'Beladung des Speichers'!B169,"Beladung aus dem Netz der "&amp;Stammdaten!$F$3))</f>
        <v/>
      </c>
      <c r="D169" s="106" t="str">
        <f t="shared" si="4"/>
        <v/>
      </c>
      <c r="E169" s="107" t="str">
        <f>IF(OR(C169="Beladung aus dem Netz eines anderen Netzbetreibers",C169="Beladung ohne Netznutzung"), "",IF(A169="","",SUMIFS('Ergebnis (detailliert)'!$H$17:$H$300,'Ergebnis (detailliert)'!$A$17:$A$300,'Ergebnis (aggregiert)'!$A169,'Ergebnis (detailliert)'!$B$17:$B$300,'Ergebnis (aggregiert)'!$C169)))</f>
        <v/>
      </c>
      <c r="F169" s="108" t="str">
        <f>IF(OR(C169="Beladung aus dem Netz eines anderen Netzbetreibers",C169="Beladung ohne Netznutzung"),  "",IF($A169="","",SUMIFS('Ergebnis (detailliert)'!$I$17:$I$300,'Ergebnis (detailliert)'!$A$17:$A$300,'Ergebnis (aggregiert)'!$A169,'Ergebnis (detailliert)'!$B$17:$B$300,'Ergebnis (aggregiert)'!$C169)))</f>
        <v/>
      </c>
      <c r="G169" s="107" t="str">
        <f>IF(OR(C169="Beladung aus dem Netz eines anderen Netzbetreibers",C169="Beladung ohne Netznutzung"), "",IF($A169="","",SUMIFS('Ergebnis (detailliert)'!$M$17:$M$1001,'Ergebnis (detailliert)'!$A$17:$A$1001,'Ergebnis (aggregiert)'!$A169,'Ergebnis (detailliert)'!$B$17:$B$1001,'Ergebnis (aggregiert)'!$C169)))</f>
        <v/>
      </c>
      <c r="H169" s="108" t="str">
        <f>IF(OR(C169="Beladung aus dem Netz eines anderen Netzbetreibers",C169="Beladung ohne Netznutzung"), "",IF($A169="","",SUMIFS('Ergebnis (detailliert)'!$P$17:$P$1001,'Ergebnis (detailliert)'!$A$17:$A$1001,'Ergebnis (aggregiert)'!$A169,'Ergebnis (detailliert)'!$B$17:$B$1001,'Ergebnis (aggregiert)'!$C169)))</f>
        <v/>
      </c>
      <c r="I169" s="109" t="str">
        <f>IF(OR(C169="Beladung aus dem Netz eines anderen Netzbetreibers",C169="Beladung ohne Netznutzung"), "",IF($A169="","",SUMIFS('Ergebnis (detailliert)'!$S$17:$S$1001,'Ergebnis (detailliert)'!$A$17:$A$1001,'Ergebnis (aggregiert)'!$A169,'Ergebnis (detailliert)'!$B$17:$B$1001,'Ergebnis (aggregiert)'!$C169)))</f>
        <v/>
      </c>
      <c r="J169" s="87" t="str">
        <f>IFERROR(IF(ISBLANK(A169),"",IF(COUNTIF('Beladung des Speichers'!$A$17:$A$300,'Ergebnis (aggregiert)'!A169)=0,"Fehler: Reiter 'Beladung des Speichers' wurde für diesen Speicher nicht ausgefüllt",IF(COUNTIF('Entladung des Speichers'!$A$17:$A$300,'Ergebnis (aggregiert)'!A169)=0,"Fehler: Reiter 'Entladung des Speichers' wurde für diesen Speicher nicht ausgefüllt",IF(COUNTIF(Füllstände!$A$17:$A$300,'Ergebnis (aggregiert)'!A169)=0,"Fehler: Reiter 'Füllstände' wurde für diesen Speicher nicht ausgefüllt","")))),"Fehler: nicht alle Datenblätter für diesen Speicher wurden vollständig befüllt")</f>
        <v/>
      </c>
    </row>
    <row r="170" spans="1:10" x14ac:dyDescent="0.2">
      <c r="A170" s="105" t="str">
        <f>IF(Stammdaten!A170="","",Stammdaten!A170)</f>
        <v/>
      </c>
      <c r="B170" s="105" t="str">
        <f>IF(A170="","",VLOOKUP(A170,Stammdaten!A170:H453,6,FALSE))</f>
        <v/>
      </c>
      <c r="C170" s="177" t="str">
        <f>IF(A170="","",IF(OR('Beladung des Speichers'!B170="Beladung aus dem Netz eines anderen Netzbetreibers",'Beladung des Speichers'!B170="Beladung ohne Netznutzung"),'Beladung des Speichers'!B170,"Beladung aus dem Netz der "&amp;Stammdaten!$F$3))</f>
        <v/>
      </c>
      <c r="D170" s="106" t="str">
        <f t="shared" si="4"/>
        <v/>
      </c>
      <c r="E170" s="107" t="str">
        <f>IF(OR(C170="Beladung aus dem Netz eines anderen Netzbetreibers",C170="Beladung ohne Netznutzung"), "",IF(A170="","",SUMIFS('Ergebnis (detailliert)'!$H$17:$H$300,'Ergebnis (detailliert)'!$A$17:$A$300,'Ergebnis (aggregiert)'!$A170,'Ergebnis (detailliert)'!$B$17:$B$300,'Ergebnis (aggregiert)'!$C170)))</f>
        <v/>
      </c>
      <c r="F170" s="108" t="str">
        <f>IF(OR(C170="Beladung aus dem Netz eines anderen Netzbetreibers",C170="Beladung ohne Netznutzung"),  "",IF($A170="","",SUMIFS('Ergebnis (detailliert)'!$I$17:$I$300,'Ergebnis (detailliert)'!$A$17:$A$300,'Ergebnis (aggregiert)'!$A170,'Ergebnis (detailliert)'!$B$17:$B$300,'Ergebnis (aggregiert)'!$C170)))</f>
        <v/>
      </c>
      <c r="G170" s="107" t="str">
        <f>IF(OR(C170="Beladung aus dem Netz eines anderen Netzbetreibers",C170="Beladung ohne Netznutzung"), "",IF($A170="","",SUMIFS('Ergebnis (detailliert)'!$M$17:$M$1001,'Ergebnis (detailliert)'!$A$17:$A$1001,'Ergebnis (aggregiert)'!$A170,'Ergebnis (detailliert)'!$B$17:$B$1001,'Ergebnis (aggregiert)'!$C170)))</f>
        <v/>
      </c>
      <c r="H170" s="108" t="str">
        <f>IF(OR(C170="Beladung aus dem Netz eines anderen Netzbetreibers",C170="Beladung ohne Netznutzung"), "",IF($A170="","",SUMIFS('Ergebnis (detailliert)'!$P$17:$P$1001,'Ergebnis (detailliert)'!$A$17:$A$1001,'Ergebnis (aggregiert)'!$A170,'Ergebnis (detailliert)'!$B$17:$B$1001,'Ergebnis (aggregiert)'!$C170)))</f>
        <v/>
      </c>
      <c r="I170" s="109" t="str">
        <f>IF(OR(C170="Beladung aus dem Netz eines anderen Netzbetreibers",C170="Beladung ohne Netznutzung"), "",IF($A170="","",SUMIFS('Ergebnis (detailliert)'!$S$17:$S$1001,'Ergebnis (detailliert)'!$A$17:$A$1001,'Ergebnis (aggregiert)'!$A170,'Ergebnis (detailliert)'!$B$17:$B$1001,'Ergebnis (aggregiert)'!$C170)))</f>
        <v/>
      </c>
      <c r="J170" s="87" t="str">
        <f>IFERROR(IF(ISBLANK(A170),"",IF(COUNTIF('Beladung des Speichers'!$A$17:$A$300,'Ergebnis (aggregiert)'!A170)=0,"Fehler: Reiter 'Beladung des Speichers' wurde für diesen Speicher nicht ausgefüllt",IF(COUNTIF('Entladung des Speichers'!$A$17:$A$300,'Ergebnis (aggregiert)'!A170)=0,"Fehler: Reiter 'Entladung des Speichers' wurde für diesen Speicher nicht ausgefüllt",IF(COUNTIF(Füllstände!$A$17:$A$300,'Ergebnis (aggregiert)'!A170)=0,"Fehler: Reiter 'Füllstände' wurde für diesen Speicher nicht ausgefüllt","")))),"Fehler: nicht alle Datenblätter für diesen Speicher wurden vollständig befüllt")</f>
        <v/>
      </c>
    </row>
    <row r="171" spans="1:10" x14ac:dyDescent="0.2">
      <c r="A171" s="105" t="str">
        <f>IF(Stammdaten!A171="","",Stammdaten!A171)</f>
        <v/>
      </c>
      <c r="B171" s="105" t="str">
        <f>IF(A171="","",VLOOKUP(A171,Stammdaten!A171:H454,6,FALSE))</f>
        <v/>
      </c>
      <c r="C171" s="177" t="str">
        <f>IF(A171="","",IF(OR('Beladung des Speichers'!B171="Beladung aus dem Netz eines anderen Netzbetreibers",'Beladung des Speichers'!B171="Beladung ohne Netznutzung"),'Beladung des Speichers'!B171,"Beladung aus dem Netz der "&amp;Stammdaten!$F$3))</f>
        <v/>
      </c>
      <c r="D171" s="106" t="str">
        <f t="shared" si="4"/>
        <v/>
      </c>
      <c r="E171" s="107" t="str">
        <f>IF(OR(C171="Beladung aus dem Netz eines anderen Netzbetreibers",C171="Beladung ohne Netznutzung"), "",IF(A171="","",SUMIFS('Ergebnis (detailliert)'!$H$17:$H$300,'Ergebnis (detailliert)'!$A$17:$A$300,'Ergebnis (aggregiert)'!$A171,'Ergebnis (detailliert)'!$B$17:$B$300,'Ergebnis (aggregiert)'!$C171)))</f>
        <v/>
      </c>
      <c r="F171" s="108" t="str">
        <f>IF(OR(C171="Beladung aus dem Netz eines anderen Netzbetreibers",C171="Beladung ohne Netznutzung"),  "",IF($A171="","",SUMIFS('Ergebnis (detailliert)'!$I$17:$I$300,'Ergebnis (detailliert)'!$A$17:$A$300,'Ergebnis (aggregiert)'!$A171,'Ergebnis (detailliert)'!$B$17:$B$300,'Ergebnis (aggregiert)'!$C171)))</f>
        <v/>
      </c>
      <c r="G171" s="107" t="str">
        <f>IF(OR(C171="Beladung aus dem Netz eines anderen Netzbetreibers",C171="Beladung ohne Netznutzung"), "",IF($A171="","",SUMIFS('Ergebnis (detailliert)'!$M$17:$M$1001,'Ergebnis (detailliert)'!$A$17:$A$1001,'Ergebnis (aggregiert)'!$A171,'Ergebnis (detailliert)'!$B$17:$B$1001,'Ergebnis (aggregiert)'!$C171)))</f>
        <v/>
      </c>
      <c r="H171" s="108" t="str">
        <f>IF(OR(C171="Beladung aus dem Netz eines anderen Netzbetreibers",C171="Beladung ohne Netznutzung"), "",IF($A171="","",SUMIFS('Ergebnis (detailliert)'!$P$17:$P$1001,'Ergebnis (detailliert)'!$A$17:$A$1001,'Ergebnis (aggregiert)'!$A171,'Ergebnis (detailliert)'!$B$17:$B$1001,'Ergebnis (aggregiert)'!$C171)))</f>
        <v/>
      </c>
      <c r="I171" s="109" t="str">
        <f>IF(OR(C171="Beladung aus dem Netz eines anderen Netzbetreibers",C171="Beladung ohne Netznutzung"), "",IF($A171="","",SUMIFS('Ergebnis (detailliert)'!$S$17:$S$1001,'Ergebnis (detailliert)'!$A$17:$A$1001,'Ergebnis (aggregiert)'!$A171,'Ergebnis (detailliert)'!$B$17:$B$1001,'Ergebnis (aggregiert)'!$C171)))</f>
        <v/>
      </c>
      <c r="J171" s="87" t="str">
        <f>IFERROR(IF(ISBLANK(A171),"",IF(COUNTIF('Beladung des Speichers'!$A$17:$A$300,'Ergebnis (aggregiert)'!A171)=0,"Fehler: Reiter 'Beladung des Speichers' wurde für diesen Speicher nicht ausgefüllt",IF(COUNTIF('Entladung des Speichers'!$A$17:$A$300,'Ergebnis (aggregiert)'!A171)=0,"Fehler: Reiter 'Entladung des Speichers' wurde für diesen Speicher nicht ausgefüllt",IF(COUNTIF(Füllstände!$A$17:$A$300,'Ergebnis (aggregiert)'!A171)=0,"Fehler: Reiter 'Füllstände' wurde für diesen Speicher nicht ausgefüllt","")))),"Fehler: nicht alle Datenblätter für diesen Speicher wurden vollständig befüllt")</f>
        <v/>
      </c>
    </row>
    <row r="172" spans="1:10" x14ac:dyDescent="0.2">
      <c r="A172" s="105" t="str">
        <f>IF(Stammdaten!A172="","",Stammdaten!A172)</f>
        <v/>
      </c>
      <c r="B172" s="105" t="str">
        <f>IF(A172="","",VLOOKUP(A172,Stammdaten!A172:H455,6,FALSE))</f>
        <v/>
      </c>
      <c r="C172" s="177" t="str">
        <f>IF(A172="","",IF(OR('Beladung des Speichers'!B172="Beladung aus dem Netz eines anderen Netzbetreibers",'Beladung des Speichers'!B172="Beladung ohne Netznutzung"),'Beladung des Speichers'!B172,"Beladung aus dem Netz der "&amp;Stammdaten!$F$3))</f>
        <v/>
      </c>
      <c r="D172" s="106" t="str">
        <f t="shared" si="4"/>
        <v/>
      </c>
      <c r="E172" s="107" t="str">
        <f>IF(OR(C172="Beladung aus dem Netz eines anderen Netzbetreibers",C172="Beladung ohne Netznutzung"), "",IF(A172="","",SUMIFS('Ergebnis (detailliert)'!$H$17:$H$300,'Ergebnis (detailliert)'!$A$17:$A$300,'Ergebnis (aggregiert)'!$A172,'Ergebnis (detailliert)'!$B$17:$B$300,'Ergebnis (aggregiert)'!$C172)))</f>
        <v/>
      </c>
      <c r="F172" s="108" t="str">
        <f>IF(OR(C172="Beladung aus dem Netz eines anderen Netzbetreibers",C172="Beladung ohne Netznutzung"),  "",IF($A172="","",SUMIFS('Ergebnis (detailliert)'!$I$17:$I$300,'Ergebnis (detailliert)'!$A$17:$A$300,'Ergebnis (aggregiert)'!$A172,'Ergebnis (detailliert)'!$B$17:$B$300,'Ergebnis (aggregiert)'!$C172)))</f>
        <v/>
      </c>
      <c r="G172" s="107" t="str">
        <f>IF(OR(C172="Beladung aus dem Netz eines anderen Netzbetreibers",C172="Beladung ohne Netznutzung"), "",IF($A172="","",SUMIFS('Ergebnis (detailliert)'!$M$17:$M$1001,'Ergebnis (detailliert)'!$A$17:$A$1001,'Ergebnis (aggregiert)'!$A172,'Ergebnis (detailliert)'!$B$17:$B$1001,'Ergebnis (aggregiert)'!$C172)))</f>
        <v/>
      </c>
      <c r="H172" s="108" t="str">
        <f>IF(OR(C172="Beladung aus dem Netz eines anderen Netzbetreibers",C172="Beladung ohne Netznutzung"), "",IF($A172="","",SUMIFS('Ergebnis (detailliert)'!$P$17:$P$1001,'Ergebnis (detailliert)'!$A$17:$A$1001,'Ergebnis (aggregiert)'!$A172,'Ergebnis (detailliert)'!$B$17:$B$1001,'Ergebnis (aggregiert)'!$C172)))</f>
        <v/>
      </c>
      <c r="I172" s="109" t="str">
        <f>IF(OR(C172="Beladung aus dem Netz eines anderen Netzbetreibers",C172="Beladung ohne Netznutzung"), "",IF($A172="","",SUMIFS('Ergebnis (detailliert)'!$S$17:$S$1001,'Ergebnis (detailliert)'!$A$17:$A$1001,'Ergebnis (aggregiert)'!$A172,'Ergebnis (detailliert)'!$B$17:$B$1001,'Ergebnis (aggregiert)'!$C172)))</f>
        <v/>
      </c>
      <c r="J172" s="87" t="str">
        <f>IFERROR(IF(ISBLANK(A172),"",IF(COUNTIF('Beladung des Speichers'!$A$17:$A$300,'Ergebnis (aggregiert)'!A172)=0,"Fehler: Reiter 'Beladung des Speichers' wurde für diesen Speicher nicht ausgefüllt",IF(COUNTIF('Entladung des Speichers'!$A$17:$A$300,'Ergebnis (aggregiert)'!A172)=0,"Fehler: Reiter 'Entladung des Speichers' wurde für diesen Speicher nicht ausgefüllt",IF(COUNTIF(Füllstände!$A$17:$A$300,'Ergebnis (aggregiert)'!A172)=0,"Fehler: Reiter 'Füllstände' wurde für diesen Speicher nicht ausgefüllt","")))),"Fehler: nicht alle Datenblätter für diesen Speicher wurden vollständig befüllt")</f>
        <v/>
      </c>
    </row>
    <row r="173" spans="1:10" x14ac:dyDescent="0.2">
      <c r="A173" s="105" t="str">
        <f>IF(Stammdaten!A173="","",Stammdaten!A173)</f>
        <v/>
      </c>
      <c r="B173" s="105" t="str">
        <f>IF(A173="","",VLOOKUP(A173,Stammdaten!A173:H456,6,FALSE))</f>
        <v/>
      </c>
      <c r="C173" s="177" t="str">
        <f>IF(A173="","",IF(OR('Beladung des Speichers'!B173="Beladung aus dem Netz eines anderen Netzbetreibers",'Beladung des Speichers'!B173="Beladung ohne Netznutzung"),'Beladung des Speichers'!B173,"Beladung aus dem Netz der "&amp;Stammdaten!$F$3))</f>
        <v/>
      </c>
      <c r="D173" s="106" t="str">
        <f t="shared" si="4"/>
        <v/>
      </c>
      <c r="E173" s="107" t="str">
        <f>IF(OR(C173="Beladung aus dem Netz eines anderen Netzbetreibers",C173="Beladung ohne Netznutzung"), "",IF(A173="","",SUMIFS('Ergebnis (detailliert)'!$H$17:$H$300,'Ergebnis (detailliert)'!$A$17:$A$300,'Ergebnis (aggregiert)'!$A173,'Ergebnis (detailliert)'!$B$17:$B$300,'Ergebnis (aggregiert)'!$C173)))</f>
        <v/>
      </c>
      <c r="F173" s="108" t="str">
        <f>IF(OR(C173="Beladung aus dem Netz eines anderen Netzbetreibers",C173="Beladung ohne Netznutzung"),  "",IF($A173="","",SUMIFS('Ergebnis (detailliert)'!$I$17:$I$300,'Ergebnis (detailliert)'!$A$17:$A$300,'Ergebnis (aggregiert)'!$A173,'Ergebnis (detailliert)'!$B$17:$B$300,'Ergebnis (aggregiert)'!$C173)))</f>
        <v/>
      </c>
      <c r="G173" s="107" t="str">
        <f>IF(OR(C173="Beladung aus dem Netz eines anderen Netzbetreibers",C173="Beladung ohne Netznutzung"), "",IF($A173="","",SUMIFS('Ergebnis (detailliert)'!$M$17:$M$1001,'Ergebnis (detailliert)'!$A$17:$A$1001,'Ergebnis (aggregiert)'!$A173,'Ergebnis (detailliert)'!$B$17:$B$1001,'Ergebnis (aggregiert)'!$C173)))</f>
        <v/>
      </c>
      <c r="H173" s="108" t="str">
        <f>IF(OR(C173="Beladung aus dem Netz eines anderen Netzbetreibers",C173="Beladung ohne Netznutzung"), "",IF($A173="","",SUMIFS('Ergebnis (detailliert)'!$P$17:$P$1001,'Ergebnis (detailliert)'!$A$17:$A$1001,'Ergebnis (aggregiert)'!$A173,'Ergebnis (detailliert)'!$B$17:$B$1001,'Ergebnis (aggregiert)'!$C173)))</f>
        <v/>
      </c>
      <c r="I173" s="109" t="str">
        <f>IF(OR(C173="Beladung aus dem Netz eines anderen Netzbetreibers",C173="Beladung ohne Netznutzung"), "",IF($A173="","",SUMIFS('Ergebnis (detailliert)'!$S$17:$S$1001,'Ergebnis (detailliert)'!$A$17:$A$1001,'Ergebnis (aggregiert)'!$A173,'Ergebnis (detailliert)'!$B$17:$B$1001,'Ergebnis (aggregiert)'!$C173)))</f>
        <v/>
      </c>
      <c r="J173" s="87" t="str">
        <f>IFERROR(IF(ISBLANK(A173),"",IF(COUNTIF('Beladung des Speichers'!$A$17:$A$300,'Ergebnis (aggregiert)'!A173)=0,"Fehler: Reiter 'Beladung des Speichers' wurde für diesen Speicher nicht ausgefüllt",IF(COUNTIF('Entladung des Speichers'!$A$17:$A$300,'Ergebnis (aggregiert)'!A173)=0,"Fehler: Reiter 'Entladung des Speichers' wurde für diesen Speicher nicht ausgefüllt",IF(COUNTIF(Füllstände!$A$17:$A$300,'Ergebnis (aggregiert)'!A173)=0,"Fehler: Reiter 'Füllstände' wurde für diesen Speicher nicht ausgefüllt","")))),"Fehler: nicht alle Datenblätter für diesen Speicher wurden vollständig befüllt")</f>
        <v/>
      </c>
    </row>
    <row r="174" spans="1:10" x14ac:dyDescent="0.2">
      <c r="A174" s="105" t="str">
        <f>IF(Stammdaten!A174="","",Stammdaten!A174)</f>
        <v/>
      </c>
      <c r="B174" s="105" t="str">
        <f>IF(A174="","",VLOOKUP(A174,Stammdaten!A174:H457,6,FALSE))</f>
        <v/>
      </c>
      <c r="C174" s="177" t="str">
        <f>IF(A174="","",IF(OR('Beladung des Speichers'!B174="Beladung aus dem Netz eines anderen Netzbetreibers",'Beladung des Speichers'!B174="Beladung ohne Netznutzung"),'Beladung des Speichers'!B174,"Beladung aus dem Netz der "&amp;Stammdaten!$F$3))</f>
        <v/>
      </c>
      <c r="D174" s="106" t="str">
        <f t="shared" si="4"/>
        <v/>
      </c>
      <c r="E174" s="107" t="str">
        <f>IF(OR(C174="Beladung aus dem Netz eines anderen Netzbetreibers",C174="Beladung ohne Netznutzung"), "",IF(A174="","",SUMIFS('Ergebnis (detailliert)'!$H$17:$H$300,'Ergebnis (detailliert)'!$A$17:$A$300,'Ergebnis (aggregiert)'!$A174,'Ergebnis (detailliert)'!$B$17:$B$300,'Ergebnis (aggregiert)'!$C174)))</f>
        <v/>
      </c>
      <c r="F174" s="108" t="str">
        <f>IF(OR(C174="Beladung aus dem Netz eines anderen Netzbetreibers",C174="Beladung ohne Netznutzung"),  "",IF($A174="","",SUMIFS('Ergebnis (detailliert)'!$I$17:$I$300,'Ergebnis (detailliert)'!$A$17:$A$300,'Ergebnis (aggregiert)'!$A174,'Ergebnis (detailliert)'!$B$17:$B$300,'Ergebnis (aggregiert)'!$C174)))</f>
        <v/>
      </c>
      <c r="G174" s="107" t="str">
        <f>IF(OR(C174="Beladung aus dem Netz eines anderen Netzbetreibers",C174="Beladung ohne Netznutzung"), "",IF($A174="","",SUMIFS('Ergebnis (detailliert)'!$M$17:$M$1001,'Ergebnis (detailliert)'!$A$17:$A$1001,'Ergebnis (aggregiert)'!$A174,'Ergebnis (detailliert)'!$B$17:$B$1001,'Ergebnis (aggregiert)'!$C174)))</f>
        <v/>
      </c>
      <c r="H174" s="108" t="str">
        <f>IF(OR(C174="Beladung aus dem Netz eines anderen Netzbetreibers",C174="Beladung ohne Netznutzung"), "",IF($A174="","",SUMIFS('Ergebnis (detailliert)'!$P$17:$P$1001,'Ergebnis (detailliert)'!$A$17:$A$1001,'Ergebnis (aggregiert)'!$A174,'Ergebnis (detailliert)'!$B$17:$B$1001,'Ergebnis (aggregiert)'!$C174)))</f>
        <v/>
      </c>
      <c r="I174" s="109" t="str">
        <f>IF(OR(C174="Beladung aus dem Netz eines anderen Netzbetreibers",C174="Beladung ohne Netznutzung"), "",IF($A174="","",SUMIFS('Ergebnis (detailliert)'!$S$17:$S$1001,'Ergebnis (detailliert)'!$A$17:$A$1001,'Ergebnis (aggregiert)'!$A174,'Ergebnis (detailliert)'!$B$17:$B$1001,'Ergebnis (aggregiert)'!$C174)))</f>
        <v/>
      </c>
      <c r="J174" s="87" t="str">
        <f>IFERROR(IF(ISBLANK(A174),"",IF(COUNTIF('Beladung des Speichers'!$A$17:$A$300,'Ergebnis (aggregiert)'!A174)=0,"Fehler: Reiter 'Beladung des Speichers' wurde für diesen Speicher nicht ausgefüllt",IF(COUNTIF('Entladung des Speichers'!$A$17:$A$300,'Ergebnis (aggregiert)'!A174)=0,"Fehler: Reiter 'Entladung des Speichers' wurde für diesen Speicher nicht ausgefüllt",IF(COUNTIF(Füllstände!$A$17:$A$300,'Ergebnis (aggregiert)'!A174)=0,"Fehler: Reiter 'Füllstände' wurde für diesen Speicher nicht ausgefüllt","")))),"Fehler: nicht alle Datenblätter für diesen Speicher wurden vollständig befüllt")</f>
        <v/>
      </c>
    </row>
    <row r="175" spans="1:10" x14ac:dyDescent="0.2">
      <c r="A175" s="105" t="str">
        <f>IF(Stammdaten!A175="","",Stammdaten!A175)</f>
        <v/>
      </c>
      <c r="B175" s="105" t="str">
        <f>IF(A175="","",VLOOKUP(A175,Stammdaten!A175:H458,6,FALSE))</f>
        <v/>
      </c>
      <c r="C175" s="177" t="str">
        <f>IF(A175="","",IF(OR('Beladung des Speichers'!B175="Beladung aus dem Netz eines anderen Netzbetreibers",'Beladung des Speichers'!B175="Beladung ohne Netznutzung"),'Beladung des Speichers'!B175,"Beladung aus dem Netz der "&amp;Stammdaten!$F$3))</f>
        <v/>
      </c>
      <c r="D175" s="106" t="str">
        <f t="shared" si="4"/>
        <v/>
      </c>
      <c r="E175" s="107" t="str">
        <f>IF(OR(C175="Beladung aus dem Netz eines anderen Netzbetreibers",C175="Beladung ohne Netznutzung"), "",IF(A175="","",SUMIFS('Ergebnis (detailliert)'!$H$17:$H$300,'Ergebnis (detailliert)'!$A$17:$A$300,'Ergebnis (aggregiert)'!$A175,'Ergebnis (detailliert)'!$B$17:$B$300,'Ergebnis (aggregiert)'!$C175)))</f>
        <v/>
      </c>
      <c r="F175" s="108" t="str">
        <f>IF(OR(C175="Beladung aus dem Netz eines anderen Netzbetreibers",C175="Beladung ohne Netznutzung"),  "",IF($A175="","",SUMIFS('Ergebnis (detailliert)'!$I$17:$I$300,'Ergebnis (detailliert)'!$A$17:$A$300,'Ergebnis (aggregiert)'!$A175,'Ergebnis (detailliert)'!$B$17:$B$300,'Ergebnis (aggregiert)'!$C175)))</f>
        <v/>
      </c>
      <c r="G175" s="107" t="str">
        <f>IF(OR(C175="Beladung aus dem Netz eines anderen Netzbetreibers",C175="Beladung ohne Netznutzung"), "",IF($A175="","",SUMIFS('Ergebnis (detailliert)'!$M$17:$M$1001,'Ergebnis (detailliert)'!$A$17:$A$1001,'Ergebnis (aggregiert)'!$A175,'Ergebnis (detailliert)'!$B$17:$B$1001,'Ergebnis (aggregiert)'!$C175)))</f>
        <v/>
      </c>
      <c r="H175" s="108" t="str">
        <f>IF(OR(C175="Beladung aus dem Netz eines anderen Netzbetreibers",C175="Beladung ohne Netznutzung"), "",IF($A175="","",SUMIFS('Ergebnis (detailliert)'!$P$17:$P$1001,'Ergebnis (detailliert)'!$A$17:$A$1001,'Ergebnis (aggregiert)'!$A175,'Ergebnis (detailliert)'!$B$17:$B$1001,'Ergebnis (aggregiert)'!$C175)))</f>
        <v/>
      </c>
      <c r="I175" s="109" t="str">
        <f>IF(OR(C175="Beladung aus dem Netz eines anderen Netzbetreibers",C175="Beladung ohne Netznutzung"), "",IF($A175="","",SUMIFS('Ergebnis (detailliert)'!$S$17:$S$1001,'Ergebnis (detailliert)'!$A$17:$A$1001,'Ergebnis (aggregiert)'!$A175,'Ergebnis (detailliert)'!$B$17:$B$1001,'Ergebnis (aggregiert)'!$C175)))</f>
        <v/>
      </c>
      <c r="J175" s="87" t="str">
        <f>IFERROR(IF(ISBLANK(A175),"",IF(COUNTIF('Beladung des Speichers'!$A$17:$A$300,'Ergebnis (aggregiert)'!A175)=0,"Fehler: Reiter 'Beladung des Speichers' wurde für diesen Speicher nicht ausgefüllt",IF(COUNTIF('Entladung des Speichers'!$A$17:$A$300,'Ergebnis (aggregiert)'!A175)=0,"Fehler: Reiter 'Entladung des Speichers' wurde für diesen Speicher nicht ausgefüllt",IF(COUNTIF(Füllstände!$A$17:$A$300,'Ergebnis (aggregiert)'!A175)=0,"Fehler: Reiter 'Füllstände' wurde für diesen Speicher nicht ausgefüllt","")))),"Fehler: nicht alle Datenblätter für diesen Speicher wurden vollständig befüllt")</f>
        <v/>
      </c>
    </row>
    <row r="176" spans="1:10" x14ac:dyDescent="0.2">
      <c r="A176" s="105" t="str">
        <f>IF(Stammdaten!A176="","",Stammdaten!A176)</f>
        <v/>
      </c>
      <c r="B176" s="105" t="str">
        <f>IF(A176="","",VLOOKUP(A176,Stammdaten!A176:H459,6,FALSE))</f>
        <v/>
      </c>
      <c r="C176" s="177" t="str">
        <f>IF(A176="","",IF(OR('Beladung des Speichers'!B176="Beladung aus dem Netz eines anderen Netzbetreibers",'Beladung des Speichers'!B176="Beladung ohne Netznutzung"),'Beladung des Speichers'!B176,"Beladung aus dem Netz der "&amp;Stammdaten!$F$3))</f>
        <v/>
      </c>
      <c r="D176" s="106" t="str">
        <f t="shared" si="4"/>
        <v/>
      </c>
      <c r="E176" s="107" t="str">
        <f>IF(OR(C176="Beladung aus dem Netz eines anderen Netzbetreibers",C176="Beladung ohne Netznutzung"), "",IF(A176="","",SUMIFS('Ergebnis (detailliert)'!$H$17:$H$300,'Ergebnis (detailliert)'!$A$17:$A$300,'Ergebnis (aggregiert)'!$A176,'Ergebnis (detailliert)'!$B$17:$B$300,'Ergebnis (aggregiert)'!$C176)))</f>
        <v/>
      </c>
      <c r="F176" s="108" t="str">
        <f>IF(OR(C176="Beladung aus dem Netz eines anderen Netzbetreibers",C176="Beladung ohne Netznutzung"),  "",IF($A176="","",SUMIFS('Ergebnis (detailliert)'!$I$17:$I$300,'Ergebnis (detailliert)'!$A$17:$A$300,'Ergebnis (aggregiert)'!$A176,'Ergebnis (detailliert)'!$B$17:$B$300,'Ergebnis (aggregiert)'!$C176)))</f>
        <v/>
      </c>
      <c r="G176" s="107" t="str">
        <f>IF(OR(C176="Beladung aus dem Netz eines anderen Netzbetreibers",C176="Beladung ohne Netznutzung"), "",IF($A176="","",SUMIFS('Ergebnis (detailliert)'!$M$17:$M$1001,'Ergebnis (detailliert)'!$A$17:$A$1001,'Ergebnis (aggregiert)'!$A176,'Ergebnis (detailliert)'!$B$17:$B$1001,'Ergebnis (aggregiert)'!$C176)))</f>
        <v/>
      </c>
      <c r="H176" s="108" t="str">
        <f>IF(OR(C176="Beladung aus dem Netz eines anderen Netzbetreibers",C176="Beladung ohne Netznutzung"), "",IF($A176="","",SUMIFS('Ergebnis (detailliert)'!$P$17:$P$1001,'Ergebnis (detailliert)'!$A$17:$A$1001,'Ergebnis (aggregiert)'!$A176,'Ergebnis (detailliert)'!$B$17:$B$1001,'Ergebnis (aggregiert)'!$C176)))</f>
        <v/>
      </c>
      <c r="I176" s="109" t="str">
        <f>IF(OR(C176="Beladung aus dem Netz eines anderen Netzbetreibers",C176="Beladung ohne Netznutzung"), "",IF($A176="","",SUMIFS('Ergebnis (detailliert)'!$S$17:$S$1001,'Ergebnis (detailliert)'!$A$17:$A$1001,'Ergebnis (aggregiert)'!$A176,'Ergebnis (detailliert)'!$B$17:$B$1001,'Ergebnis (aggregiert)'!$C176)))</f>
        <v/>
      </c>
      <c r="J176" s="87" t="str">
        <f>IFERROR(IF(ISBLANK(A176),"",IF(COUNTIF('Beladung des Speichers'!$A$17:$A$300,'Ergebnis (aggregiert)'!A176)=0,"Fehler: Reiter 'Beladung des Speichers' wurde für diesen Speicher nicht ausgefüllt",IF(COUNTIF('Entladung des Speichers'!$A$17:$A$300,'Ergebnis (aggregiert)'!A176)=0,"Fehler: Reiter 'Entladung des Speichers' wurde für diesen Speicher nicht ausgefüllt",IF(COUNTIF(Füllstände!$A$17:$A$300,'Ergebnis (aggregiert)'!A176)=0,"Fehler: Reiter 'Füllstände' wurde für diesen Speicher nicht ausgefüllt","")))),"Fehler: nicht alle Datenblätter für diesen Speicher wurden vollständig befüllt")</f>
        <v/>
      </c>
    </row>
    <row r="177" spans="1:10" x14ac:dyDescent="0.2">
      <c r="A177" s="105" t="str">
        <f>IF(Stammdaten!A177="","",Stammdaten!A177)</f>
        <v/>
      </c>
      <c r="B177" s="105" t="str">
        <f>IF(A177="","",VLOOKUP(A177,Stammdaten!A177:H460,6,FALSE))</f>
        <v/>
      </c>
      <c r="C177" s="177" t="str">
        <f>IF(A177="","",IF(OR('Beladung des Speichers'!B177="Beladung aus dem Netz eines anderen Netzbetreibers",'Beladung des Speichers'!B177="Beladung ohne Netznutzung"),'Beladung des Speichers'!B177,"Beladung aus dem Netz der "&amp;Stammdaten!$F$3))</f>
        <v/>
      </c>
      <c r="D177" s="106" t="str">
        <f t="shared" si="4"/>
        <v/>
      </c>
      <c r="E177" s="107" t="str">
        <f>IF(OR(C177="Beladung aus dem Netz eines anderen Netzbetreibers",C177="Beladung ohne Netznutzung"), "",IF(A177="","",SUMIFS('Ergebnis (detailliert)'!$H$17:$H$300,'Ergebnis (detailliert)'!$A$17:$A$300,'Ergebnis (aggregiert)'!$A177,'Ergebnis (detailliert)'!$B$17:$B$300,'Ergebnis (aggregiert)'!$C177)))</f>
        <v/>
      </c>
      <c r="F177" s="108" t="str">
        <f>IF(OR(C177="Beladung aus dem Netz eines anderen Netzbetreibers",C177="Beladung ohne Netznutzung"),  "",IF($A177="","",SUMIFS('Ergebnis (detailliert)'!$I$17:$I$300,'Ergebnis (detailliert)'!$A$17:$A$300,'Ergebnis (aggregiert)'!$A177,'Ergebnis (detailliert)'!$B$17:$B$300,'Ergebnis (aggregiert)'!$C177)))</f>
        <v/>
      </c>
      <c r="G177" s="107" t="str">
        <f>IF(OR(C177="Beladung aus dem Netz eines anderen Netzbetreibers",C177="Beladung ohne Netznutzung"), "",IF($A177="","",SUMIFS('Ergebnis (detailliert)'!$M$17:$M$1001,'Ergebnis (detailliert)'!$A$17:$A$1001,'Ergebnis (aggregiert)'!$A177,'Ergebnis (detailliert)'!$B$17:$B$1001,'Ergebnis (aggregiert)'!$C177)))</f>
        <v/>
      </c>
      <c r="H177" s="108" t="str">
        <f>IF(OR(C177="Beladung aus dem Netz eines anderen Netzbetreibers",C177="Beladung ohne Netznutzung"), "",IF($A177="","",SUMIFS('Ergebnis (detailliert)'!$P$17:$P$1001,'Ergebnis (detailliert)'!$A$17:$A$1001,'Ergebnis (aggregiert)'!$A177,'Ergebnis (detailliert)'!$B$17:$B$1001,'Ergebnis (aggregiert)'!$C177)))</f>
        <v/>
      </c>
      <c r="I177" s="109" t="str">
        <f>IF(OR(C177="Beladung aus dem Netz eines anderen Netzbetreibers",C177="Beladung ohne Netznutzung"), "",IF($A177="","",SUMIFS('Ergebnis (detailliert)'!$S$17:$S$1001,'Ergebnis (detailliert)'!$A$17:$A$1001,'Ergebnis (aggregiert)'!$A177,'Ergebnis (detailliert)'!$B$17:$B$1001,'Ergebnis (aggregiert)'!$C177)))</f>
        <v/>
      </c>
      <c r="J177" s="87" t="str">
        <f>IFERROR(IF(ISBLANK(A177),"",IF(COUNTIF('Beladung des Speichers'!$A$17:$A$300,'Ergebnis (aggregiert)'!A177)=0,"Fehler: Reiter 'Beladung des Speichers' wurde für diesen Speicher nicht ausgefüllt",IF(COUNTIF('Entladung des Speichers'!$A$17:$A$300,'Ergebnis (aggregiert)'!A177)=0,"Fehler: Reiter 'Entladung des Speichers' wurde für diesen Speicher nicht ausgefüllt",IF(COUNTIF(Füllstände!$A$17:$A$300,'Ergebnis (aggregiert)'!A177)=0,"Fehler: Reiter 'Füllstände' wurde für diesen Speicher nicht ausgefüllt","")))),"Fehler: nicht alle Datenblätter für diesen Speicher wurden vollständig befüllt")</f>
        <v/>
      </c>
    </row>
    <row r="178" spans="1:10" x14ac:dyDescent="0.2">
      <c r="A178" s="105" t="str">
        <f>IF(Stammdaten!A178="","",Stammdaten!A178)</f>
        <v/>
      </c>
      <c r="B178" s="105" t="str">
        <f>IF(A178="","",VLOOKUP(A178,Stammdaten!A178:H461,6,FALSE))</f>
        <v/>
      </c>
      <c r="C178" s="177" t="str">
        <f>IF(A178="","",IF(OR('Beladung des Speichers'!B178="Beladung aus dem Netz eines anderen Netzbetreibers",'Beladung des Speichers'!B178="Beladung ohne Netznutzung"),'Beladung des Speichers'!B178,"Beladung aus dem Netz der "&amp;Stammdaten!$F$3))</f>
        <v/>
      </c>
      <c r="D178" s="106" t="str">
        <f t="shared" si="4"/>
        <v/>
      </c>
      <c r="E178" s="107" t="str">
        <f>IF(OR(C178="Beladung aus dem Netz eines anderen Netzbetreibers",C178="Beladung ohne Netznutzung"), "",IF(A178="","",SUMIFS('Ergebnis (detailliert)'!$H$17:$H$300,'Ergebnis (detailliert)'!$A$17:$A$300,'Ergebnis (aggregiert)'!$A178,'Ergebnis (detailliert)'!$B$17:$B$300,'Ergebnis (aggregiert)'!$C178)))</f>
        <v/>
      </c>
      <c r="F178" s="108" t="str">
        <f>IF(OR(C178="Beladung aus dem Netz eines anderen Netzbetreibers",C178="Beladung ohne Netznutzung"),  "",IF($A178="","",SUMIFS('Ergebnis (detailliert)'!$I$17:$I$300,'Ergebnis (detailliert)'!$A$17:$A$300,'Ergebnis (aggregiert)'!$A178,'Ergebnis (detailliert)'!$B$17:$B$300,'Ergebnis (aggregiert)'!$C178)))</f>
        <v/>
      </c>
      <c r="G178" s="107" t="str">
        <f>IF(OR(C178="Beladung aus dem Netz eines anderen Netzbetreibers",C178="Beladung ohne Netznutzung"), "",IF($A178="","",SUMIFS('Ergebnis (detailliert)'!$M$17:$M$1001,'Ergebnis (detailliert)'!$A$17:$A$1001,'Ergebnis (aggregiert)'!$A178,'Ergebnis (detailliert)'!$B$17:$B$1001,'Ergebnis (aggregiert)'!$C178)))</f>
        <v/>
      </c>
      <c r="H178" s="108" t="str">
        <f>IF(OR(C178="Beladung aus dem Netz eines anderen Netzbetreibers",C178="Beladung ohne Netznutzung"), "",IF($A178="","",SUMIFS('Ergebnis (detailliert)'!$P$17:$P$1001,'Ergebnis (detailliert)'!$A$17:$A$1001,'Ergebnis (aggregiert)'!$A178,'Ergebnis (detailliert)'!$B$17:$B$1001,'Ergebnis (aggregiert)'!$C178)))</f>
        <v/>
      </c>
      <c r="I178" s="109" t="str">
        <f>IF(OR(C178="Beladung aus dem Netz eines anderen Netzbetreibers",C178="Beladung ohne Netznutzung"), "",IF($A178="","",SUMIFS('Ergebnis (detailliert)'!$S$17:$S$1001,'Ergebnis (detailliert)'!$A$17:$A$1001,'Ergebnis (aggregiert)'!$A178,'Ergebnis (detailliert)'!$B$17:$B$1001,'Ergebnis (aggregiert)'!$C178)))</f>
        <v/>
      </c>
      <c r="J178" s="87" t="str">
        <f>IFERROR(IF(ISBLANK(A178),"",IF(COUNTIF('Beladung des Speichers'!$A$17:$A$300,'Ergebnis (aggregiert)'!A178)=0,"Fehler: Reiter 'Beladung des Speichers' wurde für diesen Speicher nicht ausgefüllt",IF(COUNTIF('Entladung des Speichers'!$A$17:$A$300,'Ergebnis (aggregiert)'!A178)=0,"Fehler: Reiter 'Entladung des Speichers' wurde für diesen Speicher nicht ausgefüllt",IF(COUNTIF(Füllstände!$A$17:$A$300,'Ergebnis (aggregiert)'!A178)=0,"Fehler: Reiter 'Füllstände' wurde für diesen Speicher nicht ausgefüllt","")))),"Fehler: nicht alle Datenblätter für diesen Speicher wurden vollständig befüllt")</f>
        <v/>
      </c>
    </row>
    <row r="179" spans="1:10" x14ac:dyDescent="0.2">
      <c r="A179" s="105" t="str">
        <f>IF(Stammdaten!A179="","",Stammdaten!A179)</f>
        <v/>
      </c>
      <c r="B179" s="105" t="str">
        <f>IF(A179="","",VLOOKUP(A179,Stammdaten!A179:H462,6,FALSE))</f>
        <v/>
      </c>
      <c r="C179" s="177" t="str">
        <f>IF(A179="","",IF(OR('Beladung des Speichers'!B179="Beladung aus dem Netz eines anderen Netzbetreibers",'Beladung des Speichers'!B179="Beladung ohne Netznutzung"),'Beladung des Speichers'!B179,"Beladung aus dem Netz der "&amp;Stammdaten!$F$3))</f>
        <v/>
      </c>
      <c r="D179" s="106" t="str">
        <f t="shared" si="4"/>
        <v/>
      </c>
      <c r="E179" s="107" t="str">
        <f>IF(OR(C179="Beladung aus dem Netz eines anderen Netzbetreibers",C179="Beladung ohne Netznutzung"), "",IF(A179="","",SUMIFS('Ergebnis (detailliert)'!$H$17:$H$300,'Ergebnis (detailliert)'!$A$17:$A$300,'Ergebnis (aggregiert)'!$A179,'Ergebnis (detailliert)'!$B$17:$B$300,'Ergebnis (aggregiert)'!$C179)))</f>
        <v/>
      </c>
      <c r="F179" s="108" t="str">
        <f>IF(OR(C179="Beladung aus dem Netz eines anderen Netzbetreibers",C179="Beladung ohne Netznutzung"),  "",IF($A179="","",SUMIFS('Ergebnis (detailliert)'!$I$17:$I$300,'Ergebnis (detailliert)'!$A$17:$A$300,'Ergebnis (aggregiert)'!$A179,'Ergebnis (detailliert)'!$B$17:$B$300,'Ergebnis (aggregiert)'!$C179)))</f>
        <v/>
      </c>
      <c r="G179" s="107" t="str">
        <f>IF(OR(C179="Beladung aus dem Netz eines anderen Netzbetreibers",C179="Beladung ohne Netznutzung"), "",IF($A179="","",SUMIFS('Ergebnis (detailliert)'!$M$17:$M$1001,'Ergebnis (detailliert)'!$A$17:$A$1001,'Ergebnis (aggregiert)'!$A179,'Ergebnis (detailliert)'!$B$17:$B$1001,'Ergebnis (aggregiert)'!$C179)))</f>
        <v/>
      </c>
      <c r="H179" s="108" t="str">
        <f>IF(OR(C179="Beladung aus dem Netz eines anderen Netzbetreibers",C179="Beladung ohne Netznutzung"), "",IF($A179="","",SUMIFS('Ergebnis (detailliert)'!$P$17:$P$1001,'Ergebnis (detailliert)'!$A$17:$A$1001,'Ergebnis (aggregiert)'!$A179,'Ergebnis (detailliert)'!$B$17:$B$1001,'Ergebnis (aggregiert)'!$C179)))</f>
        <v/>
      </c>
      <c r="I179" s="109" t="str">
        <f>IF(OR(C179="Beladung aus dem Netz eines anderen Netzbetreibers",C179="Beladung ohne Netznutzung"), "",IF($A179="","",SUMIFS('Ergebnis (detailliert)'!$S$17:$S$1001,'Ergebnis (detailliert)'!$A$17:$A$1001,'Ergebnis (aggregiert)'!$A179,'Ergebnis (detailliert)'!$B$17:$B$1001,'Ergebnis (aggregiert)'!$C179)))</f>
        <v/>
      </c>
      <c r="J179" s="87" t="str">
        <f>IFERROR(IF(ISBLANK(A179),"",IF(COUNTIF('Beladung des Speichers'!$A$17:$A$300,'Ergebnis (aggregiert)'!A179)=0,"Fehler: Reiter 'Beladung des Speichers' wurde für diesen Speicher nicht ausgefüllt",IF(COUNTIF('Entladung des Speichers'!$A$17:$A$300,'Ergebnis (aggregiert)'!A179)=0,"Fehler: Reiter 'Entladung des Speichers' wurde für diesen Speicher nicht ausgefüllt",IF(COUNTIF(Füllstände!$A$17:$A$300,'Ergebnis (aggregiert)'!A179)=0,"Fehler: Reiter 'Füllstände' wurde für diesen Speicher nicht ausgefüllt","")))),"Fehler: nicht alle Datenblätter für diesen Speicher wurden vollständig befüllt")</f>
        <v/>
      </c>
    </row>
    <row r="180" spans="1:10" x14ac:dyDescent="0.2">
      <c r="A180" s="105" t="str">
        <f>IF(Stammdaten!A180="","",Stammdaten!A180)</f>
        <v/>
      </c>
      <c r="B180" s="105" t="str">
        <f>IF(A180="","",VLOOKUP(A180,Stammdaten!A180:H463,6,FALSE))</f>
        <v/>
      </c>
      <c r="C180" s="177" t="str">
        <f>IF(A180="","",IF(OR('Beladung des Speichers'!B180="Beladung aus dem Netz eines anderen Netzbetreibers",'Beladung des Speichers'!B180="Beladung ohne Netznutzung"),'Beladung des Speichers'!B180,"Beladung aus dem Netz der "&amp;Stammdaten!$F$3))</f>
        <v/>
      </c>
      <c r="D180" s="106" t="str">
        <f t="shared" si="4"/>
        <v/>
      </c>
      <c r="E180" s="107" t="str">
        <f>IF(OR(C180="Beladung aus dem Netz eines anderen Netzbetreibers",C180="Beladung ohne Netznutzung"), "",IF(A180="","",SUMIFS('Ergebnis (detailliert)'!$H$17:$H$300,'Ergebnis (detailliert)'!$A$17:$A$300,'Ergebnis (aggregiert)'!$A180,'Ergebnis (detailliert)'!$B$17:$B$300,'Ergebnis (aggregiert)'!$C180)))</f>
        <v/>
      </c>
      <c r="F180" s="108" t="str">
        <f>IF(OR(C180="Beladung aus dem Netz eines anderen Netzbetreibers",C180="Beladung ohne Netznutzung"),  "",IF($A180="","",SUMIFS('Ergebnis (detailliert)'!$I$17:$I$300,'Ergebnis (detailliert)'!$A$17:$A$300,'Ergebnis (aggregiert)'!$A180,'Ergebnis (detailliert)'!$B$17:$B$300,'Ergebnis (aggregiert)'!$C180)))</f>
        <v/>
      </c>
      <c r="G180" s="107" t="str">
        <f>IF(OR(C180="Beladung aus dem Netz eines anderen Netzbetreibers",C180="Beladung ohne Netznutzung"), "",IF($A180="","",SUMIFS('Ergebnis (detailliert)'!$M$17:$M$1001,'Ergebnis (detailliert)'!$A$17:$A$1001,'Ergebnis (aggregiert)'!$A180,'Ergebnis (detailliert)'!$B$17:$B$1001,'Ergebnis (aggregiert)'!$C180)))</f>
        <v/>
      </c>
      <c r="H180" s="108" t="str">
        <f>IF(OR(C180="Beladung aus dem Netz eines anderen Netzbetreibers",C180="Beladung ohne Netznutzung"), "",IF($A180="","",SUMIFS('Ergebnis (detailliert)'!$P$17:$P$1001,'Ergebnis (detailliert)'!$A$17:$A$1001,'Ergebnis (aggregiert)'!$A180,'Ergebnis (detailliert)'!$B$17:$B$1001,'Ergebnis (aggregiert)'!$C180)))</f>
        <v/>
      </c>
      <c r="I180" s="109" t="str">
        <f>IF(OR(C180="Beladung aus dem Netz eines anderen Netzbetreibers",C180="Beladung ohne Netznutzung"), "",IF($A180="","",SUMIFS('Ergebnis (detailliert)'!$S$17:$S$1001,'Ergebnis (detailliert)'!$A$17:$A$1001,'Ergebnis (aggregiert)'!$A180,'Ergebnis (detailliert)'!$B$17:$B$1001,'Ergebnis (aggregiert)'!$C180)))</f>
        <v/>
      </c>
      <c r="J180" s="87" t="str">
        <f>IFERROR(IF(ISBLANK(A180),"",IF(COUNTIF('Beladung des Speichers'!$A$17:$A$300,'Ergebnis (aggregiert)'!A180)=0,"Fehler: Reiter 'Beladung des Speichers' wurde für diesen Speicher nicht ausgefüllt",IF(COUNTIF('Entladung des Speichers'!$A$17:$A$300,'Ergebnis (aggregiert)'!A180)=0,"Fehler: Reiter 'Entladung des Speichers' wurde für diesen Speicher nicht ausgefüllt",IF(COUNTIF(Füllstände!$A$17:$A$300,'Ergebnis (aggregiert)'!A180)=0,"Fehler: Reiter 'Füllstände' wurde für diesen Speicher nicht ausgefüllt","")))),"Fehler: nicht alle Datenblätter für diesen Speicher wurden vollständig befüllt")</f>
        <v/>
      </c>
    </row>
    <row r="181" spans="1:10" x14ac:dyDescent="0.2">
      <c r="A181" s="105" t="str">
        <f>IF(Stammdaten!A181="","",Stammdaten!A181)</f>
        <v/>
      </c>
      <c r="B181" s="105" t="str">
        <f>IF(A181="","",VLOOKUP(A181,Stammdaten!A181:H464,6,FALSE))</f>
        <v/>
      </c>
      <c r="C181" s="177" t="str">
        <f>IF(A181="","",IF(OR('Beladung des Speichers'!B181="Beladung aus dem Netz eines anderen Netzbetreibers",'Beladung des Speichers'!B181="Beladung ohne Netznutzung"),'Beladung des Speichers'!B181,"Beladung aus dem Netz der "&amp;Stammdaten!$F$3))</f>
        <v/>
      </c>
      <c r="D181" s="106" t="str">
        <f t="shared" si="4"/>
        <v/>
      </c>
      <c r="E181" s="107" t="str">
        <f>IF(OR(C181="Beladung aus dem Netz eines anderen Netzbetreibers",C181="Beladung ohne Netznutzung"), "",IF(A181="","",SUMIFS('Ergebnis (detailliert)'!$H$17:$H$300,'Ergebnis (detailliert)'!$A$17:$A$300,'Ergebnis (aggregiert)'!$A181,'Ergebnis (detailliert)'!$B$17:$B$300,'Ergebnis (aggregiert)'!$C181)))</f>
        <v/>
      </c>
      <c r="F181" s="108" t="str">
        <f>IF(OR(C181="Beladung aus dem Netz eines anderen Netzbetreibers",C181="Beladung ohne Netznutzung"),  "",IF($A181="","",SUMIFS('Ergebnis (detailliert)'!$I$17:$I$300,'Ergebnis (detailliert)'!$A$17:$A$300,'Ergebnis (aggregiert)'!$A181,'Ergebnis (detailliert)'!$B$17:$B$300,'Ergebnis (aggregiert)'!$C181)))</f>
        <v/>
      </c>
      <c r="G181" s="107" t="str">
        <f>IF(OR(C181="Beladung aus dem Netz eines anderen Netzbetreibers",C181="Beladung ohne Netznutzung"), "",IF($A181="","",SUMIFS('Ergebnis (detailliert)'!$M$17:$M$1001,'Ergebnis (detailliert)'!$A$17:$A$1001,'Ergebnis (aggregiert)'!$A181,'Ergebnis (detailliert)'!$B$17:$B$1001,'Ergebnis (aggregiert)'!$C181)))</f>
        <v/>
      </c>
      <c r="H181" s="108" t="str">
        <f>IF(OR(C181="Beladung aus dem Netz eines anderen Netzbetreibers",C181="Beladung ohne Netznutzung"), "",IF($A181="","",SUMIFS('Ergebnis (detailliert)'!$P$17:$P$1001,'Ergebnis (detailliert)'!$A$17:$A$1001,'Ergebnis (aggregiert)'!$A181,'Ergebnis (detailliert)'!$B$17:$B$1001,'Ergebnis (aggregiert)'!$C181)))</f>
        <v/>
      </c>
      <c r="I181" s="109" t="str">
        <f>IF(OR(C181="Beladung aus dem Netz eines anderen Netzbetreibers",C181="Beladung ohne Netznutzung"), "",IF($A181="","",SUMIFS('Ergebnis (detailliert)'!$S$17:$S$1001,'Ergebnis (detailliert)'!$A$17:$A$1001,'Ergebnis (aggregiert)'!$A181,'Ergebnis (detailliert)'!$B$17:$B$1001,'Ergebnis (aggregiert)'!$C181)))</f>
        <v/>
      </c>
      <c r="J181" s="87" t="str">
        <f>IFERROR(IF(ISBLANK(A181),"",IF(COUNTIF('Beladung des Speichers'!$A$17:$A$300,'Ergebnis (aggregiert)'!A181)=0,"Fehler: Reiter 'Beladung des Speichers' wurde für diesen Speicher nicht ausgefüllt",IF(COUNTIF('Entladung des Speichers'!$A$17:$A$300,'Ergebnis (aggregiert)'!A181)=0,"Fehler: Reiter 'Entladung des Speichers' wurde für diesen Speicher nicht ausgefüllt",IF(COUNTIF(Füllstände!$A$17:$A$300,'Ergebnis (aggregiert)'!A181)=0,"Fehler: Reiter 'Füllstände' wurde für diesen Speicher nicht ausgefüllt","")))),"Fehler: nicht alle Datenblätter für diesen Speicher wurden vollständig befüllt")</f>
        <v/>
      </c>
    </row>
    <row r="182" spans="1:10" x14ac:dyDescent="0.2">
      <c r="A182" s="105" t="str">
        <f>IF(Stammdaten!A182="","",Stammdaten!A182)</f>
        <v/>
      </c>
      <c r="B182" s="105" t="str">
        <f>IF(A182="","",VLOOKUP(A182,Stammdaten!A182:H465,6,FALSE))</f>
        <v/>
      </c>
      <c r="C182" s="177" t="str">
        <f>IF(A182="","",IF(OR('Beladung des Speichers'!B182="Beladung aus dem Netz eines anderen Netzbetreibers",'Beladung des Speichers'!B182="Beladung ohne Netznutzung"),'Beladung des Speichers'!B182,"Beladung aus dem Netz der "&amp;Stammdaten!$F$3))</f>
        <v/>
      </c>
      <c r="D182" s="106" t="str">
        <f t="shared" si="4"/>
        <v/>
      </c>
      <c r="E182" s="107" t="str">
        <f>IF(OR(C182="Beladung aus dem Netz eines anderen Netzbetreibers",C182="Beladung ohne Netznutzung"), "",IF(A182="","",SUMIFS('Ergebnis (detailliert)'!$H$17:$H$300,'Ergebnis (detailliert)'!$A$17:$A$300,'Ergebnis (aggregiert)'!$A182,'Ergebnis (detailliert)'!$B$17:$B$300,'Ergebnis (aggregiert)'!$C182)))</f>
        <v/>
      </c>
      <c r="F182" s="108" t="str">
        <f>IF(OR(C182="Beladung aus dem Netz eines anderen Netzbetreibers",C182="Beladung ohne Netznutzung"),  "",IF($A182="","",SUMIFS('Ergebnis (detailliert)'!$I$17:$I$300,'Ergebnis (detailliert)'!$A$17:$A$300,'Ergebnis (aggregiert)'!$A182,'Ergebnis (detailliert)'!$B$17:$B$300,'Ergebnis (aggregiert)'!$C182)))</f>
        <v/>
      </c>
      <c r="G182" s="107" t="str">
        <f>IF(OR(C182="Beladung aus dem Netz eines anderen Netzbetreibers",C182="Beladung ohne Netznutzung"), "",IF($A182="","",SUMIFS('Ergebnis (detailliert)'!$M$17:$M$1001,'Ergebnis (detailliert)'!$A$17:$A$1001,'Ergebnis (aggregiert)'!$A182,'Ergebnis (detailliert)'!$B$17:$B$1001,'Ergebnis (aggregiert)'!$C182)))</f>
        <v/>
      </c>
      <c r="H182" s="108" t="str">
        <f>IF(OR(C182="Beladung aus dem Netz eines anderen Netzbetreibers",C182="Beladung ohne Netznutzung"), "",IF($A182="","",SUMIFS('Ergebnis (detailliert)'!$P$17:$P$1001,'Ergebnis (detailliert)'!$A$17:$A$1001,'Ergebnis (aggregiert)'!$A182,'Ergebnis (detailliert)'!$B$17:$B$1001,'Ergebnis (aggregiert)'!$C182)))</f>
        <v/>
      </c>
      <c r="I182" s="109" t="str">
        <f>IF(OR(C182="Beladung aus dem Netz eines anderen Netzbetreibers",C182="Beladung ohne Netznutzung"), "",IF($A182="","",SUMIFS('Ergebnis (detailliert)'!$S$17:$S$1001,'Ergebnis (detailliert)'!$A$17:$A$1001,'Ergebnis (aggregiert)'!$A182,'Ergebnis (detailliert)'!$B$17:$B$1001,'Ergebnis (aggregiert)'!$C182)))</f>
        <v/>
      </c>
      <c r="J182" s="87" t="str">
        <f>IFERROR(IF(ISBLANK(A182),"",IF(COUNTIF('Beladung des Speichers'!$A$17:$A$300,'Ergebnis (aggregiert)'!A182)=0,"Fehler: Reiter 'Beladung des Speichers' wurde für diesen Speicher nicht ausgefüllt",IF(COUNTIF('Entladung des Speichers'!$A$17:$A$300,'Ergebnis (aggregiert)'!A182)=0,"Fehler: Reiter 'Entladung des Speichers' wurde für diesen Speicher nicht ausgefüllt",IF(COUNTIF(Füllstände!$A$17:$A$300,'Ergebnis (aggregiert)'!A182)=0,"Fehler: Reiter 'Füllstände' wurde für diesen Speicher nicht ausgefüllt","")))),"Fehler: nicht alle Datenblätter für diesen Speicher wurden vollständig befüllt")</f>
        <v/>
      </c>
    </row>
    <row r="183" spans="1:10" x14ac:dyDescent="0.2">
      <c r="A183" s="105" t="str">
        <f>IF(Stammdaten!A183="","",Stammdaten!A183)</f>
        <v/>
      </c>
      <c r="B183" s="105" t="str">
        <f>IF(A183="","",VLOOKUP(A183,Stammdaten!A183:H466,6,FALSE))</f>
        <v/>
      </c>
      <c r="C183" s="177" t="str">
        <f>IF(A183="","",IF(OR('Beladung des Speichers'!B183="Beladung aus dem Netz eines anderen Netzbetreibers",'Beladung des Speichers'!B183="Beladung ohne Netznutzung"),'Beladung des Speichers'!B183,"Beladung aus dem Netz der "&amp;Stammdaten!$F$3))</f>
        <v/>
      </c>
      <c r="D183" s="106" t="str">
        <f t="shared" si="4"/>
        <v/>
      </c>
      <c r="E183" s="107" t="str">
        <f>IF(OR(C183="Beladung aus dem Netz eines anderen Netzbetreibers",C183="Beladung ohne Netznutzung"), "",IF(A183="","",SUMIFS('Ergebnis (detailliert)'!$H$17:$H$300,'Ergebnis (detailliert)'!$A$17:$A$300,'Ergebnis (aggregiert)'!$A183,'Ergebnis (detailliert)'!$B$17:$B$300,'Ergebnis (aggregiert)'!$C183)))</f>
        <v/>
      </c>
      <c r="F183" s="108" t="str">
        <f>IF(OR(C183="Beladung aus dem Netz eines anderen Netzbetreibers",C183="Beladung ohne Netznutzung"),  "",IF($A183="","",SUMIFS('Ergebnis (detailliert)'!$I$17:$I$300,'Ergebnis (detailliert)'!$A$17:$A$300,'Ergebnis (aggregiert)'!$A183,'Ergebnis (detailliert)'!$B$17:$B$300,'Ergebnis (aggregiert)'!$C183)))</f>
        <v/>
      </c>
      <c r="G183" s="107" t="str">
        <f>IF(OR(C183="Beladung aus dem Netz eines anderen Netzbetreibers",C183="Beladung ohne Netznutzung"), "",IF($A183="","",SUMIFS('Ergebnis (detailliert)'!$M$17:$M$1001,'Ergebnis (detailliert)'!$A$17:$A$1001,'Ergebnis (aggregiert)'!$A183,'Ergebnis (detailliert)'!$B$17:$B$1001,'Ergebnis (aggregiert)'!$C183)))</f>
        <v/>
      </c>
      <c r="H183" s="108" t="str">
        <f>IF(OR(C183="Beladung aus dem Netz eines anderen Netzbetreibers",C183="Beladung ohne Netznutzung"), "",IF($A183="","",SUMIFS('Ergebnis (detailliert)'!$P$17:$P$1001,'Ergebnis (detailliert)'!$A$17:$A$1001,'Ergebnis (aggregiert)'!$A183,'Ergebnis (detailliert)'!$B$17:$B$1001,'Ergebnis (aggregiert)'!$C183)))</f>
        <v/>
      </c>
      <c r="I183" s="109" t="str">
        <f>IF(OR(C183="Beladung aus dem Netz eines anderen Netzbetreibers",C183="Beladung ohne Netznutzung"), "",IF($A183="","",SUMIFS('Ergebnis (detailliert)'!$S$17:$S$1001,'Ergebnis (detailliert)'!$A$17:$A$1001,'Ergebnis (aggregiert)'!$A183,'Ergebnis (detailliert)'!$B$17:$B$1001,'Ergebnis (aggregiert)'!$C183)))</f>
        <v/>
      </c>
      <c r="J183" s="87" t="str">
        <f>IFERROR(IF(ISBLANK(A183),"",IF(COUNTIF('Beladung des Speichers'!$A$17:$A$300,'Ergebnis (aggregiert)'!A183)=0,"Fehler: Reiter 'Beladung des Speichers' wurde für diesen Speicher nicht ausgefüllt",IF(COUNTIF('Entladung des Speichers'!$A$17:$A$300,'Ergebnis (aggregiert)'!A183)=0,"Fehler: Reiter 'Entladung des Speichers' wurde für diesen Speicher nicht ausgefüllt",IF(COUNTIF(Füllstände!$A$17:$A$300,'Ergebnis (aggregiert)'!A183)=0,"Fehler: Reiter 'Füllstände' wurde für diesen Speicher nicht ausgefüllt","")))),"Fehler: nicht alle Datenblätter für diesen Speicher wurden vollständig befüllt")</f>
        <v/>
      </c>
    </row>
    <row r="184" spans="1:10" x14ac:dyDescent="0.2">
      <c r="A184" s="105" t="str">
        <f>IF(Stammdaten!A184="","",Stammdaten!A184)</f>
        <v/>
      </c>
      <c r="B184" s="105" t="str">
        <f>IF(A184="","",VLOOKUP(A184,Stammdaten!A184:H467,6,FALSE))</f>
        <v/>
      </c>
      <c r="C184" s="177" t="str">
        <f>IF(A184="","",IF(OR('Beladung des Speichers'!B184="Beladung aus dem Netz eines anderen Netzbetreibers",'Beladung des Speichers'!B184="Beladung ohne Netznutzung"),'Beladung des Speichers'!B184,"Beladung aus dem Netz der "&amp;Stammdaten!$F$3))</f>
        <v/>
      </c>
      <c r="D184" s="106" t="str">
        <f t="shared" si="4"/>
        <v/>
      </c>
      <c r="E184" s="107" t="str">
        <f>IF(OR(C184="Beladung aus dem Netz eines anderen Netzbetreibers",C184="Beladung ohne Netznutzung"), "",IF(A184="","",SUMIFS('Ergebnis (detailliert)'!$H$17:$H$300,'Ergebnis (detailliert)'!$A$17:$A$300,'Ergebnis (aggregiert)'!$A184,'Ergebnis (detailliert)'!$B$17:$B$300,'Ergebnis (aggregiert)'!$C184)))</f>
        <v/>
      </c>
      <c r="F184" s="108" t="str">
        <f>IF(OR(C184="Beladung aus dem Netz eines anderen Netzbetreibers",C184="Beladung ohne Netznutzung"),  "",IF($A184="","",SUMIFS('Ergebnis (detailliert)'!$I$17:$I$300,'Ergebnis (detailliert)'!$A$17:$A$300,'Ergebnis (aggregiert)'!$A184,'Ergebnis (detailliert)'!$B$17:$B$300,'Ergebnis (aggregiert)'!$C184)))</f>
        <v/>
      </c>
      <c r="G184" s="107" t="str">
        <f>IF(OR(C184="Beladung aus dem Netz eines anderen Netzbetreibers",C184="Beladung ohne Netznutzung"), "",IF($A184="","",SUMIFS('Ergebnis (detailliert)'!$M$17:$M$1001,'Ergebnis (detailliert)'!$A$17:$A$1001,'Ergebnis (aggregiert)'!$A184,'Ergebnis (detailliert)'!$B$17:$B$1001,'Ergebnis (aggregiert)'!$C184)))</f>
        <v/>
      </c>
      <c r="H184" s="108" t="str">
        <f>IF(OR(C184="Beladung aus dem Netz eines anderen Netzbetreibers",C184="Beladung ohne Netznutzung"), "",IF($A184="","",SUMIFS('Ergebnis (detailliert)'!$P$17:$P$1001,'Ergebnis (detailliert)'!$A$17:$A$1001,'Ergebnis (aggregiert)'!$A184,'Ergebnis (detailliert)'!$B$17:$B$1001,'Ergebnis (aggregiert)'!$C184)))</f>
        <v/>
      </c>
      <c r="I184" s="109" t="str">
        <f>IF(OR(C184="Beladung aus dem Netz eines anderen Netzbetreibers",C184="Beladung ohne Netznutzung"), "",IF($A184="","",SUMIFS('Ergebnis (detailliert)'!$S$17:$S$1001,'Ergebnis (detailliert)'!$A$17:$A$1001,'Ergebnis (aggregiert)'!$A184,'Ergebnis (detailliert)'!$B$17:$B$1001,'Ergebnis (aggregiert)'!$C184)))</f>
        <v/>
      </c>
      <c r="J184" s="87" t="str">
        <f>IFERROR(IF(ISBLANK(A184),"",IF(COUNTIF('Beladung des Speichers'!$A$17:$A$300,'Ergebnis (aggregiert)'!A184)=0,"Fehler: Reiter 'Beladung des Speichers' wurde für diesen Speicher nicht ausgefüllt",IF(COUNTIF('Entladung des Speichers'!$A$17:$A$300,'Ergebnis (aggregiert)'!A184)=0,"Fehler: Reiter 'Entladung des Speichers' wurde für diesen Speicher nicht ausgefüllt",IF(COUNTIF(Füllstände!$A$17:$A$300,'Ergebnis (aggregiert)'!A184)=0,"Fehler: Reiter 'Füllstände' wurde für diesen Speicher nicht ausgefüllt","")))),"Fehler: nicht alle Datenblätter für diesen Speicher wurden vollständig befüllt")</f>
        <v/>
      </c>
    </row>
    <row r="185" spans="1:10" x14ac:dyDescent="0.2">
      <c r="A185" s="105" t="str">
        <f>IF(Stammdaten!A185="","",Stammdaten!A185)</f>
        <v/>
      </c>
      <c r="B185" s="105" t="str">
        <f>IF(A185="","",VLOOKUP(A185,Stammdaten!A185:H468,6,FALSE))</f>
        <v/>
      </c>
      <c r="C185" s="177" t="str">
        <f>IF(A185="","",IF(OR('Beladung des Speichers'!B185="Beladung aus dem Netz eines anderen Netzbetreibers",'Beladung des Speichers'!B185="Beladung ohne Netznutzung"),'Beladung des Speichers'!B185,"Beladung aus dem Netz der "&amp;Stammdaten!$F$3))</f>
        <v/>
      </c>
      <c r="D185" s="106" t="str">
        <f t="shared" si="4"/>
        <v/>
      </c>
      <c r="E185" s="107" t="str">
        <f>IF(OR(C185="Beladung aus dem Netz eines anderen Netzbetreibers",C185="Beladung ohne Netznutzung"), "",IF(A185="","",SUMIFS('Ergebnis (detailliert)'!$H$17:$H$300,'Ergebnis (detailliert)'!$A$17:$A$300,'Ergebnis (aggregiert)'!$A185,'Ergebnis (detailliert)'!$B$17:$B$300,'Ergebnis (aggregiert)'!$C185)))</f>
        <v/>
      </c>
      <c r="F185" s="108" t="str">
        <f>IF(OR(C185="Beladung aus dem Netz eines anderen Netzbetreibers",C185="Beladung ohne Netznutzung"),  "",IF($A185="","",SUMIFS('Ergebnis (detailliert)'!$I$17:$I$300,'Ergebnis (detailliert)'!$A$17:$A$300,'Ergebnis (aggregiert)'!$A185,'Ergebnis (detailliert)'!$B$17:$B$300,'Ergebnis (aggregiert)'!$C185)))</f>
        <v/>
      </c>
      <c r="G185" s="107" t="str">
        <f>IF(OR(C185="Beladung aus dem Netz eines anderen Netzbetreibers",C185="Beladung ohne Netznutzung"), "",IF($A185="","",SUMIFS('Ergebnis (detailliert)'!$M$17:$M$1001,'Ergebnis (detailliert)'!$A$17:$A$1001,'Ergebnis (aggregiert)'!$A185,'Ergebnis (detailliert)'!$B$17:$B$1001,'Ergebnis (aggregiert)'!$C185)))</f>
        <v/>
      </c>
      <c r="H185" s="108" t="str">
        <f>IF(OR(C185="Beladung aus dem Netz eines anderen Netzbetreibers",C185="Beladung ohne Netznutzung"), "",IF($A185="","",SUMIFS('Ergebnis (detailliert)'!$P$17:$P$1001,'Ergebnis (detailliert)'!$A$17:$A$1001,'Ergebnis (aggregiert)'!$A185,'Ergebnis (detailliert)'!$B$17:$B$1001,'Ergebnis (aggregiert)'!$C185)))</f>
        <v/>
      </c>
      <c r="I185" s="109" t="str">
        <f>IF(OR(C185="Beladung aus dem Netz eines anderen Netzbetreibers",C185="Beladung ohne Netznutzung"), "",IF($A185="","",SUMIFS('Ergebnis (detailliert)'!$S$17:$S$1001,'Ergebnis (detailliert)'!$A$17:$A$1001,'Ergebnis (aggregiert)'!$A185,'Ergebnis (detailliert)'!$B$17:$B$1001,'Ergebnis (aggregiert)'!$C185)))</f>
        <v/>
      </c>
      <c r="J185" s="87" t="str">
        <f>IFERROR(IF(ISBLANK(A185),"",IF(COUNTIF('Beladung des Speichers'!$A$17:$A$300,'Ergebnis (aggregiert)'!A185)=0,"Fehler: Reiter 'Beladung des Speichers' wurde für diesen Speicher nicht ausgefüllt",IF(COUNTIF('Entladung des Speichers'!$A$17:$A$300,'Ergebnis (aggregiert)'!A185)=0,"Fehler: Reiter 'Entladung des Speichers' wurde für diesen Speicher nicht ausgefüllt",IF(COUNTIF(Füllstände!$A$17:$A$300,'Ergebnis (aggregiert)'!A185)=0,"Fehler: Reiter 'Füllstände' wurde für diesen Speicher nicht ausgefüllt","")))),"Fehler: nicht alle Datenblätter für diesen Speicher wurden vollständig befüllt")</f>
        <v/>
      </c>
    </row>
    <row r="186" spans="1:10" x14ac:dyDescent="0.2">
      <c r="A186" s="105" t="str">
        <f>IF(Stammdaten!A186="","",Stammdaten!A186)</f>
        <v/>
      </c>
      <c r="B186" s="105" t="str">
        <f>IF(A186="","",VLOOKUP(A186,Stammdaten!A186:H469,6,FALSE))</f>
        <v/>
      </c>
      <c r="C186" s="177" t="str">
        <f>IF(A186="","",IF(OR('Beladung des Speichers'!B186="Beladung aus dem Netz eines anderen Netzbetreibers",'Beladung des Speichers'!B186="Beladung ohne Netznutzung"),'Beladung des Speichers'!B186,"Beladung aus dem Netz der "&amp;Stammdaten!$F$3))</f>
        <v/>
      </c>
      <c r="D186" s="106" t="str">
        <f t="shared" si="4"/>
        <v/>
      </c>
      <c r="E186" s="107" t="str">
        <f>IF(OR(C186="Beladung aus dem Netz eines anderen Netzbetreibers",C186="Beladung ohne Netznutzung"), "",IF(A186="","",SUMIFS('Ergebnis (detailliert)'!$H$17:$H$300,'Ergebnis (detailliert)'!$A$17:$A$300,'Ergebnis (aggregiert)'!$A186,'Ergebnis (detailliert)'!$B$17:$B$300,'Ergebnis (aggregiert)'!$C186)))</f>
        <v/>
      </c>
      <c r="F186" s="108" t="str">
        <f>IF(OR(C186="Beladung aus dem Netz eines anderen Netzbetreibers",C186="Beladung ohne Netznutzung"),  "",IF($A186="","",SUMIFS('Ergebnis (detailliert)'!$I$17:$I$300,'Ergebnis (detailliert)'!$A$17:$A$300,'Ergebnis (aggregiert)'!$A186,'Ergebnis (detailliert)'!$B$17:$B$300,'Ergebnis (aggregiert)'!$C186)))</f>
        <v/>
      </c>
      <c r="G186" s="107" t="str">
        <f>IF(OR(C186="Beladung aus dem Netz eines anderen Netzbetreibers",C186="Beladung ohne Netznutzung"), "",IF($A186="","",SUMIFS('Ergebnis (detailliert)'!$M$17:$M$1001,'Ergebnis (detailliert)'!$A$17:$A$1001,'Ergebnis (aggregiert)'!$A186,'Ergebnis (detailliert)'!$B$17:$B$1001,'Ergebnis (aggregiert)'!$C186)))</f>
        <v/>
      </c>
      <c r="H186" s="108" t="str">
        <f>IF(OR(C186="Beladung aus dem Netz eines anderen Netzbetreibers",C186="Beladung ohne Netznutzung"), "",IF($A186="","",SUMIFS('Ergebnis (detailliert)'!$P$17:$P$1001,'Ergebnis (detailliert)'!$A$17:$A$1001,'Ergebnis (aggregiert)'!$A186,'Ergebnis (detailliert)'!$B$17:$B$1001,'Ergebnis (aggregiert)'!$C186)))</f>
        <v/>
      </c>
      <c r="I186" s="109" t="str">
        <f>IF(OR(C186="Beladung aus dem Netz eines anderen Netzbetreibers",C186="Beladung ohne Netznutzung"), "",IF($A186="","",SUMIFS('Ergebnis (detailliert)'!$S$17:$S$1001,'Ergebnis (detailliert)'!$A$17:$A$1001,'Ergebnis (aggregiert)'!$A186,'Ergebnis (detailliert)'!$B$17:$B$1001,'Ergebnis (aggregiert)'!$C186)))</f>
        <v/>
      </c>
      <c r="J186" s="87" t="str">
        <f>IFERROR(IF(ISBLANK(A186),"",IF(COUNTIF('Beladung des Speichers'!$A$17:$A$300,'Ergebnis (aggregiert)'!A186)=0,"Fehler: Reiter 'Beladung des Speichers' wurde für diesen Speicher nicht ausgefüllt",IF(COUNTIF('Entladung des Speichers'!$A$17:$A$300,'Ergebnis (aggregiert)'!A186)=0,"Fehler: Reiter 'Entladung des Speichers' wurde für diesen Speicher nicht ausgefüllt",IF(COUNTIF(Füllstände!$A$17:$A$300,'Ergebnis (aggregiert)'!A186)=0,"Fehler: Reiter 'Füllstände' wurde für diesen Speicher nicht ausgefüllt","")))),"Fehler: nicht alle Datenblätter für diesen Speicher wurden vollständig befüllt")</f>
        <v/>
      </c>
    </row>
    <row r="187" spans="1:10" x14ac:dyDescent="0.2">
      <c r="A187" s="105" t="str">
        <f>IF(Stammdaten!A187="","",Stammdaten!A187)</f>
        <v/>
      </c>
      <c r="B187" s="105" t="str">
        <f>IF(A187="","",VLOOKUP(A187,Stammdaten!A187:H470,6,FALSE))</f>
        <v/>
      </c>
      <c r="C187" s="177" t="str">
        <f>IF(A187="","",IF(OR('Beladung des Speichers'!B187="Beladung aus dem Netz eines anderen Netzbetreibers",'Beladung des Speichers'!B187="Beladung ohne Netznutzung"),'Beladung des Speichers'!B187,"Beladung aus dem Netz der "&amp;Stammdaten!$F$3))</f>
        <v/>
      </c>
      <c r="D187" s="106" t="str">
        <f t="shared" si="4"/>
        <v/>
      </c>
      <c r="E187" s="107" t="str">
        <f>IF(OR(C187="Beladung aus dem Netz eines anderen Netzbetreibers",C187="Beladung ohne Netznutzung"), "",IF(A187="","",SUMIFS('Ergebnis (detailliert)'!$H$17:$H$300,'Ergebnis (detailliert)'!$A$17:$A$300,'Ergebnis (aggregiert)'!$A187,'Ergebnis (detailliert)'!$B$17:$B$300,'Ergebnis (aggregiert)'!$C187)))</f>
        <v/>
      </c>
      <c r="F187" s="108" t="str">
        <f>IF(OR(C187="Beladung aus dem Netz eines anderen Netzbetreibers",C187="Beladung ohne Netznutzung"),  "",IF($A187="","",SUMIFS('Ergebnis (detailliert)'!$I$17:$I$300,'Ergebnis (detailliert)'!$A$17:$A$300,'Ergebnis (aggregiert)'!$A187,'Ergebnis (detailliert)'!$B$17:$B$300,'Ergebnis (aggregiert)'!$C187)))</f>
        <v/>
      </c>
      <c r="G187" s="107" t="str">
        <f>IF(OR(C187="Beladung aus dem Netz eines anderen Netzbetreibers",C187="Beladung ohne Netznutzung"), "",IF($A187="","",SUMIFS('Ergebnis (detailliert)'!$M$17:$M$1001,'Ergebnis (detailliert)'!$A$17:$A$1001,'Ergebnis (aggregiert)'!$A187,'Ergebnis (detailliert)'!$B$17:$B$1001,'Ergebnis (aggregiert)'!$C187)))</f>
        <v/>
      </c>
      <c r="H187" s="108" t="str">
        <f>IF(OR(C187="Beladung aus dem Netz eines anderen Netzbetreibers",C187="Beladung ohne Netznutzung"), "",IF($A187="","",SUMIFS('Ergebnis (detailliert)'!$P$17:$P$1001,'Ergebnis (detailliert)'!$A$17:$A$1001,'Ergebnis (aggregiert)'!$A187,'Ergebnis (detailliert)'!$B$17:$B$1001,'Ergebnis (aggregiert)'!$C187)))</f>
        <v/>
      </c>
      <c r="I187" s="109" t="str">
        <f>IF(OR(C187="Beladung aus dem Netz eines anderen Netzbetreibers",C187="Beladung ohne Netznutzung"), "",IF($A187="","",SUMIFS('Ergebnis (detailliert)'!$S$17:$S$1001,'Ergebnis (detailliert)'!$A$17:$A$1001,'Ergebnis (aggregiert)'!$A187,'Ergebnis (detailliert)'!$B$17:$B$1001,'Ergebnis (aggregiert)'!$C187)))</f>
        <v/>
      </c>
      <c r="J187" s="87" t="str">
        <f>IFERROR(IF(ISBLANK(A187),"",IF(COUNTIF('Beladung des Speichers'!$A$17:$A$300,'Ergebnis (aggregiert)'!A187)=0,"Fehler: Reiter 'Beladung des Speichers' wurde für diesen Speicher nicht ausgefüllt",IF(COUNTIF('Entladung des Speichers'!$A$17:$A$300,'Ergebnis (aggregiert)'!A187)=0,"Fehler: Reiter 'Entladung des Speichers' wurde für diesen Speicher nicht ausgefüllt",IF(COUNTIF(Füllstände!$A$17:$A$300,'Ergebnis (aggregiert)'!A187)=0,"Fehler: Reiter 'Füllstände' wurde für diesen Speicher nicht ausgefüllt","")))),"Fehler: nicht alle Datenblätter für diesen Speicher wurden vollständig befüllt")</f>
        <v/>
      </c>
    </row>
    <row r="188" spans="1:10" x14ac:dyDescent="0.2">
      <c r="A188" s="105" t="str">
        <f>IF(Stammdaten!A188="","",Stammdaten!A188)</f>
        <v/>
      </c>
      <c r="B188" s="105" t="str">
        <f>IF(A188="","",VLOOKUP(A188,Stammdaten!A188:H471,6,FALSE))</f>
        <v/>
      </c>
      <c r="C188" s="177" t="str">
        <f>IF(A188="","",IF(OR('Beladung des Speichers'!B188="Beladung aus dem Netz eines anderen Netzbetreibers",'Beladung des Speichers'!B188="Beladung ohne Netznutzung"),'Beladung des Speichers'!B188,"Beladung aus dem Netz der "&amp;Stammdaten!$F$3))</f>
        <v/>
      </c>
      <c r="D188" s="106" t="str">
        <f t="shared" si="4"/>
        <v/>
      </c>
      <c r="E188" s="107" t="str">
        <f>IF(OR(C188="Beladung aus dem Netz eines anderen Netzbetreibers",C188="Beladung ohne Netznutzung"), "",IF(A188="","",SUMIFS('Ergebnis (detailliert)'!$H$17:$H$300,'Ergebnis (detailliert)'!$A$17:$A$300,'Ergebnis (aggregiert)'!$A188,'Ergebnis (detailliert)'!$B$17:$B$300,'Ergebnis (aggregiert)'!$C188)))</f>
        <v/>
      </c>
      <c r="F188" s="108" t="str">
        <f>IF(OR(C188="Beladung aus dem Netz eines anderen Netzbetreibers",C188="Beladung ohne Netznutzung"),  "",IF($A188="","",SUMIFS('Ergebnis (detailliert)'!$I$17:$I$300,'Ergebnis (detailliert)'!$A$17:$A$300,'Ergebnis (aggregiert)'!$A188,'Ergebnis (detailliert)'!$B$17:$B$300,'Ergebnis (aggregiert)'!$C188)))</f>
        <v/>
      </c>
      <c r="G188" s="107" t="str">
        <f>IF(OR(C188="Beladung aus dem Netz eines anderen Netzbetreibers",C188="Beladung ohne Netznutzung"), "",IF($A188="","",SUMIFS('Ergebnis (detailliert)'!$M$17:$M$1001,'Ergebnis (detailliert)'!$A$17:$A$1001,'Ergebnis (aggregiert)'!$A188,'Ergebnis (detailliert)'!$B$17:$B$1001,'Ergebnis (aggregiert)'!$C188)))</f>
        <v/>
      </c>
      <c r="H188" s="108" t="str">
        <f>IF(OR(C188="Beladung aus dem Netz eines anderen Netzbetreibers",C188="Beladung ohne Netznutzung"), "",IF($A188="","",SUMIFS('Ergebnis (detailliert)'!$P$17:$P$1001,'Ergebnis (detailliert)'!$A$17:$A$1001,'Ergebnis (aggregiert)'!$A188,'Ergebnis (detailliert)'!$B$17:$B$1001,'Ergebnis (aggregiert)'!$C188)))</f>
        <v/>
      </c>
      <c r="I188" s="109" t="str">
        <f>IF(OR(C188="Beladung aus dem Netz eines anderen Netzbetreibers",C188="Beladung ohne Netznutzung"), "",IF($A188="","",SUMIFS('Ergebnis (detailliert)'!$S$17:$S$1001,'Ergebnis (detailliert)'!$A$17:$A$1001,'Ergebnis (aggregiert)'!$A188,'Ergebnis (detailliert)'!$B$17:$B$1001,'Ergebnis (aggregiert)'!$C188)))</f>
        <v/>
      </c>
      <c r="J188" s="87" t="str">
        <f>IFERROR(IF(ISBLANK(A188),"",IF(COUNTIF('Beladung des Speichers'!$A$17:$A$300,'Ergebnis (aggregiert)'!A188)=0,"Fehler: Reiter 'Beladung des Speichers' wurde für diesen Speicher nicht ausgefüllt",IF(COUNTIF('Entladung des Speichers'!$A$17:$A$300,'Ergebnis (aggregiert)'!A188)=0,"Fehler: Reiter 'Entladung des Speichers' wurde für diesen Speicher nicht ausgefüllt",IF(COUNTIF(Füllstände!$A$17:$A$300,'Ergebnis (aggregiert)'!A188)=0,"Fehler: Reiter 'Füllstände' wurde für diesen Speicher nicht ausgefüllt","")))),"Fehler: nicht alle Datenblätter für diesen Speicher wurden vollständig befüllt")</f>
        <v/>
      </c>
    </row>
    <row r="189" spans="1:10" x14ac:dyDescent="0.2">
      <c r="A189" s="105" t="str">
        <f>IF(Stammdaten!A189="","",Stammdaten!A189)</f>
        <v/>
      </c>
      <c r="B189" s="105" t="str">
        <f>IF(A189="","",VLOOKUP(A189,Stammdaten!A189:H472,6,FALSE))</f>
        <v/>
      </c>
      <c r="C189" s="177" t="str">
        <f>IF(A189="","",IF(OR('Beladung des Speichers'!B189="Beladung aus dem Netz eines anderen Netzbetreibers",'Beladung des Speichers'!B189="Beladung ohne Netznutzung"),'Beladung des Speichers'!B189,"Beladung aus dem Netz der "&amp;Stammdaten!$F$3))</f>
        <v/>
      </c>
      <c r="D189" s="106" t="str">
        <f t="shared" si="4"/>
        <v/>
      </c>
      <c r="E189" s="107" t="str">
        <f>IF(OR(C189="Beladung aus dem Netz eines anderen Netzbetreibers",C189="Beladung ohne Netznutzung"), "",IF(A189="","",SUMIFS('Ergebnis (detailliert)'!$H$17:$H$300,'Ergebnis (detailliert)'!$A$17:$A$300,'Ergebnis (aggregiert)'!$A189,'Ergebnis (detailliert)'!$B$17:$B$300,'Ergebnis (aggregiert)'!$C189)))</f>
        <v/>
      </c>
      <c r="F189" s="108" t="str">
        <f>IF(OR(C189="Beladung aus dem Netz eines anderen Netzbetreibers",C189="Beladung ohne Netznutzung"),  "",IF($A189="","",SUMIFS('Ergebnis (detailliert)'!$I$17:$I$300,'Ergebnis (detailliert)'!$A$17:$A$300,'Ergebnis (aggregiert)'!$A189,'Ergebnis (detailliert)'!$B$17:$B$300,'Ergebnis (aggregiert)'!$C189)))</f>
        <v/>
      </c>
      <c r="G189" s="107" t="str">
        <f>IF(OR(C189="Beladung aus dem Netz eines anderen Netzbetreibers",C189="Beladung ohne Netznutzung"), "",IF($A189="","",SUMIFS('Ergebnis (detailliert)'!$M$17:$M$1001,'Ergebnis (detailliert)'!$A$17:$A$1001,'Ergebnis (aggregiert)'!$A189,'Ergebnis (detailliert)'!$B$17:$B$1001,'Ergebnis (aggregiert)'!$C189)))</f>
        <v/>
      </c>
      <c r="H189" s="108" t="str">
        <f>IF(OR(C189="Beladung aus dem Netz eines anderen Netzbetreibers",C189="Beladung ohne Netznutzung"), "",IF($A189="","",SUMIFS('Ergebnis (detailliert)'!$P$17:$P$1001,'Ergebnis (detailliert)'!$A$17:$A$1001,'Ergebnis (aggregiert)'!$A189,'Ergebnis (detailliert)'!$B$17:$B$1001,'Ergebnis (aggregiert)'!$C189)))</f>
        <v/>
      </c>
      <c r="I189" s="109" t="str">
        <f>IF(OR(C189="Beladung aus dem Netz eines anderen Netzbetreibers",C189="Beladung ohne Netznutzung"), "",IF($A189="","",SUMIFS('Ergebnis (detailliert)'!$S$17:$S$1001,'Ergebnis (detailliert)'!$A$17:$A$1001,'Ergebnis (aggregiert)'!$A189,'Ergebnis (detailliert)'!$B$17:$B$1001,'Ergebnis (aggregiert)'!$C189)))</f>
        <v/>
      </c>
      <c r="J189" s="87" t="str">
        <f>IFERROR(IF(ISBLANK(A189),"",IF(COUNTIF('Beladung des Speichers'!$A$17:$A$300,'Ergebnis (aggregiert)'!A189)=0,"Fehler: Reiter 'Beladung des Speichers' wurde für diesen Speicher nicht ausgefüllt",IF(COUNTIF('Entladung des Speichers'!$A$17:$A$300,'Ergebnis (aggregiert)'!A189)=0,"Fehler: Reiter 'Entladung des Speichers' wurde für diesen Speicher nicht ausgefüllt",IF(COUNTIF(Füllstände!$A$17:$A$300,'Ergebnis (aggregiert)'!A189)=0,"Fehler: Reiter 'Füllstände' wurde für diesen Speicher nicht ausgefüllt","")))),"Fehler: nicht alle Datenblätter für diesen Speicher wurden vollständig befüllt")</f>
        <v/>
      </c>
    </row>
    <row r="190" spans="1:10" x14ac:dyDescent="0.2">
      <c r="A190" s="105" t="str">
        <f>IF(Stammdaten!A190="","",Stammdaten!A190)</f>
        <v/>
      </c>
      <c r="B190" s="105" t="str">
        <f>IF(A190="","",VLOOKUP(A190,Stammdaten!A190:H473,6,FALSE))</f>
        <v/>
      </c>
      <c r="C190" s="177" t="str">
        <f>IF(A190="","",IF(OR('Beladung des Speichers'!B190="Beladung aus dem Netz eines anderen Netzbetreibers",'Beladung des Speichers'!B190="Beladung ohne Netznutzung"),'Beladung des Speichers'!B190,"Beladung aus dem Netz der "&amp;Stammdaten!$F$3))</f>
        <v/>
      </c>
      <c r="D190" s="106" t="str">
        <f t="shared" si="4"/>
        <v/>
      </c>
      <c r="E190" s="107" t="str">
        <f>IF(OR(C190="Beladung aus dem Netz eines anderen Netzbetreibers",C190="Beladung ohne Netznutzung"), "",IF(A190="","",SUMIFS('Ergebnis (detailliert)'!$H$17:$H$300,'Ergebnis (detailliert)'!$A$17:$A$300,'Ergebnis (aggregiert)'!$A190,'Ergebnis (detailliert)'!$B$17:$B$300,'Ergebnis (aggregiert)'!$C190)))</f>
        <v/>
      </c>
      <c r="F190" s="108" t="str">
        <f>IF(OR(C190="Beladung aus dem Netz eines anderen Netzbetreibers",C190="Beladung ohne Netznutzung"),  "",IF($A190="","",SUMIFS('Ergebnis (detailliert)'!$I$17:$I$300,'Ergebnis (detailliert)'!$A$17:$A$300,'Ergebnis (aggregiert)'!$A190,'Ergebnis (detailliert)'!$B$17:$B$300,'Ergebnis (aggregiert)'!$C190)))</f>
        <v/>
      </c>
      <c r="G190" s="107" t="str">
        <f>IF(OR(C190="Beladung aus dem Netz eines anderen Netzbetreibers",C190="Beladung ohne Netznutzung"), "",IF($A190="","",SUMIFS('Ergebnis (detailliert)'!$M$17:$M$1001,'Ergebnis (detailliert)'!$A$17:$A$1001,'Ergebnis (aggregiert)'!$A190,'Ergebnis (detailliert)'!$B$17:$B$1001,'Ergebnis (aggregiert)'!$C190)))</f>
        <v/>
      </c>
      <c r="H190" s="108" t="str">
        <f>IF(OR(C190="Beladung aus dem Netz eines anderen Netzbetreibers",C190="Beladung ohne Netznutzung"), "",IF($A190="","",SUMIFS('Ergebnis (detailliert)'!$P$17:$P$1001,'Ergebnis (detailliert)'!$A$17:$A$1001,'Ergebnis (aggregiert)'!$A190,'Ergebnis (detailliert)'!$B$17:$B$1001,'Ergebnis (aggregiert)'!$C190)))</f>
        <v/>
      </c>
      <c r="I190" s="109" t="str">
        <f>IF(OR(C190="Beladung aus dem Netz eines anderen Netzbetreibers",C190="Beladung ohne Netznutzung"), "",IF($A190="","",SUMIFS('Ergebnis (detailliert)'!$S$17:$S$1001,'Ergebnis (detailliert)'!$A$17:$A$1001,'Ergebnis (aggregiert)'!$A190,'Ergebnis (detailliert)'!$B$17:$B$1001,'Ergebnis (aggregiert)'!$C190)))</f>
        <v/>
      </c>
      <c r="J190" s="87" t="str">
        <f>IFERROR(IF(ISBLANK(A190),"",IF(COUNTIF('Beladung des Speichers'!$A$17:$A$300,'Ergebnis (aggregiert)'!A190)=0,"Fehler: Reiter 'Beladung des Speichers' wurde für diesen Speicher nicht ausgefüllt",IF(COUNTIF('Entladung des Speichers'!$A$17:$A$300,'Ergebnis (aggregiert)'!A190)=0,"Fehler: Reiter 'Entladung des Speichers' wurde für diesen Speicher nicht ausgefüllt",IF(COUNTIF(Füllstände!$A$17:$A$300,'Ergebnis (aggregiert)'!A190)=0,"Fehler: Reiter 'Füllstände' wurde für diesen Speicher nicht ausgefüllt","")))),"Fehler: nicht alle Datenblätter für diesen Speicher wurden vollständig befüllt")</f>
        <v/>
      </c>
    </row>
    <row r="191" spans="1:10" x14ac:dyDescent="0.2">
      <c r="A191" s="105" t="str">
        <f>IF(Stammdaten!A191="","",Stammdaten!A191)</f>
        <v/>
      </c>
      <c r="B191" s="105" t="str">
        <f>IF(A191="","",VLOOKUP(A191,Stammdaten!A191:H474,6,FALSE))</f>
        <v/>
      </c>
      <c r="C191" s="177" t="str">
        <f>IF(A191="","",IF(OR('Beladung des Speichers'!B191="Beladung aus dem Netz eines anderen Netzbetreibers",'Beladung des Speichers'!B191="Beladung ohne Netznutzung"),'Beladung des Speichers'!B191,"Beladung aus dem Netz der "&amp;Stammdaten!$F$3))</f>
        <v/>
      </c>
      <c r="D191" s="106" t="str">
        <f t="shared" si="4"/>
        <v/>
      </c>
      <c r="E191" s="107" t="str">
        <f>IF(OR(C191="Beladung aus dem Netz eines anderen Netzbetreibers",C191="Beladung ohne Netznutzung"), "",IF(A191="","",SUMIFS('Ergebnis (detailliert)'!$H$17:$H$300,'Ergebnis (detailliert)'!$A$17:$A$300,'Ergebnis (aggregiert)'!$A191,'Ergebnis (detailliert)'!$B$17:$B$300,'Ergebnis (aggregiert)'!$C191)))</f>
        <v/>
      </c>
      <c r="F191" s="108" t="str">
        <f>IF(OR(C191="Beladung aus dem Netz eines anderen Netzbetreibers",C191="Beladung ohne Netznutzung"),  "",IF($A191="","",SUMIFS('Ergebnis (detailliert)'!$I$17:$I$300,'Ergebnis (detailliert)'!$A$17:$A$300,'Ergebnis (aggregiert)'!$A191,'Ergebnis (detailliert)'!$B$17:$B$300,'Ergebnis (aggregiert)'!$C191)))</f>
        <v/>
      </c>
      <c r="G191" s="107" t="str">
        <f>IF(OR(C191="Beladung aus dem Netz eines anderen Netzbetreibers",C191="Beladung ohne Netznutzung"), "",IF($A191="","",SUMIFS('Ergebnis (detailliert)'!$M$17:$M$1001,'Ergebnis (detailliert)'!$A$17:$A$1001,'Ergebnis (aggregiert)'!$A191,'Ergebnis (detailliert)'!$B$17:$B$1001,'Ergebnis (aggregiert)'!$C191)))</f>
        <v/>
      </c>
      <c r="H191" s="108" t="str">
        <f>IF(OR(C191="Beladung aus dem Netz eines anderen Netzbetreibers",C191="Beladung ohne Netznutzung"), "",IF($A191="","",SUMIFS('Ergebnis (detailliert)'!$P$17:$P$1001,'Ergebnis (detailliert)'!$A$17:$A$1001,'Ergebnis (aggregiert)'!$A191,'Ergebnis (detailliert)'!$B$17:$B$1001,'Ergebnis (aggregiert)'!$C191)))</f>
        <v/>
      </c>
      <c r="I191" s="109" t="str">
        <f>IF(OR(C191="Beladung aus dem Netz eines anderen Netzbetreibers",C191="Beladung ohne Netznutzung"), "",IF($A191="","",SUMIFS('Ergebnis (detailliert)'!$S$17:$S$1001,'Ergebnis (detailliert)'!$A$17:$A$1001,'Ergebnis (aggregiert)'!$A191,'Ergebnis (detailliert)'!$B$17:$B$1001,'Ergebnis (aggregiert)'!$C191)))</f>
        <v/>
      </c>
      <c r="J191" s="87" t="str">
        <f>IFERROR(IF(ISBLANK(A191),"",IF(COUNTIF('Beladung des Speichers'!$A$17:$A$300,'Ergebnis (aggregiert)'!A191)=0,"Fehler: Reiter 'Beladung des Speichers' wurde für diesen Speicher nicht ausgefüllt",IF(COUNTIF('Entladung des Speichers'!$A$17:$A$300,'Ergebnis (aggregiert)'!A191)=0,"Fehler: Reiter 'Entladung des Speichers' wurde für diesen Speicher nicht ausgefüllt",IF(COUNTIF(Füllstände!$A$17:$A$300,'Ergebnis (aggregiert)'!A191)=0,"Fehler: Reiter 'Füllstände' wurde für diesen Speicher nicht ausgefüllt","")))),"Fehler: nicht alle Datenblätter für diesen Speicher wurden vollständig befüllt")</f>
        <v/>
      </c>
    </row>
    <row r="192" spans="1:10" x14ac:dyDescent="0.2">
      <c r="A192" s="105" t="str">
        <f>IF(Stammdaten!A192="","",Stammdaten!A192)</f>
        <v/>
      </c>
      <c r="B192" s="105" t="str">
        <f>IF(A192="","",VLOOKUP(A192,Stammdaten!A192:H475,6,FALSE))</f>
        <v/>
      </c>
      <c r="C192" s="177" t="str">
        <f>IF(A192="","",IF(OR('Beladung des Speichers'!B192="Beladung aus dem Netz eines anderen Netzbetreibers",'Beladung des Speichers'!B192="Beladung ohne Netznutzung"),'Beladung des Speichers'!B192,"Beladung aus dem Netz der "&amp;Stammdaten!$F$3))</f>
        <v/>
      </c>
      <c r="D192" s="106" t="str">
        <f t="shared" si="4"/>
        <v/>
      </c>
      <c r="E192" s="107" t="str">
        <f>IF(OR(C192="Beladung aus dem Netz eines anderen Netzbetreibers",C192="Beladung ohne Netznutzung"), "",IF(A192="","",SUMIFS('Ergebnis (detailliert)'!$H$17:$H$300,'Ergebnis (detailliert)'!$A$17:$A$300,'Ergebnis (aggregiert)'!$A192,'Ergebnis (detailliert)'!$B$17:$B$300,'Ergebnis (aggregiert)'!$C192)))</f>
        <v/>
      </c>
      <c r="F192" s="108" t="str">
        <f>IF(OR(C192="Beladung aus dem Netz eines anderen Netzbetreibers",C192="Beladung ohne Netznutzung"),  "",IF($A192="","",SUMIFS('Ergebnis (detailliert)'!$I$17:$I$300,'Ergebnis (detailliert)'!$A$17:$A$300,'Ergebnis (aggregiert)'!$A192,'Ergebnis (detailliert)'!$B$17:$B$300,'Ergebnis (aggregiert)'!$C192)))</f>
        <v/>
      </c>
      <c r="G192" s="107" t="str">
        <f>IF(OR(C192="Beladung aus dem Netz eines anderen Netzbetreibers",C192="Beladung ohne Netznutzung"), "",IF($A192="","",SUMIFS('Ergebnis (detailliert)'!$M$17:$M$1001,'Ergebnis (detailliert)'!$A$17:$A$1001,'Ergebnis (aggregiert)'!$A192,'Ergebnis (detailliert)'!$B$17:$B$1001,'Ergebnis (aggregiert)'!$C192)))</f>
        <v/>
      </c>
      <c r="H192" s="108" t="str">
        <f>IF(OR(C192="Beladung aus dem Netz eines anderen Netzbetreibers",C192="Beladung ohne Netznutzung"), "",IF($A192="","",SUMIFS('Ergebnis (detailliert)'!$P$17:$P$1001,'Ergebnis (detailliert)'!$A$17:$A$1001,'Ergebnis (aggregiert)'!$A192,'Ergebnis (detailliert)'!$B$17:$B$1001,'Ergebnis (aggregiert)'!$C192)))</f>
        <v/>
      </c>
      <c r="I192" s="109" t="str">
        <f>IF(OR(C192="Beladung aus dem Netz eines anderen Netzbetreibers",C192="Beladung ohne Netznutzung"), "",IF($A192="","",SUMIFS('Ergebnis (detailliert)'!$S$17:$S$1001,'Ergebnis (detailliert)'!$A$17:$A$1001,'Ergebnis (aggregiert)'!$A192,'Ergebnis (detailliert)'!$B$17:$B$1001,'Ergebnis (aggregiert)'!$C192)))</f>
        <v/>
      </c>
      <c r="J192" s="87" t="str">
        <f>IFERROR(IF(ISBLANK(A192),"",IF(COUNTIF('Beladung des Speichers'!$A$17:$A$300,'Ergebnis (aggregiert)'!A192)=0,"Fehler: Reiter 'Beladung des Speichers' wurde für diesen Speicher nicht ausgefüllt",IF(COUNTIF('Entladung des Speichers'!$A$17:$A$300,'Ergebnis (aggregiert)'!A192)=0,"Fehler: Reiter 'Entladung des Speichers' wurde für diesen Speicher nicht ausgefüllt",IF(COUNTIF(Füllstände!$A$17:$A$300,'Ergebnis (aggregiert)'!A192)=0,"Fehler: Reiter 'Füllstände' wurde für diesen Speicher nicht ausgefüllt","")))),"Fehler: nicht alle Datenblätter für diesen Speicher wurden vollständig befüllt")</f>
        <v/>
      </c>
    </row>
    <row r="193" spans="1:10" x14ac:dyDescent="0.2">
      <c r="A193" s="105" t="str">
        <f>IF(Stammdaten!A193="","",Stammdaten!A193)</f>
        <v/>
      </c>
      <c r="B193" s="105" t="str">
        <f>IF(A193="","",VLOOKUP(A193,Stammdaten!A193:H476,6,FALSE))</f>
        <v/>
      </c>
      <c r="C193" s="177" t="str">
        <f>IF(A193="","",IF(OR('Beladung des Speichers'!B193="Beladung aus dem Netz eines anderen Netzbetreibers",'Beladung des Speichers'!B193="Beladung ohne Netznutzung"),'Beladung des Speichers'!B193,"Beladung aus dem Netz der "&amp;Stammdaten!$F$3))</f>
        <v/>
      </c>
      <c r="D193" s="106" t="str">
        <f t="shared" si="4"/>
        <v/>
      </c>
      <c r="E193" s="107" t="str">
        <f>IF(OR(C193="Beladung aus dem Netz eines anderen Netzbetreibers",C193="Beladung ohne Netznutzung"), "",IF(A193="","",SUMIFS('Ergebnis (detailliert)'!$H$17:$H$300,'Ergebnis (detailliert)'!$A$17:$A$300,'Ergebnis (aggregiert)'!$A193,'Ergebnis (detailliert)'!$B$17:$B$300,'Ergebnis (aggregiert)'!$C193)))</f>
        <v/>
      </c>
      <c r="F193" s="108" t="str">
        <f>IF(OR(C193="Beladung aus dem Netz eines anderen Netzbetreibers",C193="Beladung ohne Netznutzung"),  "",IF($A193="","",SUMIFS('Ergebnis (detailliert)'!$I$17:$I$300,'Ergebnis (detailliert)'!$A$17:$A$300,'Ergebnis (aggregiert)'!$A193,'Ergebnis (detailliert)'!$B$17:$B$300,'Ergebnis (aggregiert)'!$C193)))</f>
        <v/>
      </c>
      <c r="G193" s="107" t="str">
        <f>IF(OR(C193="Beladung aus dem Netz eines anderen Netzbetreibers",C193="Beladung ohne Netznutzung"), "",IF($A193="","",SUMIFS('Ergebnis (detailliert)'!$M$17:$M$1001,'Ergebnis (detailliert)'!$A$17:$A$1001,'Ergebnis (aggregiert)'!$A193,'Ergebnis (detailliert)'!$B$17:$B$1001,'Ergebnis (aggregiert)'!$C193)))</f>
        <v/>
      </c>
      <c r="H193" s="108" t="str">
        <f>IF(OR(C193="Beladung aus dem Netz eines anderen Netzbetreibers",C193="Beladung ohne Netznutzung"), "",IF($A193="","",SUMIFS('Ergebnis (detailliert)'!$P$17:$P$1001,'Ergebnis (detailliert)'!$A$17:$A$1001,'Ergebnis (aggregiert)'!$A193,'Ergebnis (detailliert)'!$B$17:$B$1001,'Ergebnis (aggregiert)'!$C193)))</f>
        <v/>
      </c>
      <c r="I193" s="109" t="str">
        <f>IF(OR(C193="Beladung aus dem Netz eines anderen Netzbetreibers",C193="Beladung ohne Netznutzung"), "",IF($A193="","",SUMIFS('Ergebnis (detailliert)'!$S$17:$S$1001,'Ergebnis (detailliert)'!$A$17:$A$1001,'Ergebnis (aggregiert)'!$A193,'Ergebnis (detailliert)'!$B$17:$B$1001,'Ergebnis (aggregiert)'!$C193)))</f>
        <v/>
      </c>
      <c r="J193" s="87" t="str">
        <f>IFERROR(IF(ISBLANK(A193),"",IF(COUNTIF('Beladung des Speichers'!$A$17:$A$300,'Ergebnis (aggregiert)'!A193)=0,"Fehler: Reiter 'Beladung des Speichers' wurde für diesen Speicher nicht ausgefüllt",IF(COUNTIF('Entladung des Speichers'!$A$17:$A$300,'Ergebnis (aggregiert)'!A193)=0,"Fehler: Reiter 'Entladung des Speichers' wurde für diesen Speicher nicht ausgefüllt",IF(COUNTIF(Füllstände!$A$17:$A$300,'Ergebnis (aggregiert)'!A193)=0,"Fehler: Reiter 'Füllstände' wurde für diesen Speicher nicht ausgefüllt","")))),"Fehler: nicht alle Datenblätter für diesen Speicher wurden vollständig befüllt")</f>
        <v/>
      </c>
    </row>
    <row r="194" spans="1:10" x14ac:dyDescent="0.2">
      <c r="A194" s="105" t="str">
        <f>IF(Stammdaten!A194="","",Stammdaten!A194)</f>
        <v/>
      </c>
      <c r="B194" s="105" t="str">
        <f>IF(A194="","",VLOOKUP(A194,Stammdaten!A194:H477,6,FALSE))</f>
        <v/>
      </c>
      <c r="C194" s="177" t="str">
        <f>IF(A194="","",IF(OR('Beladung des Speichers'!B194="Beladung aus dem Netz eines anderen Netzbetreibers",'Beladung des Speichers'!B194="Beladung ohne Netznutzung"),'Beladung des Speichers'!B194,"Beladung aus dem Netz der "&amp;Stammdaten!$F$3))</f>
        <v/>
      </c>
      <c r="D194" s="106" t="str">
        <f t="shared" si="4"/>
        <v/>
      </c>
      <c r="E194" s="107" t="str">
        <f>IF(OR(C194="Beladung aus dem Netz eines anderen Netzbetreibers",C194="Beladung ohne Netznutzung"), "",IF(A194="","",SUMIFS('Ergebnis (detailliert)'!$H$17:$H$300,'Ergebnis (detailliert)'!$A$17:$A$300,'Ergebnis (aggregiert)'!$A194,'Ergebnis (detailliert)'!$B$17:$B$300,'Ergebnis (aggregiert)'!$C194)))</f>
        <v/>
      </c>
      <c r="F194" s="108" t="str">
        <f>IF(OR(C194="Beladung aus dem Netz eines anderen Netzbetreibers",C194="Beladung ohne Netznutzung"),  "",IF($A194="","",SUMIFS('Ergebnis (detailliert)'!$I$17:$I$300,'Ergebnis (detailliert)'!$A$17:$A$300,'Ergebnis (aggregiert)'!$A194,'Ergebnis (detailliert)'!$B$17:$B$300,'Ergebnis (aggregiert)'!$C194)))</f>
        <v/>
      </c>
      <c r="G194" s="107" t="str">
        <f>IF(OR(C194="Beladung aus dem Netz eines anderen Netzbetreibers",C194="Beladung ohne Netznutzung"), "",IF($A194="","",SUMIFS('Ergebnis (detailliert)'!$M$17:$M$1001,'Ergebnis (detailliert)'!$A$17:$A$1001,'Ergebnis (aggregiert)'!$A194,'Ergebnis (detailliert)'!$B$17:$B$1001,'Ergebnis (aggregiert)'!$C194)))</f>
        <v/>
      </c>
      <c r="H194" s="108" t="str">
        <f>IF(OR(C194="Beladung aus dem Netz eines anderen Netzbetreibers",C194="Beladung ohne Netznutzung"), "",IF($A194="","",SUMIFS('Ergebnis (detailliert)'!$P$17:$P$1001,'Ergebnis (detailliert)'!$A$17:$A$1001,'Ergebnis (aggregiert)'!$A194,'Ergebnis (detailliert)'!$B$17:$B$1001,'Ergebnis (aggregiert)'!$C194)))</f>
        <v/>
      </c>
      <c r="I194" s="109" t="str">
        <f>IF(OR(C194="Beladung aus dem Netz eines anderen Netzbetreibers",C194="Beladung ohne Netznutzung"), "",IF($A194="","",SUMIFS('Ergebnis (detailliert)'!$S$17:$S$1001,'Ergebnis (detailliert)'!$A$17:$A$1001,'Ergebnis (aggregiert)'!$A194,'Ergebnis (detailliert)'!$B$17:$B$1001,'Ergebnis (aggregiert)'!$C194)))</f>
        <v/>
      </c>
      <c r="J194" s="87" t="str">
        <f>IFERROR(IF(ISBLANK(A194),"",IF(COUNTIF('Beladung des Speichers'!$A$17:$A$300,'Ergebnis (aggregiert)'!A194)=0,"Fehler: Reiter 'Beladung des Speichers' wurde für diesen Speicher nicht ausgefüllt",IF(COUNTIF('Entladung des Speichers'!$A$17:$A$300,'Ergebnis (aggregiert)'!A194)=0,"Fehler: Reiter 'Entladung des Speichers' wurde für diesen Speicher nicht ausgefüllt",IF(COUNTIF(Füllstände!$A$17:$A$300,'Ergebnis (aggregiert)'!A194)=0,"Fehler: Reiter 'Füllstände' wurde für diesen Speicher nicht ausgefüllt","")))),"Fehler: nicht alle Datenblätter für diesen Speicher wurden vollständig befüllt")</f>
        <v/>
      </c>
    </row>
    <row r="195" spans="1:10" x14ac:dyDescent="0.2">
      <c r="A195" s="105" t="str">
        <f>IF(Stammdaten!A195="","",Stammdaten!A195)</f>
        <v/>
      </c>
      <c r="B195" s="105" t="str">
        <f>IF(A195="","",VLOOKUP(A195,Stammdaten!A195:H478,6,FALSE))</f>
        <v/>
      </c>
      <c r="C195" s="177" t="str">
        <f>IF(A195="","",IF(OR('Beladung des Speichers'!B195="Beladung aus dem Netz eines anderen Netzbetreibers",'Beladung des Speichers'!B195="Beladung ohne Netznutzung"),'Beladung des Speichers'!B195,"Beladung aus dem Netz der "&amp;Stammdaten!$F$3))</f>
        <v/>
      </c>
      <c r="D195" s="106" t="str">
        <f t="shared" si="4"/>
        <v/>
      </c>
      <c r="E195" s="107" t="str">
        <f>IF(OR(C195="Beladung aus dem Netz eines anderen Netzbetreibers",C195="Beladung ohne Netznutzung"), "",IF(A195="","",SUMIFS('Ergebnis (detailliert)'!$H$17:$H$300,'Ergebnis (detailliert)'!$A$17:$A$300,'Ergebnis (aggregiert)'!$A195,'Ergebnis (detailliert)'!$B$17:$B$300,'Ergebnis (aggregiert)'!$C195)))</f>
        <v/>
      </c>
      <c r="F195" s="108" t="str">
        <f>IF(OR(C195="Beladung aus dem Netz eines anderen Netzbetreibers",C195="Beladung ohne Netznutzung"),  "",IF($A195="","",SUMIFS('Ergebnis (detailliert)'!$I$17:$I$300,'Ergebnis (detailliert)'!$A$17:$A$300,'Ergebnis (aggregiert)'!$A195,'Ergebnis (detailliert)'!$B$17:$B$300,'Ergebnis (aggregiert)'!$C195)))</f>
        <v/>
      </c>
      <c r="G195" s="107" t="str">
        <f>IF(OR(C195="Beladung aus dem Netz eines anderen Netzbetreibers",C195="Beladung ohne Netznutzung"), "",IF($A195="","",SUMIFS('Ergebnis (detailliert)'!$M$17:$M$1001,'Ergebnis (detailliert)'!$A$17:$A$1001,'Ergebnis (aggregiert)'!$A195,'Ergebnis (detailliert)'!$B$17:$B$1001,'Ergebnis (aggregiert)'!$C195)))</f>
        <v/>
      </c>
      <c r="H195" s="108" t="str">
        <f>IF(OR(C195="Beladung aus dem Netz eines anderen Netzbetreibers",C195="Beladung ohne Netznutzung"), "",IF($A195="","",SUMIFS('Ergebnis (detailliert)'!$P$17:$P$1001,'Ergebnis (detailliert)'!$A$17:$A$1001,'Ergebnis (aggregiert)'!$A195,'Ergebnis (detailliert)'!$B$17:$B$1001,'Ergebnis (aggregiert)'!$C195)))</f>
        <v/>
      </c>
      <c r="I195" s="109" t="str">
        <f>IF(OR(C195="Beladung aus dem Netz eines anderen Netzbetreibers",C195="Beladung ohne Netznutzung"), "",IF($A195="","",SUMIFS('Ergebnis (detailliert)'!$S$17:$S$1001,'Ergebnis (detailliert)'!$A$17:$A$1001,'Ergebnis (aggregiert)'!$A195,'Ergebnis (detailliert)'!$B$17:$B$1001,'Ergebnis (aggregiert)'!$C195)))</f>
        <v/>
      </c>
      <c r="J195" s="87" t="str">
        <f>IFERROR(IF(ISBLANK(A195),"",IF(COUNTIF('Beladung des Speichers'!$A$17:$A$300,'Ergebnis (aggregiert)'!A195)=0,"Fehler: Reiter 'Beladung des Speichers' wurde für diesen Speicher nicht ausgefüllt",IF(COUNTIF('Entladung des Speichers'!$A$17:$A$300,'Ergebnis (aggregiert)'!A195)=0,"Fehler: Reiter 'Entladung des Speichers' wurde für diesen Speicher nicht ausgefüllt",IF(COUNTIF(Füllstände!$A$17:$A$300,'Ergebnis (aggregiert)'!A195)=0,"Fehler: Reiter 'Füllstände' wurde für diesen Speicher nicht ausgefüllt","")))),"Fehler: nicht alle Datenblätter für diesen Speicher wurden vollständig befüllt")</f>
        <v/>
      </c>
    </row>
    <row r="196" spans="1:10" x14ac:dyDescent="0.2">
      <c r="A196" s="105" t="str">
        <f>IF(Stammdaten!A196="","",Stammdaten!A196)</f>
        <v/>
      </c>
      <c r="B196" s="105" t="str">
        <f>IF(A196="","",VLOOKUP(A196,Stammdaten!A196:H479,6,FALSE))</f>
        <v/>
      </c>
      <c r="C196" s="177" t="str">
        <f>IF(A196="","",IF(OR('Beladung des Speichers'!B196="Beladung aus dem Netz eines anderen Netzbetreibers",'Beladung des Speichers'!B196="Beladung ohne Netznutzung"),'Beladung des Speichers'!B196,"Beladung aus dem Netz der "&amp;Stammdaten!$F$3))</f>
        <v/>
      </c>
      <c r="D196" s="106" t="str">
        <f t="shared" si="4"/>
        <v/>
      </c>
      <c r="E196" s="107" t="str">
        <f>IF(OR(C196="Beladung aus dem Netz eines anderen Netzbetreibers",C196="Beladung ohne Netznutzung"), "",IF(A196="","",SUMIFS('Ergebnis (detailliert)'!$H$17:$H$300,'Ergebnis (detailliert)'!$A$17:$A$300,'Ergebnis (aggregiert)'!$A196,'Ergebnis (detailliert)'!$B$17:$B$300,'Ergebnis (aggregiert)'!$C196)))</f>
        <v/>
      </c>
      <c r="F196" s="108" t="str">
        <f>IF(OR(C196="Beladung aus dem Netz eines anderen Netzbetreibers",C196="Beladung ohne Netznutzung"),  "",IF($A196="","",SUMIFS('Ergebnis (detailliert)'!$I$17:$I$300,'Ergebnis (detailliert)'!$A$17:$A$300,'Ergebnis (aggregiert)'!$A196,'Ergebnis (detailliert)'!$B$17:$B$300,'Ergebnis (aggregiert)'!$C196)))</f>
        <v/>
      </c>
      <c r="G196" s="107" t="str">
        <f>IF(OR(C196="Beladung aus dem Netz eines anderen Netzbetreibers",C196="Beladung ohne Netznutzung"), "",IF($A196="","",SUMIFS('Ergebnis (detailliert)'!$M$17:$M$1001,'Ergebnis (detailliert)'!$A$17:$A$1001,'Ergebnis (aggregiert)'!$A196,'Ergebnis (detailliert)'!$B$17:$B$1001,'Ergebnis (aggregiert)'!$C196)))</f>
        <v/>
      </c>
      <c r="H196" s="108" t="str">
        <f>IF(OR(C196="Beladung aus dem Netz eines anderen Netzbetreibers",C196="Beladung ohne Netznutzung"), "",IF($A196="","",SUMIFS('Ergebnis (detailliert)'!$P$17:$P$1001,'Ergebnis (detailliert)'!$A$17:$A$1001,'Ergebnis (aggregiert)'!$A196,'Ergebnis (detailliert)'!$B$17:$B$1001,'Ergebnis (aggregiert)'!$C196)))</f>
        <v/>
      </c>
      <c r="I196" s="109" t="str">
        <f>IF(OR(C196="Beladung aus dem Netz eines anderen Netzbetreibers",C196="Beladung ohne Netznutzung"), "",IF($A196="","",SUMIFS('Ergebnis (detailliert)'!$S$17:$S$1001,'Ergebnis (detailliert)'!$A$17:$A$1001,'Ergebnis (aggregiert)'!$A196,'Ergebnis (detailliert)'!$B$17:$B$1001,'Ergebnis (aggregiert)'!$C196)))</f>
        <v/>
      </c>
      <c r="J196" s="87" t="str">
        <f>IFERROR(IF(ISBLANK(A196),"",IF(COUNTIF('Beladung des Speichers'!$A$17:$A$300,'Ergebnis (aggregiert)'!A196)=0,"Fehler: Reiter 'Beladung des Speichers' wurde für diesen Speicher nicht ausgefüllt",IF(COUNTIF('Entladung des Speichers'!$A$17:$A$300,'Ergebnis (aggregiert)'!A196)=0,"Fehler: Reiter 'Entladung des Speichers' wurde für diesen Speicher nicht ausgefüllt",IF(COUNTIF(Füllstände!$A$17:$A$300,'Ergebnis (aggregiert)'!A196)=0,"Fehler: Reiter 'Füllstände' wurde für diesen Speicher nicht ausgefüllt","")))),"Fehler: nicht alle Datenblätter für diesen Speicher wurden vollständig befüllt")</f>
        <v/>
      </c>
    </row>
    <row r="197" spans="1:10" x14ac:dyDescent="0.2">
      <c r="A197" s="105" t="str">
        <f>IF(Stammdaten!A197="","",Stammdaten!A197)</f>
        <v/>
      </c>
      <c r="B197" s="105" t="str">
        <f>IF(A197="","",VLOOKUP(A197,Stammdaten!A197:H480,6,FALSE))</f>
        <v/>
      </c>
      <c r="C197" s="177" t="str">
        <f>IF(A197="","",IF(OR('Beladung des Speichers'!B197="Beladung aus dem Netz eines anderen Netzbetreibers",'Beladung des Speichers'!B197="Beladung ohne Netznutzung"),'Beladung des Speichers'!B197,"Beladung aus dem Netz der "&amp;Stammdaten!$F$3))</f>
        <v/>
      </c>
      <c r="D197" s="106" t="str">
        <f t="shared" si="4"/>
        <v/>
      </c>
      <c r="E197" s="107" t="str">
        <f>IF(OR(C197="Beladung aus dem Netz eines anderen Netzbetreibers",C197="Beladung ohne Netznutzung"), "",IF(A197="","",SUMIFS('Ergebnis (detailliert)'!$H$17:$H$300,'Ergebnis (detailliert)'!$A$17:$A$300,'Ergebnis (aggregiert)'!$A197,'Ergebnis (detailliert)'!$B$17:$B$300,'Ergebnis (aggregiert)'!$C197)))</f>
        <v/>
      </c>
      <c r="F197" s="108" t="str">
        <f>IF(OR(C197="Beladung aus dem Netz eines anderen Netzbetreibers",C197="Beladung ohne Netznutzung"),  "",IF($A197="","",SUMIFS('Ergebnis (detailliert)'!$I$17:$I$300,'Ergebnis (detailliert)'!$A$17:$A$300,'Ergebnis (aggregiert)'!$A197,'Ergebnis (detailliert)'!$B$17:$B$300,'Ergebnis (aggregiert)'!$C197)))</f>
        <v/>
      </c>
      <c r="G197" s="107" t="str">
        <f>IF(OR(C197="Beladung aus dem Netz eines anderen Netzbetreibers",C197="Beladung ohne Netznutzung"), "",IF($A197="","",SUMIFS('Ergebnis (detailliert)'!$M$17:$M$1001,'Ergebnis (detailliert)'!$A$17:$A$1001,'Ergebnis (aggregiert)'!$A197,'Ergebnis (detailliert)'!$B$17:$B$1001,'Ergebnis (aggregiert)'!$C197)))</f>
        <v/>
      </c>
      <c r="H197" s="108" t="str">
        <f>IF(OR(C197="Beladung aus dem Netz eines anderen Netzbetreibers",C197="Beladung ohne Netznutzung"), "",IF($A197="","",SUMIFS('Ergebnis (detailliert)'!$P$17:$P$1001,'Ergebnis (detailliert)'!$A$17:$A$1001,'Ergebnis (aggregiert)'!$A197,'Ergebnis (detailliert)'!$B$17:$B$1001,'Ergebnis (aggregiert)'!$C197)))</f>
        <v/>
      </c>
      <c r="I197" s="109" t="str">
        <f>IF(OR(C197="Beladung aus dem Netz eines anderen Netzbetreibers",C197="Beladung ohne Netznutzung"), "",IF($A197="","",SUMIFS('Ergebnis (detailliert)'!$S$17:$S$1001,'Ergebnis (detailliert)'!$A$17:$A$1001,'Ergebnis (aggregiert)'!$A197,'Ergebnis (detailliert)'!$B$17:$B$1001,'Ergebnis (aggregiert)'!$C197)))</f>
        <v/>
      </c>
      <c r="J197" s="87" t="str">
        <f>IFERROR(IF(ISBLANK(A197),"",IF(COUNTIF('Beladung des Speichers'!$A$17:$A$300,'Ergebnis (aggregiert)'!A197)=0,"Fehler: Reiter 'Beladung des Speichers' wurde für diesen Speicher nicht ausgefüllt",IF(COUNTIF('Entladung des Speichers'!$A$17:$A$300,'Ergebnis (aggregiert)'!A197)=0,"Fehler: Reiter 'Entladung des Speichers' wurde für diesen Speicher nicht ausgefüllt",IF(COUNTIF(Füllstände!$A$17:$A$300,'Ergebnis (aggregiert)'!A197)=0,"Fehler: Reiter 'Füllstände' wurde für diesen Speicher nicht ausgefüllt","")))),"Fehler: nicht alle Datenblätter für diesen Speicher wurden vollständig befüllt")</f>
        <v/>
      </c>
    </row>
    <row r="198" spans="1:10" x14ac:dyDescent="0.2">
      <c r="A198" s="105" t="str">
        <f>IF(Stammdaten!A198="","",Stammdaten!A198)</f>
        <v/>
      </c>
      <c r="B198" s="105" t="str">
        <f>IF(A198="","",VLOOKUP(A198,Stammdaten!A198:H481,6,FALSE))</f>
        <v/>
      </c>
      <c r="C198" s="177" t="str">
        <f>IF(A198="","",IF(OR('Beladung des Speichers'!B198="Beladung aus dem Netz eines anderen Netzbetreibers",'Beladung des Speichers'!B198="Beladung ohne Netznutzung"),'Beladung des Speichers'!B198,"Beladung aus dem Netz der "&amp;Stammdaten!$F$3))</f>
        <v/>
      </c>
      <c r="D198" s="106" t="str">
        <f t="shared" si="4"/>
        <v/>
      </c>
      <c r="E198" s="107" t="str">
        <f>IF(OR(C198="Beladung aus dem Netz eines anderen Netzbetreibers",C198="Beladung ohne Netznutzung"), "",IF(A198="","",SUMIFS('Ergebnis (detailliert)'!$H$17:$H$300,'Ergebnis (detailliert)'!$A$17:$A$300,'Ergebnis (aggregiert)'!$A198,'Ergebnis (detailliert)'!$B$17:$B$300,'Ergebnis (aggregiert)'!$C198)))</f>
        <v/>
      </c>
      <c r="F198" s="108" t="str">
        <f>IF(OR(C198="Beladung aus dem Netz eines anderen Netzbetreibers",C198="Beladung ohne Netznutzung"),  "",IF($A198="","",SUMIFS('Ergebnis (detailliert)'!$I$17:$I$300,'Ergebnis (detailliert)'!$A$17:$A$300,'Ergebnis (aggregiert)'!$A198,'Ergebnis (detailliert)'!$B$17:$B$300,'Ergebnis (aggregiert)'!$C198)))</f>
        <v/>
      </c>
      <c r="G198" s="107" t="str">
        <f>IF(OR(C198="Beladung aus dem Netz eines anderen Netzbetreibers",C198="Beladung ohne Netznutzung"), "",IF($A198="","",SUMIFS('Ergebnis (detailliert)'!$M$17:$M$1001,'Ergebnis (detailliert)'!$A$17:$A$1001,'Ergebnis (aggregiert)'!$A198,'Ergebnis (detailliert)'!$B$17:$B$1001,'Ergebnis (aggregiert)'!$C198)))</f>
        <v/>
      </c>
      <c r="H198" s="108" t="str">
        <f>IF(OR(C198="Beladung aus dem Netz eines anderen Netzbetreibers",C198="Beladung ohne Netznutzung"), "",IF($A198="","",SUMIFS('Ergebnis (detailliert)'!$P$17:$P$1001,'Ergebnis (detailliert)'!$A$17:$A$1001,'Ergebnis (aggregiert)'!$A198,'Ergebnis (detailliert)'!$B$17:$B$1001,'Ergebnis (aggregiert)'!$C198)))</f>
        <v/>
      </c>
      <c r="I198" s="109" t="str">
        <f>IF(OR(C198="Beladung aus dem Netz eines anderen Netzbetreibers",C198="Beladung ohne Netznutzung"), "",IF($A198="","",SUMIFS('Ergebnis (detailliert)'!$S$17:$S$1001,'Ergebnis (detailliert)'!$A$17:$A$1001,'Ergebnis (aggregiert)'!$A198,'Ergebnis (detailliert)'!$B$17:$B$1001,'Ergebnis (aggregiert)'!$C198)))</f>
        <v/>
      </c>
      <c r="J198" s="87" t="str">
        <f>IFERROR(IF(ISBLANK(A198),"",IF(COUNTIF('Beladung des Speichers'!$A$17:$A$300,'Ergebnis (aggregiert)'!A198)=0,"Fehler: Reiter 'Beladung des Speichers' wurde für diesen Speicher nicht ausgefüllt",IF(COUNTIF('Entladung des Speichers'!$A$17:$A$300,'Ergebnis (aggregiert)'!A198)=0,"Fehler: Reiter 'Entladung des Speichers' wurde für diesen Speicher nicht ausgefüllt",IF(COUNTIF(Füllstände!$A$17:$A$300,'Ergebnis (aggregiert)'!A198)=0,"Fehler: Reiter 'Füllstände' wurde für diesen Speicher nicht ausgefüllt","")))),"Fehler: nicht alle Datenblätter für diesen Speicher wurden vollständig befüllt")</f>
        <v/>
      </c>
    </row>
    <row r="199" spans="1:10" x14ac:dyDescent="0.2">
      <c r="A199" s="105" t="str">
        <f>IF(Stammdaten!A199="","",Stammdaten!A199)</f>
        <v/>
      </c>
      <c r="B199" s="105" t="str">
        <f>IF(A199="","",VLOOKUP(A199,Stammdaten!A199:H482,6,FALSE))</f>
        <v/>
      </c>
      <c r="C199" s="177" t="str">
        <f>IF(A199="","",IF(OR('Beladung des Speichers'!B199="Beladung aus dem Netz eines anderen Netzbetreibers",'Beladung des Speichers'!B199="Beladung ohne Netznutzung"),'Beladung des Speichers'!B199,"Beladung aus dem Netz der "&amp;Stammdaten!$F$3))</f>
        <v/>
      </c>
      <c r="D199" s="106" t="str">
        <f t="shared" si="4"/>
        <v/>
      </c>
      <c r="E199" s="107" t="str">
        <f>IF(OR(C199="Beladung aus dem Netz eines anderen Netzbetreibers",C199="Beladung ohne Netznutzung"), "",IF(A199="","",SUMIFS('Ergebnis (detailliert)'!$H$17:$H$300,'Ergebnis (detailliert)'!$A$17:$A$300,'Ergebnis (aggregiert)'!$A199,'Ergebnis (detailliert)'!$B$17:$B$300,'Ergebnis (aggregiert)'!$C199)))</f>
        <v/>
      </c>
      <c r="F199" s="108" t="str">
        <f>IF(OR(C199="Beladung aus dem Netz eines anderen Netzbetreibers",C199="Beladung ohne Netznutzung"),  "",IF($A199="","",SUMIFS('Ergebnis (detailliert)'!$I$17:$I$300,'Ergebnis (detailliert)'!$A$17:$A$300,'Ergebnis (aggregiert)'!$A199,'Ergebnis (detailliert)'!$B$17:$B$300,'Ergebnis (aggregiert)'!$C199)))</f>
        <v/>
      </c>
      <c r="G199" s="107" t="str">
        <f>IF(OR(C199="Beladung aus dem Netz eines anderen Netzbetreibers",C199="Beladung ohne Netznutzung"), "",IF($A199="","",SUMIFS('Ergebnis (detailliert)'!$M$17:$M$1001,'Ergebnis (detailliert)'!$A$17:$A$1001,'Ergebnis (aggregiert)'!$A199,'Ergebnis (detailliert)'!$B$17:$B$1001,'Ergebnis (aggregiert)'!$C199)))</f>
        <v/>
      </c>
      <c r="H199" s="108" t="str">
        <f>IF(OR(C199="Beladung aus dem Netz eines anderen Netzbetreibers",C199="Beladung ohne Netznutzung"), "",IF($A199="","",SUMIFS('Ergebnis (detailliert)'!$P$17:$P$1001,'Ergebnis (detailliert)'!$A$17:$A$1001,'Ergebnis (aggregiert)'!$A199,'Ergebnis (detailliert)'!$B$17:$B$1001,'Ergebnis (aggregiert)'!$C199)))</f>
        <v/>
      </c>
      <c r="I199" s="109" t="str">
        <f>IF(OR(C199="Beladung aus dem Netz eines anderen Netzbetreibers",C199="Beladung ohne Netznutzung"), "",IF($A199="","",SUMIFS('Ergebnis (detailliert)'!$S$17:$S$1001,'Ergebnis (detailliert)'!$A$17:$A$1001,'Ergebnis (aggregiert)'!$A199,'Ergebnis (detailliert)'!$B$17:$B$1001,'Ergebnis (aggregiert)'!$C199)))</f>
        <v/>
      </c>
      <c r="J199" s="87" t="str">
        <f>IFERROR(IF(ISBLANK(A199),"",IF(COUNTIF('Beladung des Speichers'!$A$17:$A$300,'Ergebnis (aggregiert)'!A199)=0,"Fehler: Reiter 'Beladung des Speichers' wurde für diesen Speicher nicht ausgefüllt",IF(COUNTIF('Entladung des Speichers'!$A$17:$A$300,'Ergebnis (aggregiert)'!A199)=0,"Fehler: Reiter 'Entladung des Speichers' wurde für diesen Speicher nicht ausgefüllt",IF(COUNTIF(Füllstände!$A$17:$A$300,'Ergebnis (aggregiert)'!A199)=0,"Fehler: Reiter 'Füllstände' wurde für diesen Speicher nicht ausgefüllt","")))),"Fehler: nicht alle Datenblätter für diesen Speicher wurden vollständig befüllt")</f>
        <v/>
      </c>
    </row>
    <row r="200" spans="1:10" x14ac:dyDescent="0.2">
      <c r="A200" s="105" t="str">
        <f>IF(Stammdaten!A200="","",Stammdaten!A200)</f>
        <v/>
      </c>
      <c r="B200" s="105" t="str">
        <f>IF(A200="","",VLOOKUP(A200,Stammdaten!A200:H483,6,FALSE))</f>
        <v/>
      </c>
      <c r="C200" s="177" t="str">
        <f>IF(A200="","",IF(OR('Beladung des Speichers'!B200="Beladung aus dem Netz eines anderen Netzbetreibers",'Beladung des Speichers'!B200="Beladung ohne Netznutzung"),'Beladung des Speichers'!B200,"Beladung aus dem Netz der "&amp;Stammdaten!$F$3))</f>
        <v/>
      </c>
      <c r="D200" s="106" t="str">
        <f t="shared" si="4"/>
        <v/>
      </c>
      <c r="E200" s="107" t="str">
        <f>IF(OR(C200="Beladung aus dem Netz eines anderen Netzbetreibers",C200="Beladung ohne Netznutzung"), "",IF(A200="","",SUMIFS('Ergebnis (detailliert)'!$H$17:$H$300,'Ergebnis (detailliert)'!$A$17:$A$300,'Ergebnis (aggregiert)'!$A200,'Ergebnis (detailliert)'!$B$17:$B$300,'Ergebnis (aggregiert)'!$C200)))</f>
        <v/>
      </c>
      <c r="F200" s="108" t="str">
        <f>IF(OR(C200="Beladung aus dem Netz eines anderen Netzbetreibers",C200="Beladung ohne Netznutzung"),  "",IF($A200="","",SUMIFS('Ergebnis (detailliert)'!$I$17:$I$300,'Ergebnis (detailliert)'!$A$17:$A$300,'Ergebnis (aggregiert)'!$A200,'Ergebnis (detailliert)'!$B$17:$B$300,'Ergebnis (aggregiert)'!$C200)))</f>
        <v/>
      </c>
      <c r="G200" s="107" t="str">
        <f>IF(OR(C200="Beladung aus dem Netz eines anderen Netzbetreibers",C200="Beladung ohne Netznutzung"), "",IF($A200="","",SUMIFS('Ergebnis (detailliert)'!$M$17:$M$1001,'Ergebnis (detailliert)'!$A$17:$A$1001,'Ergebnis (aggregiert)'!$A200,'Ergebnis (detailliert)'!$B$17:$B$1001,'Ergebnis (aggregiert)'!$C200)))</f>
        <v/>
      </c>
      <c r="H200" s="108" t="str">
        <f>IF(OR(C200="Beladung aus dem Netz eines anderen Netzbetreibers",C200="Beladung ohne Netznutzung"), "",IF($A200="","",SUMIFS('Ergebnis (detailliert)'!$P$17:$P$1001,'Ergebnis (detailliert)'!$A$17:$A$1001,'Ergebnis (aggregiert)'!$A200,'Ergebnis (detailliert)'!$B$17:$B$1001,'Ergebnis (aggregiert)'!$C200)))</f>
        <v/>
      </c>
      <c r="I200" s="109" t="str">
        <f>IF(OR(C200="Beladung aus dem Netz eines anderen Netzbetreibers",C200="Beladung ohne Netznutzung"), "",IF($A200="","",SUMIFS('Ergebnis (detailliert)'!$S$17:$S$1001,'Ergebnis (detailliert)'!$A$17:$A$1001,'Ergebnis (aggregiert)'!$A200,'Ergebnis (detailliert)'!$B$17:$B$1001,'Ergebnis (aggregiert)'!$C200)))</f>
        <v/>
      </c>
      <c r="J200" s="87" t="str">
        <f>IFERROR(IF(ISBLANK(A200),"",IF(COUNTIF('Beladung des Speichers'!$A$17:$A$300,'Ergebnis (aggregiert)'!A200)=0,"Fehler: Reiter 'Beladung des Speichers' wurde für diesen Speicher nicht ausgefüllt",IF(COUNTIF('Entladung des Speichers'!$A$17:$A$300,'Ergebnis (aggregiert)'!A200)=0,"Fehler: Reiter 'Entladung des Speichers' wurde für diesen Speicher nicht ausgefüllt",IF(COUNTIF(Füllstände!$A$17:$A$300,'Ergebnis (aggregiert)'!A200)=0,"Fehler: Reiter 'Füllstände' wurde für diesen Speicher nicht ausgefüllt","")))),"Fehler: nicht alle Datenblätter für diesen Speicher wurden vollständig befüllt")</f>
        <v/>
      </c>
    </row>
    <row r="201" spans="1:10" x14ac:dyDescent="0.2">
      <c r="A201" s="105" t="str">
        <f>IF(Stammdaten!A201="","",Stammdaten!A201)</f>
        <v/>
      </c>
      <c r="B201" s="105" t="str">
        <f>IF(A201="","",VLOOKUP(A201,Stammdaten!A201:H484,6,FALSE))</f>
        <v/>
      </c>
      <c r="C201" s="177" t="str">
        <f>IF(A201="","",IF(OR('Beladung des Speichers'!B201="Beladung aus dem Netz eines anderen Netzbetreibers",'Beladung des Speichers'!B201="Beladung ohne Netznutzung"),'Beladung des Speichers'!B201,"Beladung aus dem Netz der "&amp;Stammdaten!$F$3))</f>
        <v/>
      </c>
      <c r="D201" s="106" t="str">
        <f t="shared" si="4"/>
        <v/>
      </c>
      <c r="E201" s="107" t="str">
        <f>IF(OR(C201="Beladung aus dem Netz eines anderen Netzbetreibers",C201="Beladung ohne Netznutzung"), "",IF(A201="","",SUMIFS('Ergebnis (detailliert)'!$H$17:$H$300,'Ergebnis (detailliert)'!$A$17:$A$300,'Ergebnis (aggregiert)'!$A201,'Ergebnis (detailliert)'!$B$17:$B$300,'Ergebnis (aggregiert)'!$C201)))</f>
        <v/>
      </c>
      <c r="F201" s="108" t="str">
        <f>IF(OR(C201="Beladung aus dem Netz eines anderen Netzbetreibers",C201="Beladung ohne Netznutzung"),  "",IF($A201="","",SUMIFS('Ergebnis (detailliert)'!$I$17:$I$300,'Ergebnis (detailliert)'!$A$17:$A$300,'Ergebnis (aggregiert)'!$A201,'Ergebnis (detailliert)'!$B$17:$B$300,'Ergebnis (aggregiert)'!$C201)))</f>
        <v/>
      </c>
      <c r="G201" s="107" t="str">
        <f>IF(OR(C201="Beladung aus dem Netz eines anderen Netzbetreibers",C201="Beladung ohne Netznutzung"), "",IF($A201="","",SUMIFS('Ergebnis (detailliert)'!$M$17:$M$1001,'Ergebnis (detailliert)'!$A$17:$A$1001,'Ergebnis (aggregiert)'!$A201,'Ergebnis (detailliert)'!$B$17:$B$1001,'Ergebnis (aggregiert)'!$C201)))</f>
        <v/>
      </c>
      <c r="H201" s="108" t="str">
        <f>IF(OR(C201="Beladung aus dem Netz eines anderen Netzbetreibers",C201="Beladung ohne Netznutzung"), "",IF($A201="","",SUMIFS('Ergebnis (detailliert)'!$P$17:$P$1001,'Ergebnis (detailliert)'!$A$17:$A$1001,'Ergebnis (aggregiert)'!$A201,'Ergebnis (detailliert)'!$B$17:$B$1001,'Ergebnis (aggregiert)'!$C201)))</f>
        <v/>
      </c>
      <c r="I201" s="109" t="str">
        <f>IF(OR(C201="Beladung aus dem Netz eines anderen Netzbetreibers",C201="Beladung ohne Netznutzung"), "",IF($A201="","",SUMIFS('Ergebnis (detailliert)'!$S$17:$S$1001,'Ergebnis (detailliert)'!$A$17:$A$1001,'Ergebnis (aggregiert)'!$A201,'Ergebnis (detailliert)'!$B$17:$B$1001,'Ergebnis (aggregiert)'!$C201)))</f>
        <v/>
      </c>
      <c r="J201" s="87" t="str">
        <f>IFERROR(IF(ISBLANK(A201),"",IF(COUNTIF('Beladung des Speichers'!$A$17:$A$300,'Ergebnis (aggregiert)'!A201)=0,"Fehler: Reiter 'Beladung des Speichers' wurde für diesen Speicher nicht ausgefüllt",IF(COUNTIF('Entladung des Speichers'!$A$17:$A$300,'Ergebnis (aggregiert)'!A201)=0,"Fehler: Reiter 'Entladung des Speichers' wurde für diesen Speicher nicht ausgefüllt",IF(COUNTIF(Füllstände!$A$17:$A$300,'Ergebnis (aggregiert)'!A201)=0,"Fehler: Reiter 'Füllstände' wurde für diesen Speicher nicht ausgefüllt","")))),"Fehler: nicht alle Datenblätter für diesen Speicher wurden vollständig befüllt")</f>
        <v/>
      </c>
    </row>
    <row r="202" spans="1:10" x14ac:dyDescent="0.2">
      <c r="A202" s="105" t="str">
        <f>IF(Stammdaten!A202="","",Stammdaten!A202)</f>
        <v/>
      </c>
      <c r="B202" s="105" t="str">
        <f>IF(A202="","",VLOOKUP(A202,Stammdaten!A202:H485,6,FALSE))</f>
        <v/>
      </c>
      <c r="C202" s="177" t="str">
        <f>IF(A202="","",IF(OR('Beladung des Speichers'!B202="Beladung aus dem Netz eines anderen Netzbetreibers",'Beladung des Speichers'!B202="Beladung ohne Netznutzung"),'Beladung des Speichers'!B202,"Beladung aus dem Netz der "&amp;Stammdaten!$F$3))</f>
        <v/>
      </c>
      <c r="D202" s="106" t="str">
        <f t="shared" si="4"/>
        <v/>
      </c>
      <c r="E202" s="107" t="str">
        <f>IF(OR(C202="Beladung aus dem Netz eines anderen Netzbetreibers",C202="Beladung ohne Netznutzung"), "",IF(A202="","",SUMIFS('Ergebnis (detailliert)'!$H$17:$H$300,'Ergebnis (detailliert)'!$A$17:$A$300,'Ergebnis (aggregiert)'!$A202,'Ergebnis (detailliert)'!$B$17:$B$300,'Ergebnis (aggregiert)'!$C202)))</f>
        <v/>
      </c>
      <c r="F202" s="108" t="str">
        <f>IF(OR(C202="Beladung aus dem Netz eines anderen Netzbetreibers",C202="Beladung ohne Netznutzung"),  "",IF($A202="","",SUMIFS('Ergebnis (detailliert)'!$I$17:$I$300,'Ergebnis (detailliert)'!$A$17:$A$300,'Ergebnis (aggregiert)'!$A202,'Ergebnis (detailliert)'!$B$17:$B$300,'Ergebnis (aggregiert)'!$C202)))</f>
        <v/>
      </c>
      <c r="G202" s="107" t="str">
        <f>IF(OR(C202="Beladung aus dem Netz eines anderen Netzbetreibers",C202="Beladung ohne Netznutzung"), "",IF($A202="","",SUMIFS('Ergebnis (detailliert)'!$M$17:$M$1001,'Ergebnis (detailliert)'!$A$17:$A$1001,'Ergebnis (aggregiert)'!$A202,'Ergebnis (detailliert)'!$B$17:$B$1001,'Ergebnis (aggregiert)'!$C202)))</f>
        <v/>
      </c>
      <c r="H202" s="108" t="str">
        <f>IF(OR(C202="Beladung aus dem Netz eines anderen Netzbetreibers",C202="Beladung ohne Netznutzung"), "",IF($A202="","",SUMIFS('Ergebnis (detailliert)'!$P$17:$P$1001,'Ergebnis (detailliert)'!$A$17:$A$1001,'Ergebnis (aggregiert)'!$A202,'Ergebnis (detailliert)'!$B$17:$B$1001,'Ergebnis (aggregiert)'!$C202)))</f>
        <v/>
      </c>
      <c r="I202" s="109" t="str">
        <f>IF(OR(C202="Beladung aus dem Netz eines anderen Netzbetreibers",C202="Beladung ohne Netznutzung"), "",IF($A202="","",SUMIFS('Ergebnis (detailliert)'!$S$17:$S$1001,'Ergebnis (detailliert)'!$A$17:$A$1001,'Ergebnis (aggregiert)'!$A202,'Ergebnis (detailliert)'!$B$17:$B$1001,'Ergebnis (aggregiert)'!$C202)))</f>
        <v/>
      </c>
      <c r="J202" s="87" t="str">
        <f>IFERROR(IF(ISBLANK(A202),"",IF(COUNTIF('Beladung des Speichers'!$A$17:$A$300,'Ergebnis (aggregiert)'!A202)=0,"Fehler: Reiter 'Beladung des Speichers' wurde für diesen Speicher nicht ausgefüllt",IF(COUNTIF('Entladung des Speichers'!$A$17:$A$300,'Ergebnis (aggregiert)'!A202)=0,"Fehler: Reiter 'Entladung des Speichers' wurde für diesen Speicher nicht ausgefüllt",IF(COUNTIF(Füllstände!$A$17:$A$300,'Ergebnis (aggregiert)'!A202)=0,"Fehler: Reiter 'Füllstände' wurde für diesen Speicher nicht ausgefüllt","")))),"Fehler: nicht alle Datenblätter für diesen Speicher wurden vollständig befüllt")</f>
        <v/>
      </c>
    </row>
    <row r="203" spans="1:10" x14ac:dyDescent="0.2">
      <c r="A203" s="105" t="str">
        <f>IF(Stammdaten!A203="","",Stammdaten!A203)</f>
        <v/>
      </c>
      <c r="B203" s="105" t="str">
        <f>IF(A203="","",VLOOKUP(A203,Stammdaten!A203:H486,6,FALSE))</f>
        <v/>
      </c>
      <c r="C203" s="177" t="str">
        <f>IF(A203="","",IF(OR('Beladung des Speichers'!B203="Beladung aus dem Netz eines anderen Netzbetreibers",'Beladung des Speichers'!B203="Beladung ohne Netznutzung"),'Beladung des Speichers'!B203,"Beladung aus dem Netz der "&amp;Stammdaten!$F$3))</f>
        <v/>
      </c>
      <c r="D203" s="106" t="str">
        <f t="shared" si="4"/>
        <v/>
      </c>
      <c r="E203" s="107" t="str">
        <f>IF(OR(C203="Beladung aus dem Netz eines anderen Netzbetreibers",C203="Beladung ohne Netznutzung"), "",IF(A203="","",SUMIFS('Ergebnis (detailliert)'!$H$17:$H$300,'Ergebnis (detailliert)'!$A$17:$A$300,'Ergebnis (aggregiert)'!$A203,'Ergebnis (detailliert)'!$B$17:$B$300,'Ergebnis (aggregiert)'!$C203)))</f>
        <v/>
      </c>
      <c r="F203" s="108" t="str">
        <f>IF(OR(C203="Beladung aus dem Netz eines anderen Netzbetreibers",C203="Beladung ohne Netznutzung"),  "",IF($A203="","",SUMIFS('Ergebnis (detailliert)'!$I$17:$I$300,'Ergebnis (detailliert)'!$A$17:$A$300,'Ergebnis (aggregiert)'!$A203,'Ergebnis (detailliert)'!$B$17:$B$300,'Ergebnis (aggregiert)'!$C203)))</f>
        <v/>
      </c>
      <c r="G203" s="107" t="str">
        <f>IF(OR(C203="Beladung aus dem Netz eines anderen Netzbetreibers",C203="Beladung ohne Netznutzung"), "",IF($A203="","",SUMIFS('Ergebnis (detailliert)'!$M$17:$M$1001,'Ergebnis (detailliert)'!$A$17:$A$1001,'Ergebnis (aggregiert)'!$A203,'Ergebnis (detailliert)'!$B$17:$B$1001,'Ergebnis (aggregiert)'!$C203)))</f>
        <v/>
      </c>
      <c r="H203" s="108" t="str">
        <f>IF(OR(C203="Beladung aus dem Netz eines anderen Netzbetreibers",C203="Beladung ohne Netznutzung"), "",IF($A203="","",SUMIFS('Ergebnis (detailliert)'!$P$17:$P$1001,'Ergebnis (detailliert)'!$A$17:$A$1001,'Ergebnis (aggregiert)'!$A203,'Ergebnis (detailliert)'!$B$17:$B$1001,'Ergebnis (aggregiert)'!$C203)))</f>
        <v/>
      </c>
      <c r="I203" s="109" t="str">
        <f>IF(OR(C203="Beladung aus dem Netz eines anderen Netzbetreibers",C203="Beladung ohne Netznutzung"), "",IF($A203="","",SUMIFS('Ergebnis (detailliert)'!$S$17:$S$1001,'Ergebnis (detailliert)'!$A$17:$A$1001,'Ergebnis (aggregiert)'!$A203,'Ergebnis (detailliert)'!$B$17:$B$1001,'Ergebnis (aggregiert)'!$C203)))</f>
        <v/>
      </c>
      <c r="J203" s="87" t="str">
        <f>IFERROR(IF(ISBLANK(A203),"",IF(COUNTIF('Beladung des Speichers'!$A$17:$A$300,'Ergebnis (aggregiert)'!A203)=0,"Fehler: Reiter 'Beladung des Speichers' wurde für diesen Speicher nicht ausgefüllt",IF(COUNTIF('Entladung des Speichers'!$A$17:$A$300,'Ergebnis (aggregiert)'!A203)=0,"Fehler: Reiter 'Entladung des Speichers' wurde für diesen Speicher nicht ausgefüllt",IF(COUNTIF(Füllstände!$A$17:$A$300,'Ergebnis (aggregiert)'!A203)=0,"Fehler: Reiter 'Füllstände' wurde für diesen Speicher nicht ausgefüllt","")))),"Fehler: nicht alle Datenblätter für diesen Speicher wurden vollständig befüllt")</f>
        <v/>
      </c>
    </row>
    <row r="204" spans="1:10" x14ac:dyDescent="0.2">
      <c r="A204" s="105" t="str">
        <f>IF(Stammdaten!A204="","",Stammdaten!A204)</f>
        <v/>
      </c>
      <c r="B204" s="105" t="str">
        <f>IF(A204="","",VLOOKUP(A204,Stammdaten!A204:H487,6,FALSE))</f>
        <v/>
      </c>
      <c r="C204" s="177" t="str">
        <f>IF(A204="","",IF(OR('Beladung des Speichers'!B204="Beladung aus dem Netz eines anderen Netzbetreibers",'Beladung des Speichers'!B204="Beladung ohne Netznutzung"),'Beladung des Speichers'!B204,"Beladung aus dem Netz der "&amp;Stammdaten!$F$3))</f>
        <v/>
      </c>
      <c r="D204" s="106" t="str">
        <f t="shared" si="4"/>
        <v/>
      </c>
      <c r="E204" s="107" t="str">
        <f>IF(OR(C204="Beladung aus dem Netz eines anderen Netzbetreibers",C204="Beladung ohne Netznutzung"), "",IF(A204="","",SUMIFS('Ergebnis (detailliert)'!$H$17:$H$300,'Ergebnis (detailliert)'!$A$17:$A$300,'Ergebnis (aggregiert)'!$A204,'Ergebnis (detailliert)'!$B$17:$B$300,'Ergebnis (aggregiert)'!$C204)))</f>
        <v/>
      </c>
      <c r="F204" s="108" t="str">
        <f>IF(OR(C204="Beladung aus dem Netz eines anderen Netzbetreibers",C204="Beladung ohne Netznutzung"),  "",IF($A204="","",SUMIFS('Ergebnis (detailliert)'!$I$17:$I$300,'Ergebnis (detailliert)'!$A$17:$A$300,'Ergebnis (aggregiert)'!$A204,'Ergebnis (detailliert)'!$B$17:$B$300,'Ergebnis (aggregiert)'!$C204)))</f>
        <v/>
      </c>
      <c r="G204" s="107" t="str">
        <f>IF(OR(C204="Beladung aus dem Netz eines anderen Netzbetreibers",C204="Beladung ohne Netznutzung"), "",IF($A204="","",SUMIFS('Ergebnis (detailliert)'!$M$17:$M$1001,'Ergebnis (detailliert)'!$A$17:$A$1001,'Ergebnis (aggregiert)'!$A204,'Ergebnis (detailliert)'!$B$17:$B$1001,'Ergebnis (aggregiert)'!$C204)))</f>
        <v/>
      </c>
      <c r="H204" s="108" t="str">
        <f>IF(OR(C204="Beladung aus dem Netz eines anderen Netzbetreibers",C204="Beladung ohne Netznutzung"), "",IF($A204="","",SUMIFS('Ergebnis (detailliert)'!$P$17:$P$1001,'Ergebnis (detailliert)'!$A$17:$A$1001,'Ergebnis (aggregiert)'!$A204,'Ergebnis (detailliert)'!$B$17:$B$1001,'Ergebnis (aggregiert)'!$C204)))</f>
        <v/>
      </c>
      <c r="I204" s="109" t="str">
        <f>IF(OR(C204="Beladung aus dem Netz eines anderen Netzbetreibers",C204="Beladung ohne Netznutzung"), "",IF($A204="","",SUMIFS('Ergebnis (detailliert)'!$S$17:$S$1001,'Ergebnis (detailliert)'!$A$17:$A$1001,'Ergebnis (aggregiert)'!$A204,'Ergebnis (detailliert)'!$B$17:$B$1001,'Ergebnis (aggregiert)'!$C204)))</f>
        <v/>
      </c>
      <c r="J204" s="87" t="str">
        <f>IFERROR(IF(ISBLANK(A204),"",IF(COUNTIF('Beladung des Speichers'!$A$17:$A$300,'Ergebnis (aggregiert)'!A204)=0,"Fehler: Reiter 'Beladung des Speichers' wurde für diesen Speicher nicht ausgefüllt",IF(COUNTIF('Entladung des Speichers'!$A$17:$A$300,'Ergebnis (aggregiert)'!A204)=0,"Fehler: Reiter 'Entladung des Speichers' wurde für diesen Speicher nicht ausgefüllt",IF(COUNTIF(Füllstände!$A$17:$A$300,'Ergebnis (aggregiert)'!A204)=0,"Fehler: Reiter 'Füllstände' wurde für diesen Speicher nicht ausgefüllt","")))),"Fehler: nicht alle Datenblätter für diesen Speicher wurden vollständig befüllt")</f>
        <v/>
      </c>
    </row>
    <row r="205" spans="1:10" x14ac:dyDescent="0.2">
      <c r="A205" s="105" t="str">
        <f>IF(Stammdaten!A205="","",Stammdaten!A205)</f>
        <v/>
      </c>
      <c r="B205" s="105" t="str">
        <f>IF(A205="","",VLOOKUP(A205,Stammdaten!A205:H488,6,FALSE))</f>
        <v/>
      </c>
      <c r="C205" s="177" t="str">
        <f>IF(A205="","",IF(OR('Beladung des Speichers'!B205="Beladung aus dem Netz eines anderen Netzbetreibers",'Beladung des Speichers'!B205="Beladung ohne Netznutzung"),'Beladung des Speichers'!B205,"Beladung aus dem Netz der "&amp;Stammdaten!$F$3))</f>
        <v/>
      </c>
      <c r="D205" s="106" t="str">
        <f t="shared" si="4"/>
        <v/>
      </c>
      <c r="E205" s="107" t="str">
        <f>IF(OR(C205="Beladung aus dem Netz eines anderen Netzbetreibers",C205="Beladung ohne Netznutzung"), "",IF(A205="","",SUMIFS('Ergebnis (detailliert)'!$H$17:$H$300,'Ergebnis (detailliert)'!$A$17:$A$300,'Ergebnis (aggregiert)'!$A205,'Ergebnis (detailliert)'!$B$17:$B$300,'Ergebnis (aggregiert)'!$C205)))</f>
        <v/>
      </c>
      <c r="F205" s="108" t="str">
        <f>IF(OR(C205="Beladung aus dem Netz eines anderen Netzbetreibers",C205="Beladung ohne Netznutzung"),  "",IF($A205="","",SUMIFS('Ergebnis (detailliert)'!$I$17:$I$300,'Ergebnis (detailliert)'!$A$17:$A$300,'Ergebnis (aggregiert)'!$A205,'Ergebnis (detailliert)'!$B$17:$B$300,'Ergebnis (aggregiert)'!$C205)))</f>
        <v/>
      </c>
      <c r="G205" s="107" t="str">
        <f>IF(OR(C205="Beladung aus dem Netz eines anderen Netzbetreibers",C205="Beladung ohne Netznutzung"), "",IF($A205="","",SUMIFS('Ergebnis (detailliert)'!$M$17:$M$1001,'Ergebnis (detailliert)'!$A$17:$A$1001,'Ergebnis (aggregiert)'!$A205,'Ergebnis (detailliert)'!$B$17:$B$1001,'Ergebnis (aggregiert)'!$C205)))</f>
        <v/>
      </c>
      <c r="H205" s="108" t="str">
        <f>IF(OR(C205="Beladung aus dem Netz eines anderen Netzbetreibers",C205="Beladung ohne Netznutzung"), "",IF($A205="","",SUMIFS('Ergebnis (detailliert)'!$P$17:$P$1001,'Ergebnis (detailliert)'!$A$17:$A$1001,'Ergebnis (aggregiert)'!$A205,'Ergebnis (detailliert)'!$B$17:$B$1001,'Ergebnis (aggregiert)'!$C205)))</f>
        <v/>
      </c>
      <c r="I205" s="109" t="str">
        <f>IF(OR(C205="Beladung aus dem Netz eines anderen Netzbetreibers",C205="Beladung ohne Netznutzung"), "",IF($A205="","",SUMIFS('Ergebnis (detailliert)'!$S$17:$S$1001,'Ergebnis (detailliert)'!$A$17:$A$1001,'Ergebnis (aggregiert)'!$A205,'Ergebnis (detailliert)'!$B$17:$B$1001,'Ergebnis (aggregiert)'!$C205)))</f>
        <v/>
      </c>
      <c r="J205" s="87" t="str">
        <f>IFERROR(IF(ISBLANK(A205),"",IF(COUNTIF('Beladung des Speichers'!$A$17:$A$300,'Ergebnis (aggregiert)'!A205)=0,"Fehler: Reiter 'Beladung des Speichers' wurde für diesen Speicher nicht ausgefüllt",IF(COUNTIF('Entladung des Speichers'!$A$17:$A$300,'Ergebnis (aggregiert)'!A205)=0,"Fehler: Reiter 'Entladung des Speichers' wurde für diesen Speicher nicht ausgefüllt",IF(COUNTIF(Füllstände!$A$17:$A$300,'Ergebnis (aggregiert)'!A205)=0,"Fehler: Reiter 'Füllstände' wurde für diesen Speicher nicht ausgefüllt","")))),"Fehler: nicht alle Datenblätter für diesen Speicher wurden vollständig befüllt")</f>
        <v/>
      </c>
    </row>
    <row r="206" spans="1:10" x14ac:dyDescent="0.2">
      <c r="A206" s="105" t="str">
        <f>IF(Stammdaten!A206="","",Stammdaten!A206)</f>
        <v/>
      </c>
      <c r="B206" s="105" t="str">
        <f>IF(A206="","",VLOOKUP(A206,Stammdaten!A206:H489,6,FALSE))</f>
        <v/>
      </c>
      <c r="C206" s="177" t="str">
        <f>IF(A206="","",IF(OR('Beladung des Speichers'!B206="Beladung aus dem Netz eines anderen Netzbetreibers",'Beladung des Speichers'!B206="Beladung ohne Netznutzung"),'Beladung des Speichers'!B206,"Beladung aus dem Netz der "&amp;Stammdaten!$F$3))</f>
        <v/>
      </c>
      <c r="D206" s="106" t="str">
        <f t="shared" si="4"/>
        <v/>
      </c>
      <c r="E206" s="107" t="str">
        <f>IF(OR(C206="Beladung aus dem Netz eines anderen Netzbetreibers",C206="Beladung ohne Netznutzung"), "",IF(A206="","",SUMIFS('Ergebnis (detailliert)'!$H$17:$H$300,'Ergebnis (detailliert)'!$A$17:$A$300,'Ergebnis (aggregiert)'!$A206,'Ergebnis (detailliert)'!$B$17:$B$300,'Ergebnis (aggregiert)'!$C206)))</f>
        <v/>
      </c>
      <c r="F206" s="108" t="str">
        <f>IF(OR(C206="Beladung aus dem Netz eines anderen Netzbetreibers",C206="Beladung ohne Netznutzung"),  "",IF($A206="","",SUMIFS('Ergebnis (detailliert)'!$I$17:$I$300,'Ergebnis (detailliert)'!$A$17:$A$300,'Ergebnis (aggregiert)'!$A206,'Ergebnis (detailliert)'!$B$17:$B$300,'Ergebnis (aggregiert)'!$C206)))</f>
        <v/>
      </c>
      <c r="G206" s="107" t="str">
        <f>IF(OR(C206="Beladung aus dem Netz eines anderen Netzbetreibers",C206="Beladung ohne Netznutzung"), "",IF($A206="","",SUMIFS('Ergebnis (detailliert)'!$M$17:$M$1001,'Ergebnis (detailliert)'!$A$17:$A$1001,'Ergebnis (aggregiert)'!$A206,'Ergebnis (detailliert)'!$B$17:$B$1001,'Ergebnis (aggregiert)'!$C206)))</f>
        <v/>
      </c>
      <c r="H206" s="108" t="str">
        <f>IF(OR(C206="Beladung aus dem Netz eines anderen Netzbetreibers",C206="Beladung ohne Netznutzung"), "",IF($A206="","",SUMIFS('Ergebnis (detailliert)'!$P$17:$P$1001,'Ergebnis (detailliert)'!$A$17:$A$1001,'Ergebnis (aggregiert)'!$A206,'Ergebnis (detailliert)'!$B$17:$B$1001,'Ergebnis (aggregiert)'!$C206)))</f>
        <v/>
      </c>
      <c r="I206" s="109" t="str">
        <f>IF(OR(C206="Beladung aus dem Netz eines anderen Netzbetreibers",C206="Beladung ohne Netznutzung"), "",IF($A206="","",SUMIFS('Ergebnis (detailliert)'!$S$17:$S$1001,'Ergebnis (detailliert)'!$A$17:$A$1001,'Ergebnis (aggregiert)'!$A206,'Ergebnis (detailliert)'!$B$17:$B$1001,'Ergebnis (aggregiert)'!$C206)))</f>
        <v/>
      </c>
      <c r="J206" s="87" t="str">
        <f>IFERROR(IF(ISBLANK(A206),"",IF(COUNTIF('Beladung des Speichers'!$A$17:$A$300,'Ergebnis (aggregiert)'!A206)=0,"Fehler: Reiter 'Beladung des Speichers' wurde für diesen Speicher nicht ausgefüllt",IF(COUNTIF('Entladung des Speichers'!$A$17:$A$300,'Ergebnis (aggregiert)'!A206)=0,"Fehler: Reiter 'Entladung des Speichers' wurde für diesen Speicher nicht ausgefüllt",IF(COUNTIF(Füllstände!$A$17:$A$300,'Ergebnis (aggregiert)'!A206)=0,"Fehler: Reiter 'Füllstände' wurde für diesen Speicher nicht ausgefüllt","")))),"Fehler: nicht alle Datenblätter für diesen Speicher wurden vollständig befüllt")</f>
        <v/>
      </c>
    </row>
    <row r="207" spans="1:10" x14ac:dyDescent="0.2">
      <c r="A207" s="105" t="str">
        <f>IF(Stammdaten!A207="","",Stammdaten!A207)</f>
        <v/>
      </c>
      <c r="B207" s="105" t="str">
        <f>IF(A207="","",VLOOKUP(A207,Stammdaten!A207:H490,6,FALSE))</f>
        <v/>
      </c>
      <c r="C207" s="177" t="str">
        <f>IF(A207="","",IF(OR('Beladung des Speichers'!B207="Beladung aus dem Netz eines anderen Netzbetreibers",'Beladung des Speichers'!B207="Beladung ohne Netznutzung"),'Beladung des Speichers'!B207,"Beladung aus dem Netz der "&amp;Stammdaten!$F$3))</f>
        <v/>
      </c>
      <c r="D207" s="106" t="str">
        <f t="shared" si="4"/>
        <v/>
      </c>
      <c r="E207" s="107" t="str">
        <f>IF(OR(C207="Beladung aus dem Netz eines anderen Netzbetreibers",C207="Beladung ohne Netznutzung"), "",IF(A207="","",SUMIFS('Ergebnis (detailliert)'!$H$17:$H$300,'Ergebnis (detailliert)'!$A$17:$A$300,'Ergebnis (aggregiert)'!$A207,'Ergebnis (detailliert)'!$B$17:$B$300,'Ergebnis (aggregiert)'!$C207)))</f>
        <v/>
      </c>
      <c r="F207" s="108" t="str">
        <f>IF(OR(C207="Beladung aus dem Netz eines anderen Netzbetreibers",C207="Beladung ohne Netznutzung"),  "",IF($A207="","",SUMIFS('Ergebnis (detailliert)'!$I$17:$I$300,'Ergebnis (detailliert)'!$A$17:$A$300,'Ergebnis (aggregiert)'!$A207,'Ergebnis (detailliert)'!$B$17:$B$300,'Ergebnis (aggregiert)'!$C207)))</f>
        <v/>
      </c>
      <c r="G207" s="107" t="str">
        <f>IF(OR(C207="Beladung aus dem Netz eines anderen Netzbetreibers",C207="Beladung ohne Netznutzung"), "",IF($A207="","",SUMIFS('Ergebnis (detailliert)'!$M$17:$M$1001,'Ergebnis (detailliert)'!$A$17:$A$1001,'Ergebnis (aggregiert)'!$A207,'Ergebnis (detailliert)'!$B$17:$B$1001,'Ergebnis (aggregiert)'!$C207)))</f>
        <v/>
      </c>
      <c r="H207" s="108" t="str">
        <f>IF(OR(C207="Beladung aus dem Netz eines anderen Netzbetreibers",C207="Beladung ohne Netznutzung"), "",IF($A207="","",SUMIFS('Ergebnis (detailliert)'!$P$17:$P$1001,'Ergebnis (detailliert)'!$A$17:$A$1001,'Ergebnis (aggregiert)'!$A207,'Ergebnis (detailliert)'!$B$17:$B$1001,'Ergebnis (aggregiert)'!$C207)))</f>
        <v/>
      </c>
      <c r="I207" s="109" t="str">
        <f>IF(OR(C207="Beladung aus dem Netz eines anderen Netzbetreibers",C207="Beladung ohne Netznutzung"), "",IF($A207="","",SUMIFS('Ergebnis (detailliert)'!$S$17:$S$1001,'Ergebnis (detailliert)'!$A$17:$A$1001,'Ergebnis (aggregiert)'!$A207,'Ergebnis (detailliert)'!$B$17:$B$1001,'Ergebnis (aggregiert)'!$C207)))</f>
        <v/>
      </c>
      <c r="J207" s="87" t="str">
        <f>IFERROR(IF(ISBLANK(A207),"",IF(COUNTIF('Beladung des Speichers'!$A$17:$A$300,'Ergebnis (aggregiert)'!A207)=0,"Fehler: Reiter 'Beladung des Speichers' wurde für diesen Speicher nicht ausgefüllt",IF(COUNTIF('Entladung des Speichers'!$A$17:$A$300,'Ergebnis (aggregiert)'!A207)=0,"Fehler: Reiter 'Entladung des Speichers' wurde für diesen Speicher nicht ausgefüllt",IF(COUNTIF(Füllstände!$A$17:$A$300,'Ergebnis (aggregiert)'!A207)=0,"Fehler: Reiter 'Füllstände' wurde für diesen Speicher nicht ausgefüllt","")))),"Fehler: nicht alle Datenblätter für diesen Speicher wurden vollständig befüllt")</f>
        <v/>
      </c>
    </row>
    <row r="208" spans="1:10" x14ac:dyDescent="0.2">
      <c r="A208" s="105" t="str">
        <f>IF(Stammdaten!A208="","",Stammdaten!A208)</f>
        <v/>
      </c>
      <c r="B208" s="105" t="str">
        <f>IF(A208="","",VLOOKUP(A208,Stammdaten!A208:H491,6,FALSE))</f>
        <v/>
      </c>
      <c r="C208" s="177" t="str">
        <f>IF(A208="","",IF(OR('Beladung des Speichers'!B208="Beladung aus dem Netz eines anderen Netzbetreibers",'Beladung des Speichers'!B208="Beladung ohne Netznutzung"),'Beladung des Speichers'!B208,"Beladung aus dem Netz der "&amp;Stammdaten!$F$3))</f>
        <v/>
      </c>
      <c r="D208" s="106" t="str">
        <f t="shared" si="4"/>
        <v/>
      </c>
      <c r="E208" s="107" t="str">
        <f>IF(OR(C208="Beladung aus dem Netz eines anderen Netzbetreibers",C208="Beladung ohne Netznutzung"), "",IF(A208="","",SUMIFS('Ergebnis (detailliert)'!$H$17:$H$300,'Ergebnis (detailliert)'!$A$17:$A$300,'Ergebnis (aggregiert)'!$A208,'Ergebnis (detailliert)'!$B$17:$B$300,'Ergebnis (aggregiert)'!$C208)))</f>
        <v/>
      </c>
      <c r="F208" s="108" t="str">
        <f>IF(OR(C208="Beladung aus dem Netz eines anderen Netzbetreibers",C208="Beladung ohne Netznutzung"),  "",IF($A208="","",SUMIFS('Ergebnis (detailliert)'!$I$17:$I$300,'Ergebnis (detailliert)'!$A$17:$A$300,'Ergebnis (aggregiert)'!$A208,'Ergebnis (detailliert)'!$B$17:$B$300,'Ergebnis (aggregiert)'!$C208)))</f>
        <v/>
      </c>
      <c r="G208" s="107" t="str">
        <f>IF(OR(C208="Beladung aus dem Netz eines anderen Netzbetreibers",C208="Beladung ohne Netznutzung"), "",IF($A208="","",SUMIFS('Ergebnis (detailliert)'!$M$17:$M$1001,'Ergebnis (detailliert)'!$A$17:$A$1001,'Ergebnis (aggregiert)'!$A208,'Ergebnis (detailliert)'!$B$17:$B$1001,'Ergebnis (aggregiert)'!$C208)))</f>
        <v/>
      </c>
      <c r="H208" s="108" t="str">
        <f>IF(OR(C208="Beladung aus dem Netz eines anderen Netzbetreibers",C208="Beladung ohne Netznutzung"), "",IF($A208="","",SUMIFS('Ergebnis (detailliert)'!$P$17:$P$1001,'Ergebnis (detailliert)'!$A$17:$A$1001,'Ergebnis (aggregiert)'!$A208,'Ergebnis (detailliert)'!$B$17:$B$1001,'Ergebnis (aggregiert)'!$C208)))</f>
        <v/>
      </c>
      <c r="I208" s="109" t="str">
        <f>IF(OR(C208="Beladung aus dem Netz eines anderen Netzbetreibers",C208="Beladung ohne Netznutzung"), "",IF($A208="","",SUMIFS('Ergebnis (detailliert)'!$S$17:$S$1001,'Ergebnis (detailliert)'!$A$17:$A$1001,'Ergebnis (aggregiert)'!$A208,'Ergebnis (detailliert)'!$B$17:$B$1001,'Ergebnis (aggregiert)'!$C208)))</f>
        <v/>
      </c>
      <c r="J208" s="87" t="str">
        <f>IFERROR(IF(ISBLANK(A208),"",IF(COUNTIF('Beladung des Speichers'!$A$17:$A$300,'Ergebnis (aggregiert)'!A208)=0,"Fehler: Reiter 'Beladung des Speichers' wurde für diesen Speicher nicht ausgefüllt",IF(COUNTIF('Entladung des Speichers'!$A$17:$A$300,'Ergebnis (aggregiert)'!A208)=0,"Fehler: Reiter 'Entladung des Speichers' wurde für diesen Speicher nicht ausgefüllt",IF(COUNTIF(Füllstände!$A$17:$A$300,'Ergebnis (aggregiert)'!A208)=0,"Fehler: Reiter 'Füllstände' wurde für diesen Speicher nicht ausgefüllt","")))),"Fehler: nicht alle Datenblätter für diesen Speicher wurden vollständig befüllt")</f>
        <v/>
      </c>
    </row>
    <row r="209" spans="1:10" x14ac:dyDescent="0.2">
      <c r="A209" s="105" t="str">
        <f>IF(Stammdaten!A209="","",Stammdaten!A209)</f>
        <v/>
      </c>
      <c r="B209" s="105" t="str">
        <f>IF(A209="","",VLOOKUP(A209,Stammdaten!A209:H492,6,FALSE))</f>
        <v/>
      </c>
      <c r="C209" s="177" t="str">
        <f>IF(A209="","",IF(OR('Beladung des Speichers'!B209="Beladung aus dem Netz eines anderen Netzbetreibers",'Beladung des Speichers'!B209="Beladung ohne Netznutzung"),'Beladung des Speichers'!B209,"Beladung aus dem Netz der "&amp;Stammdaten!$F$3))</f>
        <v/>
      </c>
      <c r="D209" s="106" t="str">
        <f t="shared" ref="D209:D272" si="5">IF(A209="","",$B$11)</f>
        <v/>
      </c>
      <c r="E209" s="107" t="str">
        <f>IF(OR(C209="Beladung aus dem Netz eines anderen Netzbetreibers",C209="Beladung ohne Netznutzung"), "",IF(A209="","",SUMIFS('Ergebnis (detailliert)'!$H$17:$H$300,'Ergebnis (detailliert)'!$A$17:$A$300,'Ergebnis (aggregiert)'!$A209,'Ergebnis (detailliert)'!$B$17:$B$300,'Ergebnis (aggregiert)'!$C209)))</f>
        <v/>
      </c>
      <c r="F209" s="108" t="str">
        <f>IF(OR(C209="Beladung aus dem Netz eines anderen Netzbetreibers",C209="Beladung ohne Netznutzung"),  "",IF($A209="","",SUMIFS('Ergebnis (detailliert)'!$I$17:$I$300,'Ergebnis (detailliert)'!$A$17:$A$300,'Ergebnis (aggregiert)'!$A209,'Ergebnis (detailliert)'!$B$17:$B$300,'Ergebnis (aggregiert)'!$C209)))</f>
        <v/>
      </c>
      <c r="G209" s="107" t="str">
        <f>IF(OR(C209="Beladung aus dem Netz eines anderen Netzbetreibers",C209="Beladung ohne Netznutzung"), "",IF($A209="","",SUMIFS('Ergebnis (detailliert)'!$M$17:$M$1001,'Ergebnis (detailliert)'!$A$17:$A$1001,'Ergebnis (aggregiert)'!$A209,'Ergebnis (detailliert)'!$B$17:$B$1001,'Ergebnis (aggregiert)'!$C209)))</f>
        <v/>
      </c>
      <c r="H209" s="108" t="str">
        <f>IF(OR(C209="Beladung aus dem Netz eines anderen Netzbetreibers",C209="Beladung ohne Netznutzung"), "",IF($A209="","",SUMIFS('Ergebnis (detailliert)'!$P$17:$P$1001,'Ergebnis (detailliert)'!$A$17:$A$1001,'Ergebnis (aggregiert)'!$A209,'Ergebnis (detailliert)'!$B$17:$B$1001,'Ergebnis (aggregiert)'!$C209)))</f>
        <v/>
      </c>
      <c r="I209" s="109" t="str">
        <f>IF(OR(C209="Beladung aus dem Netz eines anderen Netzbetreibers",C209="Beladung ohne Netznutzung"), "",IF($A209="","",SUMIFS('Ergebnis (detailliert)'!$S$17:$S$1001,'Ergebnis (detailliert)'!$A$17:$A$1001,'Ergebnis (aggregiert)'!$A209,'Ergebnis (detailliert)'!$B$17:$B$1001,'Ergebnis (aggregiert)'!$C209)))</f>
        <v/>
      </c>
      <c r="J209" s="87" t="str">
        <f>IFERROR(IF(ISBLANK(A209),"",IF(COUNTIF('Beladung des Speichers'!$A$17:$A$300,'Ergebnis (aggregiert)'!A209)=0,"Fehler: Reiter 'Beladung des Speichers' wurde für diesen Speicher nicht ausgefüllt",IF(COUNTIF('Entladung des Speichers'!$A$17:$A$300,'Ergebnis (aggregiert)'!A209)=0,"Fehler: Reiter 'Entladung des Speichers' wurde für diesen Speicher nicht ausgefüllt",IF(COUNTIF(Füllstände!$A$17:$A$300,'Ergebnis (aggregiert)'!A209)=0,"Fehler: Reiter 'Füllstände' wurde für diesen Speicher nicht ausgefüllt","")))),"Fehler: nicht alle Datenblätter für diesen Speicher wurden vollständig befüllt")</f>
        <v/>
      </c>
    </row>
    <row r="210" spans="1:10" x14ac:dyDescent="0.2">
      <c r="A210" s="105" t="str">
        <f>IF(Stammdaten!A210="","",Stammdaten!A210)</f>
        <v/>
      </c>
      <c r="B210" s="105" t="str">
        <f>IF(A210="","",VLOOKUP(A210,Stammdaten!A210:H493,6,FALSE))</f>
        <v/>
      </c>
      <c r="C210" s="177" t="str">
        <f>IF(A210="","",IF(OR('Beladung des Speichers'!B210="Beladung aus dem Netz eines anderen Netzbetreibers",'Beladung des Speichers'!B210="Beladung ohne Netznutzung"),'Beladung des Speichers'!B210,"Beladung aus dem Netz der "&amp;Stammdaten!$F$3))</f>
        <v/>
      </c>
      <c r="D210" s="106" t="str">
        <f t="shared" si="5"/>
        <v/>
      </c>
      <c r="E210" s="107" t="str">
        <f>IF(OR(C210="Beladung aus dem Netz eines anderen Netzbetreibers",C210="Beladung ohne Netznutzung"), "",IF(A210="","",SUMIFS('Ergebnis (detailliert)'!$H$17:$H$300,'Ergebnis (detailliert)'!$A$17:$A$300,'Ergebnis (aggregiert)'!$A210,'Ergebnis (detailliert)'!$B$17:$B$300,'Ergebnis (aggregiert)'!$C210)))</f>
        <v/>
      </c>
      <c r="F210" s="108" t="str">
        <f>IF(OR(C210="Beladung aus dem Netz eines anderen Netzbetreibers",C210="Beladung ohne Netznutzung"),  "",IF($A210="","",SUMIFS('Ergebnis (detailliert)'!$I$17:$I$300,'Ergebnis (detailliert)'!$A$17:$A$300,'Ergebnis (aggregiert)'!$A210,'Ergebnis (detailliert)'!$B$17:$B$300,'Ergebnis (aggregiert)'!$C210)))</f>
        <v/>
      </c>
      <c r="G210" s="107" t="str">
        <f>IF(OR(C210="Beladung aus dem Netz eines anderen Netzbetreibers",C210="Beladung ohne Netznutzung"), "",IF($A210="","",SUMIFS('Ergebnis (detailliert)'!$M$17:$M$1001,'Ergebnis (detailliert)'!$A$17:$A$1001,'Ergebnis (aggregiert)'!$A210,'Ergebnis (detailliert)'!$B$17:$B$1001,'Ergebnis (aggregiert)'!$C210)))</f>
        <v/>
      </c>
      <c r="H210" s="108" t="str">
        <f>IF(OR(C210="Beladung aus dem Netz eines anderen Netzbetreibers",C210="Beladung ohne Netznutzung"), "",IF($A210="","",SUMIFS('Ergebnis (detailliert)'!$P$17:$P$1001,'Ergebnis (detailliert)'!$A$17:$A$1001,'Ergebnis (aggregiert)'!$A210,'Ergebnis (detailliert)'!$B$17:$B$1001,'Ergebnis (aggregiert)'!$C210)))</f>
        <v/>
      </c>
      <c r="I210" s="109" t="str">
        <f>IF(OR(C210="Beladung aus dem Netz eines anderen Netzbetreibers",C210="Beladung ohne Netznutzung"), "",IF($A210="","",SUMIFS('Ergebnis (detailliert)'!$S$17:$S$1001,'Ergebnis (detailliert)'!$A$17:$A$1001,'Ergebnis (aggregiert)'!$A210,'Ergebnis (detailliert)'!$B$17:$B$1001,'Ergebnis (aggregiert)'!$C210)))</f>
        <v/>
      </c>
      <c r="J210" s="87" t="str">
        <f>IFERROR(IF(ISBLANK(A210),"",IF(COUNTIF('Beladung des Speichers'!$A$17:$A$300,'Ergebnis (aggregiert)'!A210)=0,"Fehler: Reiter 'Beladung des Speichers' wurde für diesen Speicher nicht ausgefüllt",IF(COUNTIF('Entladung des Speichers'!$A$17:$A$300,'Ergebnis (aggregiert)'!A210)=0,"Fehler: Reiter 'Entladung des Speichers' wurde für diesen Speicher nicht ausgefüllt",IF(COUNTIF(Füllstände!$A$17:$A$300,'Ergebnis (aggregiert)'!A210)=0,"Fehler: Reiter 'Füllstände' wurde für diesen Speicher nicht ausgefüllt","")))),"Fehler: nicht alle Datenblätter für diesen Speicher wurden vollständig befüllt")</f>
        <v/>
      </c>
    </row>
    <row r="211" spans="1:10" x14ac:dyDescent="0.2">
      <c r="A211" s="105" t="str">
        <f>IF(Stammdaten!A211="","",Stammdaten!A211)</f>
        <v/>
      </c>
      <c r="B211" s="105" t="str">
        <f>IF(A211="","",VLOOKUP(A211,Stammdaten!A211:H494,6,FALSE))</f>
        <v/>
      </c>
      <c r="C211" s="177" t="str">
        <f>IF(A211="","",IF(OR('Beladung des Speichers'!B211="Beladung aus dem Netz eines anderen Netzbetreibers",'Beladung des Speichers'!B211="Beladung ohne Netznutzung"),'Beladung des Speichers'!B211,"Beladung aus dem Netz der "&amp;Stammdaten!$F$3))</f>
        <v/>
      </c>
      <c r="D211" s="106" t="str">
        <f t="shared" si="5"/>
        <v/>
      </c>
      <c r="E211" s="107" t="str">
        <f>IF(OR(C211="Beladung aus dem Netz eines anderen Netzbetreibers",C211="Beladung ohne Netznutzung"), "",IF(A211="","",SUMIFS('Ergebnis (detailliert)'!$H$17:$H$300,'Ergebnis (detailliert)'!$A$17:$A$300,'Ergebnis (aggregiert)'!$A211,'Ergebnis (detailliert)'!$B$17:$B$300,'Ergebnis (aggregiert)'!$C211)))</f>
        <v/>
      </c>
      <c r="F211" s="108" t="str">
        <f>IF(OR(C211="Beladung aus dem Netz eines anderen Netzbetreibers",C211="Beladung ohne Netznutzung"),  "",IF($A211="","",SUMIFS('Ergebnis (detailliert)'!$I$17:$I$300,'Ergebnis (detailliert)'!$A$17:$A$300,'Ergebnis (aggregiert)'!$A211,'Ergebnis (detailliert)'!$B$17:$B$300,'Ergebnis (aggregiert)'!$C211)))</f>
        <v/>
      </c>
      <c r="G211" s="107" t="str">
        <f>IF(OR(C211="Beladung aus dem Netz eines anderen Netzbetreibers",C211="Beladung ohne Netznutzung"), "",IF($A211="","",SUMIFS('Ergebnis (detailliert)'!$M$17:$M$1001,'Ergebnis (detailliert)'!$A$17:$A$1001,'Ergebnis (aggregiert)'!$A211,'Ergebnis (detailliert)'!$B$17:$B$1001,'Ergebnis (aggregiert)'!$C211)))</f>
        <v/>
      </c>
      <c r="H211" s="108" t="str">
        <f>IF(OR(C211="Beladung aus dem Netz eines anderen Netzbetreibers",C211="Beladung ohne Netznutzung"), "",IF($A211="","",SUMIFS('Ergebnis (detailliert)'!$P$17:$P$1001,'Ergebnis (detailliert)'!$A$17:$A$1001,'Ergebnis (aggregiert)'!$A211,'Ergebnis (detailliert)'!$B$17:$B$1001,'Ergebnis (aggregiert)'!$C211)))</f>
        <v/>
      </c>
      <c r="I211" s="109" t="str">
        <f>IF(OR(C211="Beladung aus dem Netz eines anderen Netzbetreibers",C211="Beladung ohne Netznutzung"), "",IF($A211="","",SUMIFS('Ergebnis (detailliert)'!$S$17:$S$1001,'Ergebnis (detailliert)'!$A$17:$A$1001,'Ergebnis (aggregiert)'!$A211,'Ergebnis (detailliert)'!$B$17:$B$1001,'Ergebnis (aggregiert)'!$C211)))</f>
        <v/>
      </c>
      <c r="J211" s="87" t="str">
        <f>IFERROR(IF(ISBLANK(A211),"",IF(COUNTIF('Beladung des Speichers'!$A$17:$A$300,'Ergebnis (aggregiert)'!A211)=0,"Fehler: Reiter 'Beladung des Speichers' wurde für diesen Speicher nicht ausgefüllt",IF(COUNTIF('Entladung des Speichers'!$A$17:$A$300,'Ergebnis (aggregiert)'!A211)=0,"Fehler: Reiter 'Entladung des Speichers' wurde für diesen Speicher nicht ausgefüllt",IF(COUNTIF(Füllstände!$A$17:$A$300,'Ergebnis (aggregiert)'!A211)=0,"Fehler: Reiter 'Füllstände' wurde für diesen Speicher nicht ausgefüllt","")))),"Fehler: nicht alle Datenblätter für diesen Speicher wurden vollständig befüllt")</f>
        <v/>
      </c>
    </row>
    <row r="212" spans="1:10" x14ac:dyDescent="0.2">
      <c r="A212" s="105" t="str">
        <f>IF(Stammdaten!A212="","",Stammdaten!A212)</f>
        <v/>
      </c>
      <c r="B212" s="105" t="str">
        <f>IF(A212="","",VLOOKUP(A212,Stammdaten!A212:H495,6,FALSE))</f>
        <v/>
      </c>
      <c r="C212" s="177" t="str">
        <f>IF(A212="","",IF(OR('Beladung des Speichers'!B212="Beladung aus dem Netz eines anderen Netzbetreibers",'Beladung des Speichers'!B212="Beladung ohne Netznutzung"),'Beladung des Speichers'!B212,"Beladung aus dem Netz der "&amp;Stammdaten!$F$3))</f>
        <v/>
      </c>
      <c r="D212" s="106" t="str">
        <f t="shared" si="5"/>
        <v/>
      </c>
      <c r="E212" s="107" t="str">
        <f>IF(OR(C212="Beladung aus dem Netz eines anderen Netzbetreibers",C212="Beladung ohne Netznutzung"), "",IF(A212="","",SUMIFS('Ergebnis (detailliert)'!$H$17:$H$300,'Ergebnis (detailliert)'!$A$17:$A$300,'Ergebnis (aggregiert)'!$A212,'Ergebnis (detailliert)'!$B$17:$B$300,'Ergebnis (aggregiert)'!$C212)))</f>
        <v/>
      </c>
      <c r="F212" s="108" t="str">
        <f>IF(OR(C212="Beladung aus dem Netz eines anderen Netzbetreibers",C212="Beladung ohne Netznutzung"),  "",IF($A212="","",SUMIFS('Ergebnis (detailliert)'!$I$17:$I$300,'Ergebnis (detailliert)'!$A$17:$A$300,'Ergebnis (aggregiert)'!$A212,'Ergebnis (detailliert)'!$B$17:$B$300,'Ergebnis (aggregiert)'!$C212)))</f>
        <v/>
      </c>
      <c r="G212" s="107" t="str">
        <f>IF(OR(C212="Beladung aus dem Netz eines anderen Netzbetreibers",C212="Beladung ohne Netznutzung"), "",IF($A212="","",SUMIFS('Ergebnis (detailliert)'!$M$17:$M$1001,'Ergebnis (detailliert)'!$A$17:$A$1001,'Ergebnis (aggregiert)'!$A212,'Ergebnis (detailliert)'!$B$17:$B$1001,'Ergebnis (aggregiert)'!$C212)))</f>
        <v/>
      </c>
      <c r="H212" s="108" t="str">
        <f>IF(OR(C212="Beladung aus dem Netz eines anderen Netzbetreibers",C212="Beladung ohne Netznutzung"), "",IF($A212="","",SUMIFS('Ergebnis (detailliert)'!$P$17:$P$1001,'Ergebnis (detailliert)'!$A$17:$A$1001,'Ergebnis (aggregiert)'!$A212,'Ergebnis (detailliert)'!$B$17:$B$1001,'Ergebnis (aggregiert)'!$C212)))</f>
        <v/>
      </c>
      <c r="I212" s="109" t="str">
        <f>IF(OR(C212="Beladung aus dem Netz eines anderen Netzbetreibers",C212="Beladung ohne Netznutzung"), "",IF($A212="","",SUMIFS('Ergebnis (detailliert)'!$S$17:$S$1001,'Ergebnis (detailliert)'!$A$17:$A$1001,'Ergebnis (aggregiert)'!$A212,'Ergebnis (detailliert)'!$B$17:$B$1001,'Ergebnis (aggregiert)'!$C212)))</f>
        <v/>
      </c>
      <c r="J212" s="87" t="str">
        <f>IFERROR(IF(ISBLANK(A212),"",IF(COUNTIF('Beladung des Speichers'!$A$17:$A$300,'Ergebnis (aggregiert)'!A212)=0,"Fehler: Reiter 'Beladung des Speichers' wurde für diesen Speicher nicht ausgefüllt",IF(COUNTIF('Entladung des Speichers'!$A$17:$A$300,'Ergebnis (aggregiert)'!A212)=0,"Fehler: Reiter 'Entladung des Speichers' wurde für diesen Speicher nicht ausgefüllt",IF(COUNTIF(Füllstände!$A$17:$A$300,'Ergebnis (aggregiert)'!A212)=0,"Fehler: Reiter 'Füllstände' wurde für diesen Speicher nicht ausgefüllt","")))),"Fehler: nicht alle Datenblätter für diesen Speicher wurden vollständig befüllt")</f>
        <v/>
      </c>
    </row>
    <row r="213" spans="1:10" x14ac:dyDescent="0.2">
      <c r="A213" s="105" t="str">
        <f>IF(Stammdaten!A213="","",Stammdaten!A213)</f>
        <v/>
      </c>
      <c r="B213" s="105" t="str">
        <f>IF(A213="","",VLOOKUP(A213,Stammdaten!A213:H496,6,FALSE))</f>
        <v/>
      </c>
      <c r="C213" s="177" t="str">
        <f>IF(A213="","",IF(OR('Beladung des Speichers'!B213="Beladung aus dem Netz eines anderen Netzbetreibers",'Beladung des Speichers'!B213="Beladung ohne Netznutzung"),'Beladung des Speichers'!B213,"Beladung aus dem Netz der "&amp;Stammdaten!$F$3))</f>
        <v/>
      </c>
      <c r="D213" s="106" t="str">
        <f t="shared" si="5"/>
        <v/>
      </c>
      <c r="E213" s="107" t="str">
        <f>IF(OR(C213="Beladung aus dem Netz eines anderen Netzbetreibers",C213="Beladung ohne Netznutzung"), "",IF(A213="","",SUMIFS('Ergebnis (detailliert)'!$H$17:$H$300,'Ergebnis (detailliert)'!$A$17:$A$300,'Ergebnis (aggregiert)'!$A213,'Ergebnis (detailliert)'!$B$17:$B$300,'Ergebnis (aggregiert)'!$C213)))</f>
        <v/>
      </c>
      <c r="F213" s="108" t="str">
        <f>IF(OR(C213="Beladung aus dem Netz eines anderen Netzbetreibers",C213="Beladung ohne Netznutzung"),  "",IF($A213="","",SUMIFS('Ergebnis (detailliert)'!$I$17:$I$300,'Ergebnis (detailliert)'!$A$17:$A$300,'Ergebnis (aggregiert)'!$A213,'Ergebnis (detailliert)'!$B$17:$B$300,'Ergebnis (aggregiert)'!$C213)))</f>
        <v/>
      </c>
      <c r="G213" s="107" t="str">
        <f>IF(OR(C213="Beladung aus dem Netz eines anderen Netzbetreibers",C213="Beladung ohne Netznutzung"), "",IF($A213="","",SUMIFS('Ergebnis (detailliert)'!$M$17:$M$1001,'Ergebnis (detailliert)'!$A$17:$A$1001,'Ergebnis (aggregiert)'!$A213,'Ergebnis (detailliert)'!$B$17:$B$1001,'Ergebnis (aggregiert)'!$C213)))</f>
        <v/>
      </c>
      <c r="H213" s="108" t="str">
        <f>IF(OR(C213="Beladung aus dem Netz eines anderen Netzbetreibers",C213="Beladung ohne Netznutzung"), "",IF($A213="","",SUMIFS('Ergebnis (detailliert)'!$P$17:$P$1001,'Ergebnis (detailliert)'!$A$17:$A$1001,'Ergebnis (aggregiert)'!$A213,'Ergebnis (detailliert)'!$B$17:$B$1001,'Ergebnis (aggregiert)'!$C213)))</f>
        <v/>
      </c>
      <c r="I213" s="109" t="str">
        <f>IF(OR(C213="Beladung aus dem Netz eines anderen Netzbetreibers",C213="Beladung ohne Netznutzung"), "",IF($A213="","",SUMIFS('Ergebnis (detailliert)'!$S$17:$S$1001,'Ergebnis (detailliert)'!$A$17:$A$1001,'Ergebnis (aggregiert)'!$A213,'Ergebnis (detailliert)'!$B$17:$B$1001,'Ergebnis (aggregiert)'!$C213)))</f>
        <v/>
      </c>
      <c r="J213" s="87" t="str">
        <f>IFERROR(IF(ISBLANK(A213),"",IF(COUNTIF('Beladung des Speichers'!$A$17:$A$300,'Ergebnis (aggregiert)'!A213)=0,"Fehler: Reiter 'Beladung des Speichers' wurde für diesen Speicher nicht ausgefüllt",IF(COUNTIF('Entladung des Speichers'!$A$17:$A$300,'Ergebnis (aggregiert)'!A213)=0,"Fehler: Reiter 'Entladung des Speichers' wurde für diesen Speicher nicht ausgefüllt",IF(COUNTIF(Füllstände!$A$17:$A$300,'Ergebnis (aggregiert)'!A213)=0,"Fehler: Reiter 'Füllstände' wurde für diesen Speicher nicht ausgefüllt","")))),"Fehler: nicht alle Datenblätter für diesen Speicher wurden vollständig befüllt")</f>
        <v/>
      </c>
    </row>
    <row r="214" spans="1:10" x14ac:dyDescent="0.2">
      <c r="A214" s="105" t="str">
        <f>IF(Stammdaten!A214="","",Stammdaten!A214)</f>
        <v/>
      </c>
      <c r="B214" s="105" t="str">
        <f>IF(A214="","",VLOOKUP(A214,Stammdaten!A214:H497,6,FALSE))</f>
        <v/>
      </c>
      <c r="C214" s="177" t="str">
        <f>IF(A214="","",IF(OR('Beladung des Speichers'!B214="Beladung aus dem Netz eines anderen Netzbetreibers",'Beladung des Speichers'!B214="Beladung ohne Netznutzung"),'Beladung des Speichers'!B214,"Beladung aus dem Netz der "&amp;Stammdaten!$F$3))</f>
        <v/>
      </c>
      <c r="D214" s="106" t="str">
        <f t="shared" si="5"/>
        <v/>
      </c>
      <c r="E214" s="107" t="str">
        <f>IF(OR(C214="Beladung aus dem Netz eines anderen Netzbetreibers",C214="Beladung ohne Netznutzung"), "",IF(A214="","",SUMIFS('Ergebnis (detailliert)'!$H$17:$H$300,'Ergebnis (detailliert)'!$A$17:$A$300,'Ergebnis (aggregiert)'!$A214,'Ergebnis (detailliert)'!$B$17:$B$300,'Ergebnis (aggregiert)'!$C214)))</f>
        <v/>
      </c>
      <c r="F214" s="108" t="str">
        <f>IF(OR(C214="Beladung aus dem Netz eines anderen Netzbetreibers",C214="Beladung ohne Netznutzung"),  "",IF($A214="","",SUMIFS('Ergebnis (detailliert)'!$I$17:$I$300,'Ergebnis (detailliert)'!$A$17:$A$300,'Ergebnis (aggregiert)'!$A214,'Ergebnis (detailliert)'!$B$17:$B$300,'Ergebnis (aggregiert)'!$C214)))</f>
        <v/>
      </c>
      <c r="G214" s="107" t="str">
        <f>IF(OR(C214="Beladung aus dem Netz eines anderen Netzbetreibers",C214="Beladung ohne Netznutzung"), "",IF($A214="","",SUMIFS('Ergebnis (detailliert)'!$M$17:$M$1001,'Ergebnis (detailliert)'!$A$17:$A$1001,'Ergebnis (aggregiert)'!$A214,'Ergebnis (detailliert)'!$B$17:$B$1001,'Ergebnis (aggregiert)'!$C214)))</f>
        <v/>
      </c>
      <c r="H214" s="108" t="str">
        <f>IF(OR(C214="Beladung aus dem Netz eines anderen Netzbetreibers",C214="Beladung ohne Netznutzung"), "",IF($A214="","",SUMIFS('Ergebnis (detailliert)'!$P$17:$P$1001,'Ergebnis (detailliert)'!$A$17:$A$1001,'Ergebnis (aggregiert)'!$A214,'Ergebnis (detailliert)'!$B$17:$B$1001,'Ergebnis (aggregiert)'!$C214)))</f>
        <v/>
      </c>
      <c r="I214" s="109" t="str">
        <f>IF(OR(C214="Beladung aus dem Netz eines anderen Netzbetreibers",C214="Beladung ohne Netznutzung"), "",IF($A214="","",SUMIFS('Ergebnis (detailliert)'!$S$17:$S$1001,'Ergebnis (detailliert)'!$A$17:$A$1001,'Ergebnis (aggregiert)'!$A214,'Ergebnis (detailliert)'!$B$17:$B$1001,'Ergebnis (aggregiert)'!$C214)))</f>
        <v/>
      </c>
      <c r="J214" s="87" t="str">
        <f>IFERROR(IF(ISBLANK(A214),"",IF(COUNTIF('Beladung des Speichers'!$A$17:$A$300,'Ergebnis (aggregiert)'!A214)=0,"Fehler: Reiter 'Beladung des Speichers' wurde für diesen Speicher nicht ausgefüllt",IF(COUNTIF('Entladung des Speichers'!$A$17:$A$300,'Ergebnis (aggregiert)'!A214)=0,"Fehler: Reiter 'Entladung des Speichers' wurde für diesen Speicher nicht ausgefüllt",IF(COUNTIF(Füllstände!$A$17:$A$300,'Ergebnis (aggregiert)'!A214)=0,"Fehler: Reiter 'Füllstände' wurde für diesen Speicher nicht ausgefüllt","")))),"Fehler: nicht alle Datenblätter für diesen Speicher wurden vollständig befüllt")</f>
        <v/>
      </c>
    </row>
    <row r="215" spans="1:10" x14ac:dyDescent="0.2">
      <c r="A215" s="105" t="str">
        <f>IF(Stammdaten!A215="","",Stammdaten!A215)</f>
        <v/>
      </c>
      <c r="B215" s="105" t="str">
        <f>IF(A215="","",VLOOKUP(A215,Stammdaten!A215:H498,6,FALSE))</f>
        <v/>
      </c>
      <c r="C215" s="177" t="str">
        <f>IF(A215="","",IF(OR('Beladung des Speichers'!B215="Beladung aus dem Netz eines anderen Netzbetreibers",'Beladung des Speichers'!B215="Beladung ohne Netznutzung"),'Beladung des Speichers'!B215,"Beladung aus dem Netz der "&amp;Stammdaten!$F$3))</f>
        <v/>
      </c>
      <c r="D215" s="106" t="str">
        <f t="shared" si="5"/>
        <v/>
      </c>
      <c r="E215" s="107" t="str">
        <f>IF(OR(C215="Beladung aus dem Netz eines anderen Netzbetreibers",C215="Beladung ohne Netznutzung"), "",IF(A215="","",SUMIFS('Ergebnis (detailliert)'!$H$17:$H$300,'Ergebnis (detailliert)'!$A$17:$A$300,'Ergebnis (aggregiert)'!$A215,'Ergebnis (detailliert)'!$B$17:$B$300,'Ergebnis (aggregiert)'!$C215)))</f>
        <v/>
      </c>
      <c r="F215" s="108" t="str">
        <f>IF(OR(C215="Beladung aus dem Netz eines anderen Netzbetreibers",C215="Beladung ohne Netznutzung"),  "",IF($A215="","",SUMIFS('Ergebnis (detailliert)'!$I$17:$I$300,'Ergebnis (detailliert)'!$A$17:$A$300,'Ergebnis (aggregiert)'!$A215,'Ergebnis (detailliert)'!$B$17:$B$300,'Ergebnis (aggregiert)'!$C215)))</f>
        <v/>
      </c>
      <c r="G215" s="107" t="str">
        <f>IF(OR(C215="Beladung aus dem Netz eines anderen Netzbetreibers",C215="Beladung ohne Netznutzung"), "",IF($A215="","",SUMIFS('Ergebnis (detailliert)'!$M$17:$M$1001,'Ergebnis (detailliert)'!$A$17:$A$1001,'Ergebnis (aggregiert)'!$A215,'Ergebnis (detailliert)'!$B$17:$B$1001,'Ergebnis (aggregiert)'!$C215)))</f>
        <v/>
      </c>
      <c r="H215" s="108" t="str">
        <f>IF(OR(C215="Beladung aus dem Netz eines anderen Netzbetreibers",C215="Beladung ohne Netznutzung"), "",IF($A215="","",SUMIFS('Ergebnis (detailliert)'!$P$17:$P$1001,'Ergebnis (detailliert)'!$A$17:$A$1001,'Ergebnis (aggregiert)'!$A215,'Ergebnis (detailliert)'!$B$17:$B$1001,'Ergebnis (aggregiert)'!$C215)))</f>
        <v/>
      </c>
      <c r="I215" s="109" t="str">
        <f>IF(OR(C215="Beladung aus dem Netz eines anderen Netzbetreibers",C215="Beladung ohne Netznutzung"), "",IF($A215="","",SUMIFS('Ergebnis (detailliert)'!$S$17:$S$1001,'Ergebnis (detailliert)'!$A$17:$A$1001,'Ergebnis (aggregiert)'!$A215,'Ergebnis (detailliert)'!$B$17:$B$1001,'Ergebnis (aggregiert)'!$C215)))</f>
        <v/>
      </c>
      <c r="J215" s="87" t="str">
        <f>IFERROR(IF(ISBLANK(A215),"",IF(COUNTIF('Beladung des Speichers'!$A$17:$A$300,'Ergebnis (aggregiert)'!A215)=0,"Fehler: Reiter 'Beladung des Speichers' wurde für diesen Speicher nicht ausgefüllt",IF(COUNTIF('Entladung des Speichers'!$A$17:$A$300,'Ergebnis (aggregiert)'!A215)=0,"Fehler: Reiter 'Entladung des Speichers' wurde für diesen Speicher nicht ausgefüllt",IF(COUNTIF(Füllstände!$A$17:$A$300,'Ergebnis (aggregiert)'!A215)=0,"Fehler: Reiter 'Füllstände' wurde für diesen Speicher nicht ausgefüllt","")))),"Fehler: nicht alle Datenblätter für diesen Speicher wurden vollständig befüllt")</f>
        <v/>
      </c>
    </row>
    <row r="216" spans="1:10" x14ac:dyDescent="0.2">
      <c r="A216" s="105" t="str">
        <f>IF(Stammdaten!A216="","",Stammdaten!A216)</f>
        <v/>
      </c>
      <c r="B216" s="105" t="str">
        <f>IF(A216="","",VLOOKUP(A216,Stammdaten!A216:H499,6,FALSE))</f>
        <v/>
      </c>
      <c r="C216" s="177" t="str">
        <f>IF(A216="","",IF(OR('Beladung des Speichers'!B216="Beladung aus dem Netz eines anderen Netzbetreibers",'Beladung des Speichers'!B216="Beladung ohne Netznutzung"),'Beladung des Speichers'!B216,"Beladung aus dem Netz der "&amp;Stammdaten!$F$3))</f>
        <v/>
      </c>
      <c r="D216" s="106" t="str">
        <f t="shared" si="5"/>
        <v/>
      </c>
      <c r="E216" s="107" t="str">
        <f>IF(OR(C216="Beladung aus dem Netz eines anderen Netzbetreibers",C216="Beladung ohne Netznutzung"), "",IF(A216="","",SUMIFS('Ergebnis (detailliert)'!$H$17:$H$300,'Ergebnis (detailliert)'!$A$17:$A$300,'Ergebnis (aggregiert)'!$A216,'Ergebnis (detailliert)'!$B$17:$B$300,'Ergebnis (aggregiert)'!$C216)))</f>
        <v/>
      </c>
      <c r="F216" s="108" t="str">
        <f>IF(OR(C216="Beladung aus dem Netz eines anderen Netzbetreibers",C216="Beladung ohne Netznutzung"),  "",IF($A216="","",SUMIFS('Ergebnis (detailliert)'!$I$17:$I$300,'Ergebnis (detailliert)'!$A$17:$A$300,'Ergebnis (aggregiert)'!$A216,'Ergebnis (detailliert)'!$B$17:$B$300,'Ergebnis (aggregiert)'!$C216)))</f>
        <v/>
      </c>
      <c r="G216" s="107" t="str">
        <f>IF(OR(C216="Beladung aus dem Netz eines anderen Netzbetreibers",C216="Beladung ohne Netznutzung"), "",IF($A216="","",SUMIFS('Ergebnis (detailliert)'!$M$17:$M$1001,'Ergebnis (detailliert)'!$A$17:$A$1001,'Ergebnis (aggregiert)'!$A216,'Ergebnis (detailliert)'!$B$17:$B$1001,'Ergebnis (aggregiert)'!$C216)))</f>
        <v/>
      </c>
      <c r="H216" s="108" t="str">
        <f>IF(OR(C216="Beladung aus dem Netz eines anderen Netzbetreibers",C216="Beladung ohne Netznutzung"), "",IF($A216="","",SUMIFS('Ergebnis (detailliert)'!$P$17:$P$1001,'Ergebnis (detailliert)'!$A$17:$A$1001,'Ergebnis (aggregiert)'!$A216,'Ergebnis (detailliert)'!$B$17:$B$1001,'Ergebnis (aggregiert)'!$C216)))</f>
        <v/>
      </c>
      <c r="I216" s="109" t="str">
        <f>IF(OR(C216="Beladung aus dem Netz eines anderen Netzbetreibers",C216="Beladung ohne Netznutzung"), "",IF($A216="","",SUMIFS('Ergebnis (detailliert)'!$S$17:$S$1001,'Ergebnis (detailliert)'!$A$17:$A$1001,'Ergebnis (aggregiert)'!$A216,'Ergebnis (detailliert)'!$B$17:$B$1001,'Ergebnis (aggregiert)'!$C216)))</f>
        <v/>
      </c>
      <c r="J216" s="87" t="str">
        <f>IFERROR(IF(ISBLANK(A216),"",IF(COUNTIF('Beladung des Speichers'!$A$17:$A$300,'Ergebnis (aggregiert)'!A216)=0,"Fehler: Reiter 'Beladung des Speichers' wurde für diesen Speicher nicht ausgefüllt",IF(COUNTIF('Entladung des Speichers'!$A$17:$A$300,'Ergebnis (aggregiert)'!A216)=0,"Fehler: Reiter 'Entladung des Speichers' wurde für diesen Speicher nicht ausgefüllt",IF(COUNTIF(Füllstände!$A$17:$A$300,'Ergebnis (aggregiert)'!A216)=0,"Fehler: Reiter 'Füllstände' wurde für diesen Speicher nicht ausgefüllt","")))),"Fehler: nicht alle Datenblätter für diesen Speicher wurden vollständig befüllt")</f>
        <v/>
      </c>
    </row>
    <row r="217" spans="1:10" x14ac:dyDescent="0.2">
      <c r="A217" s="105" t="str">
        <f>IF(Stammdaten!A217="","",Stammdaten!A217)</f>
        <v/>
      </c>
      <c r="B217" s="105" t="str">
        <f>IF(A217="","",VLOOKUP(A217,Stammdaten!A217:H500,6,FALSE))</f>
        <v/>
      </c>
      <c r="C217" s="177" t="str">
        <f>IF(A217="","",IF(OR('Beladung des Speichers'!B217="Beladung aus dem Netz eines anderen Netzbetreibers",'Beladung des Speichers'!B217="Beladung ohne Netznutzung"),'Beladung des Speichers'!B217,"Beladung aus dem Netz der "&amp;Stammdaten!$F$3))</f>
        <v/>
      </c>
      <c r="D217" s="106" t="str">
        <f t="shared" si="5"/>
        <v/>
      </c>
      <c r="E217" s="107" t="str">
        <f>IF(OR(C217="Beladung aus dem Netz eines anderen Netzbetreibers",C217="Beladung ohne Netznutzung"), "",IF(A217="","",SUMIFS('Ergebnis (detailliert)'!$H$17:$H$300,'Ergebnis (detailliert)'!$A$17:$A$300,'Ergebnis (aggregiert)'!$A217,'Ergebnis (detailliert)'!$B$17:$B$300,'Ergebnis (aggregiert)'!$C217)))</f>
        <v/>
      </c>
      <c r="F217" s="108" t="str">
        <f>IF(OR(C217="Beladung aus dem Netz eines anderen Netzbetreibers",C217="Beladung ohne Netznutzung"),  "",IF($A217="","",SUMIFS('Ergebnis (detailliert)'!$I$17:$I$300,'Ergebnis (detailliert)'!$A$17:$A$300,'Ergebnis (aggregiert)'!$A217,'Ergebnis (detailliert)'!$B$17:$B$300,'Ergebnis (aggregiert)'!$C217)))</f>
        <v/>
      </c>
      <c r="G217" s="107" t="str">
        <f>IF(OR(C217="Beladung aus dem Netz eines anderen Netzbetreibers",C217="Beladung ohne Netznutzung"), "",IF($A217="","",SUMIFS('Ergebnis (detailliert)'!$M$17:$M$1001,'Ergebnis (detailliert)'!$A$17:$A$1001,'Ergebnis (aggregiert)'!$A217,'Ergebnis (detailliert)'!$B$17:$B$1001,'Ergebnis (aggregiert)'!$C217)))</f>
        <v/>
      </c>
      <c r="H217" s="108" t="str">
        <f>IF(OR(C217="Beladung aus dem Netz eines anderen Netzbetreibers",C217="Beladung ohne Netznutzung"), "",IF($A217="","",SUMIFS('Ergebnis (detailliert)'!$P$17:$P$1001,'Ergebnis (detailliert)'!$A$17:$A$1001,'Ergebnis (aggregiert)'!$A217,'Ergebnis (detailliert)'!$B$17:$B$1001,'Ergebnis (aggregiert)'!$C217)))</f>
        <v/>
      </c>
      <c r="I217" s="109" t="str">
        <f>IF(OR(C217="Beladung aus dem Netz eines anderen Netzbetreibers",C217="Beladung ohne Netznutzung"), "",IF($A217="","",SUMIFS('Ergebnis (detailliert)'!$S$17:$S$1001,'Ergebnis (detailliert)'!$A$17:$A$1001,'Ergebnis (aggregiert)'!$A217,'Ergebnis (detailliert)'!$B$17:$B$1001,'Ergebnis (aggregiert)'!$C217)))</f>
        <v/>
      </c>
      <c r="J217" s="87" t="str">
        <f>IFERROR(IF(ISBLANK(A217),"",IF(COUNTIF('Beladung des Speichers'!$A$17:$A$300,'Ergebnis (aggregiert)'!A217)=0,"Fehler: Reiter 'Beladung des Speichers' wurde für diesen Speicher nicht ausgefüllt",IF(COUNTIF('Entladung des Speichers'!$A$17:$A$300,'Ergebnis (aggregiert)'!A217)=0,"Fehler: Reiter 'Entladung des Speichers' wurde für diesen Speicher nicht ausgefüllt",IF(COUNTIF(Füllstände!$A$17:$A$300,'Ergebnis (aggregiert)'!A217)=0,"Fehler: Reiter 'Füllstände' wurde für diesen Speicher nicht ausgefüllt","")))),"Fehler: nicht alle Datenblätter für diesen Speicher wurden vollständig befüllt")</f>
        <v/>
      </c>
    </row>
    <row r="218" spans="1:10" x14ac:dyDescent="0.2">
      <c r="A218" s="105" t="str">
        <f>IF(Stammdaten!A218="","",Stammdaten!A218)</f>
        <v/>
      </c>
      <c r="B218" s="105" t="str">
        <f>IF(A218="","",VLOOKUP(A218,Stammdaten!A218:H501,6,FALSE))</f>
        <v/>
      </c>
      <c r="C218" s="177" t="str">
        <f>IF(A218="","",IF(OR('Beladung des Speichers'!B218="Beladung aus dem Netz eines anderen Netzbetreibers",'Beladung des Speichers'!B218="Beladung ohne Netznutzung"),'Beladung des Speichers'!B218,"Beladung aus dem Netz der "&amp;Stammdaten!$F$3))</f>
        <v/>
      </c>
      <c r="D218" s="106" t="str">
        <f t="shared" si="5"/>
        <v/>
      </c>
      <c r="E218" s="107" t="str">
        <f>IF(OR(C218="Beladung aus dem Netz eines anderen Netzbetreibers",C218="Beladung ohne Netznutzung"), "",IF(A218="","",SUMIFS('Ergebnis (detailliert)'!$H$17:$H$300,'Ergebnis (detailliert)'!$A$17:$A$300,'Ergebnis (aggregiert)'!$A218,'Ergebnis (detailliert)'!$B$17:$B$300,'Ergebnis (aggregiert)'!$C218)))</f>
        <v/>
      </c>
      <c r="F218" s="108" t="str">
        <f>IF(OR(C218="Beladung aus dem Netz eines anderen Netzbetreibers",C218="Beladung ohne Netznutzung"),  "",IF($A218="","",SUMIFS('Ergebnis (detailliert)'!$I$17:$I$300,'Ergebnis (detailliert)'!$A$17:$A$300,'Ergebnis (aggregiert)'!$A218,'Ergebnis (detailliert)'!$B$17:$B$300,'Ergebnis (aggregiert)'!$C218)))</f>
        <v/>
      </c>
      <c r="G218" s="107" t="str">
        <f>IF(OR(C218="Beladung aus dem Netz eines anderen Netzbetreibers",C218="Beladung ohne Netznutzung"), "",IF($A218="","",SUMIFS('Ergebnis (detailliert)'!$M$17:$M$1001,'Ergebnis (detailliert)'!$A$17:$A$1001,'Ergebnis (aggregiert)'!$A218,'Ergebnis (detailliert)'!$B$17:$B$1001,'Ergebnis (aggregiert)'!$C218)))</f>
        <v/>
      </c>
      <c r="H218" s="108" t="str">
        <f>IF(OR(C218="Beladung aus dem Netz eines anderen Netzbetreibers",C218="Beladung ohne Netznutzung"), "",IF($A218="","",SUMIFS('Ergebnis (detailliert)'!$P$17:$P$1001,'Ergebnis (detailliert)'!$A$17:$A$1001,'Ergebnis (aggregiert)'!$A218,'Ergebnis (detailliert)'!$B$17:$B$1001,'Ergebnis (aggregiert)'!$C218)))</f>
        <v/>
      </c>
      <c r="I218" s="109" t="str">
        <f>IF(OR(C218="Beladung aus dem Netz eines anderen Netzbetreibers",C218="Beladung ohne Netznutzung"), "",IF($A218="","",SUMIFS('Ergebnis (detailliert)'!$S$17:$S$1001,'Ergebnis (detailliert)'!$A$17:$A$1001,'Ergebnis (aggregiert)'!$A218,'Ergebnis (detailliert)'!$B$17:$B$1001,'Ergebnis (aggregiert)'!$C218)))</f>
        <v/>
      </c>
      <c r="J218" s="87" t="str">
        <f>IFERROR(IF(ISBLANK(A218),"",IF(COUNTIF('Beladung des Speichers'!$A$17:$A$300,'Ergebnis (aggregiert)'!A218)=0,"Fehler: Reiter 'Beladung des Speichers' wurde für diesen Speicher nicht ausgefüllt",IF(COUNTIF('Entladung des Speichers'!$A$17:$A$300,'Ergebnis (aggregiert)'!A218)=0,"Fehler: Reiter 'Entladung des Speichers' wurde für diesen Speicher nicht ausgefüllt",IF(COUNTIF(Füllstände!$A$17:$A$300,'Ergebnis (aggregiert)'!A218)=0,"Fehler: Reiter 'Füllstände' wurde für diesen Speicher nicht ausgefüllt","")))),"Fehler: nicht alle Datenblätter für diesen Speicher wurden vollständig befüllt")</f>
        <v/>
      </c>
    </row>
    <row r="219" spans="1:10" x14ac:dyDescent="0.2">
      <c r="A219" s="105" t="str">
        <f>IF(Stammdaten!A219="","",Stammdaten!A219)</f>
        <v/>
      </c>
      <c r="B219" s="105" t="str">
        <f>IF(A219="","",VLOOKUP(A219,Stammdaten!A219:H502,6,FALSE))</f>
        <v/>
      </c>
      <c r="C219" s="177" t="str">
        <f>IF(A219="","",IF(OR('Beladung des Speichers'!B219="Beladung aus dem Netz eines anderen Netzbetreibers",'Beladung des Speichers'!B219="Beladung ohne Netznutzung"),'Beladung des Speichers'!B219,"Beladung aus dem Netz der "&amp;Stammdaten!$F$3))</f>
        <v/>
      </c>
      <c r="D219" s="106" t="str">
        <f t="shared" si="5"/>
        <v/>
      </c>
      <c r="E219" s="107" t="str">
        <f>IF(OR(C219="Beladung aus dem Netz eines anderen Netzbetreibers",C219="Beladung ohne Netznutzung"), "",IF(A219="","",SUMIFS('Ergebnis (detailliert)'!$H$17:$H$300,'Ergebnis (detailliert)'!$A$17:$A$300,'Ergebnis (aggregiert)'!$A219,'Ergebnis (detailliert)'!$B$17:$B$300,'Ergebnis (aggregiert)'!$C219)))</f>
        <v/>
      </c>
      <c r="F219" s="108" t="str">
        <f>IF(OR(C219="Beladung aus dem Netz eines anderen Netzbetreibers",C219="Beladung ohne Netznutzung"),  "",IF($A219="","",SUMIFS('Ergebnis (detailliert)'!$I$17:$I$300,'Ergebnis (detailliert)'!$A$17:$A$300,'Ergebnis (aggregiert)'!$A219,'Ergebnis (detailliert)'!$B$17:$B$300,'Ergebnis (aggregiert)'!$C219)))</f>
        <v/>
      </c>
      <c r="G219" s="107" t="str">
        <f>IF(OR(C219="Beladung aus dem Netz eines anderen Netzbetreibers",C219="Beladung ohne Netznutzung"), "",IF($A219="","",SUMIFS('Ergebnis (detailliert)'!$M$17:$M$1001,'Ergebnis (detailliert)'!$A$17:$A$1001,'Ergebnis (aggregiert)'!$A219,'Ergebnis (detailliert)'!$B$17:$B$1001,'Ergebnis (aggregiert)'!$C219)))</f>
        <v/>
      </c>
      <c r="H219" s="108" t="str">
        <f>IF(OR(C219="Beladung aus dem Netz eines anderen Netzbetreibers",C219="Beladung ohne Netznutzung"), "",IF($A219="","",SUMIFS('Ergebnis (detailliert)'!$P$17:$P$1001,'Ergebnis (detailliert)'!$A$17:$A$1001,'Ergebnis (aggregiert)'!$A219,'Ergebnis (detailliert)'!$B$17:$B$1001,'Ergebnis (aggregiert)'!$C219)))</f>
        <v/>
      </c>
      <c r="I219" s="109" t="str">
        <f>IF(OR(C219="Beladung aus dem Netz eines anderen Netzbetreibers",C219="Beladung ohne Netznutzung"), "",IF($A219="","",SUMIFS('Ergebnis (detailliert)'!$S$17:$S$1001,'Ergebnis (detailliert)'!$A$17:$A$1001,'Ergebnis (aggregiert)'!$A219,'Ergebnis (detailliert)'!$B$17:$B$1001,'Ergebnis (aggregiert)'!$C219)))</f>
        <v/>
      </c>
      <c r="J219" s="87" t="str">
        <f>IFERROR(IF(ISBLANK(A219),"",IF(COUNTIF('Beladung des Speichers'!$A$17:$A$300,'Ergebnis (aggregiert)'!A219)=0,"Fehler: Reiter 'Beladung des Speichers' wurde für diesen Speicher nicht ausgefüllt",IF(COUNTIF('Entladung des Speichers'!$A$17:$A$300,'Ergebnis (aggregiert)'!A219)=0,"Fehler: Reiter 'Entladung des Speichers' wurde für diesen Speicher nicht ausgefüllt",IF(COUNTIF(Füllstände!$A$17:$A$300,'Ergebnis (aggregiert)'!A219)=0,"Fehler: Reiter 'Füllstände' wurde für diesen Speicher nicht ausgefüllt","")))),"Fehler: nicht alle Datenblätter für diesen Speicher wurden vollständig befüllt")</f>
        <v/>
      </c>
    </row>
    <row r="220" spans="1:10" x14ac:dyDescent="0.2">
      <c r="A220" s="105" t="str">
        <f>IF(Stammdaten!A220="","",Stammdaten!A220)</f>
        <v/>
      </c>
      <c r="B220" s="105" t="str">
        <f>IF(A220="","",VLOOKUP(A220,Stammdaten!A220:H503,6,FALSE))</f>
        <v/>
      </c>
      <c r="C220" s="177" t="str">
        <f>IF(A220="","",IF(OR('Beladung des Speichers'!B220="Beladung aus dem Netz eines anderen Netzbetreibers",'Beladung des Speichers'!B220="Beladung ohne Netznutzung"),'Beladung des Speichers'!B220,"Beladung aus dem Netz der "&amp;Stammdaten!$F$3))</f>
        <v/>
      </c>
      <c r="D220" s="106" t="str">
        <f t="shared" si="5"/>
        <v/>
      </c>
      <c r="E220" s="107" t="str">
        <f>IF(OR(C220="Beladung aus dem Netz eines anderen Netzbetreibers",C220="Beladung ohne Netznutzung"), "",IF(A220="","",SUMIFS('Ergebnis (detailliert)'!$H$17:$H$300,'Ergebnis (detailliert)'!$A$17:$A$300,'Ergebnis (aggregiert)'!$A220,'Ergebnis (detailliert)'!$B$17:$B$300,'Ergebnis (aggregiert)'!$C220)))</f>
        <v/>
      </c>
      <c r="F220" s="108" t="str">
        <f>IF(OR(C220="Beladung aus dem Netz eines anderen Netzbetreibers",C220="Beladung ohne Netznutzung"),  "",IF($A220="","",SUMIFS('Ergebnis (detailliert)'!$I$17:$I$300,'Ergebnis (detailliert)'!$A$17:$A$300,'Ergebnis (aggregiert)'!$A220,'Ergebnis (detailliert)'!$B$17:$B$300,'Ergebnis (aggregiert)'!$C220)))</f>
        <v/>
      </c>
      <c r="G220" s="107" t="str">
        <f>IF(OR(C220="Beladung aus dem Netz eines anderen Netzbetreibers",C220="Beladung ohne Netznutzung"), "",IF($A220="","",SUMIFS('Ergebnis (detailliert)'!$M$17:$M$1001,'Ergebnis (detailliert)'!$A$17:$A$1001,'Ergebnis (aggregiert)'!$A220,'Ergebnis (detailliert)'!$B$17:$B$1001,'Ergebnis (aggregiert)'!$C220)))</f>
        <v/>
      </c>
      <c r="H220" s="108" t="str">
        <f>IF(OR(C220="Beladung aus dem Netz eines anderen Netzbetreibers",C220="Beladung ohne Netznutzung"), "",IF($A220="","",SUMIFS('Ergebnis (detailliert)'!$P$17:$P$1001,'Ergebnis (detailliert)'!$A$17:$A$1001,'Ergebnis (aggregiert)'!$A220,'Ergebnis (detailliert)'!$B$17:$B$1001,'Ergebnis (aggregiert)'!$C220)))</f>
        <v/>
      </c>
      <c r="I220" s="109" t="str">
        <f>IF(OR(C220="Beladung aus dem Netz eines anderen Netzbetreibers",C220="Beladung ohne Netznutzung"), "",IF($A220="","",SUMIFS('Ergebnis (detailliert)'!$S$17:$S$1001,'Ergebnis (detailliert)'!$A$17:$A$1001,'Ergebnis (aggregiert)'!$A220,'Ergebnis (detailliert)'!$B$17:$B$1001,'Ergebnis (aggregiert)'!$C220)))</f>
        <v/>
      </c>
      <c r="J220" s="87" t="str">
        <f>IFERROR(IF(ISBLANK(A220),"",IF(COUNTIF('Beladung des Speichers'!$A$17:$A$300,'Ergebnis (aggregiert)'!A220)=0,"Fehler: Reiter 'Beladung des Speichers' wurde für diesen Speicher nicht ausgefüllt",IF(COUNTIF('Entladung des Speichers'!$A$17:$A$300,'Ergebnis (aggregiert)'!A220)=0,"Fehler: Reiter 'Entladung des Speichers' wurde für diesen Speicher nicht ausgefüllt",IF(COUNTIF(Füllstände!$A$17:$A$300,'Ergebnis (aggregiert)'!A220)=0,"Fehler: Reiter 'Füllstände' wurde für diesen Speicher nicht ausgefüllt","")))),"Fehler: nicht alle Datenblätter für diesen Speicher wurden vollständig befüllt")</f>
        <v/>
      </c>
    </row>
    <row r="221" spans="1:10" x14ac:dyDescent="0.2">
      <c r="A221" s="105" t="str">
        <f>IF(Stammdaten!A221="","",Stammdaten!A221)</f>
        <v/>
      </c>
      <c r="B221" s="105" t="str">
        <f>IF(A221="","",VLOOKUP(A221,Stammdaten!A221:H504,6,FALSE))</f>
        <v/>
      </c>
      <c r="C221" s="177" t="str">
        <f>IF(A221="","",IF(OR('Beladung des Speichers'!B221="Beladung aus dem Netz eines anderen Netzbetreibers",'Beladung des Speichers'!B221="Beladung ohne Netznutzung"),'Beladung des Speichers'!B221,"Beladung aus dem Netz der "&amp;Stammdaten!$F$3))</f>
        <v/>
      </c>
      <c r="D221" s="106" t="str">
        <f t="shared" si="5"/>
        <v/>
      </c>
      <c r="E221" s="107" t="str">
        <f>IF(OR(C221="Beladung aus dem Netz eines anderen Netzbetreibers",C221="Beladung ohne Netznutzung"), "",IF(A221="","",SUMIFS('Ergebnis (detailliert)'!$H$17:$H$300,'Ergebnis (detailliert)'!$A$17:$A$300,'Ergebnis (aggregiert)'!$A221,'Ergebnis (detailliert)'!$B$17:$B$300,'Ergebnis (aggregiert)'!$C221)))</f>
        <v/>
      </c>
      <c r="F221" s="108" t="str">
        <f>IF(OR(C221="Beladung aus dem Netz eines anderen Netzbetreibers",C221="Beladung ohne Netznutzung"),  "",IF($A221="","",SUMIFS('Ergebnis (detailliert)'!$I$17:$I$300,'Ergebnis (detailliert)'!$A$17:$A$300,'Ergebnis (aggregiert)'!$A221,'Ergebnis (detailliert)'!$B$17:$B$300,'Ergebnis (aggregiert)'!$C221)))</f>
        <v/>
      </c>
      <c r="G221" s="107" t="str">
        <f>IF(OR(C221="Beladung aus dem Netz eines anderen Netzbetreibers",C221="Beladung ohne Netznutzung"), "",IF($A221="","",SUMIFS('Ergebnis (detailliert)'!$M$17:$M$1001,'Ergebnis (detailliert)'!$A$17:$A$1001,'Ergebnis (aggregiert)'!$A221,'Ergebnis (detailliert)'!$B$17:$B$1001,'Ergebnis (aggregiert)'!$C221)))</f>
        <v/>
      </c>
      <c r="H221" s="108" t="str">
        <f>IF(OR(C221="Beladung aus dem Netz eines anderen Netzbetreibers",C221="Beladung ohne Netznutzung"), "",IF($A221="","",SUMIFS('Ergebnis (detailliert)'!$P$17:$P$1001,'Ergebnis (detailliert)'!$A$17:$A$1001,'Ergebnis (aggregiert)'!$A221,'Ergebnis (detailliert)'!$B$17:$B$1001,'Ergebnis (aggregiert)'!$C221)))</f>
        <v/>
      </c>
      <c r="I221" s="109" t="str">
        <f>IF(OR(C221="Beladung aus dem Netz eines anderen Netzbetreibers",C221="Beladung ohne Netznutzung"), "",IF($A221="","",SUMIFS('Ergebnis (detailliert)'!$S$17:$S$1001,'Ergebnis (detailliert)'!$A$17:$A$1001,'Ergebnis (aggregiert)'!$A221,'Ergebnis (detailliert)'!$B$17:$B$1001,'Ergebnis (aggregiert)'!$C221)))</f>
        <v/>
      </c>
      <c r="J221" s="87" t="str">
        <f>IFERROR(IF(ISBLANK(A221),"",IF(COUNTIF('Beladung des Speichers'!$A$17:$A$300,'Ergebnis (aggregiert)'!A221)=0,"Fehler: Reiter 'Beladung des Speichers' wurde für diesen Speicher nicht ausgefüllt",IF(COUNTIF('Entladung des Speichers'!$A$17:$A$300,'Ergebnis (aggregiert)'!A221)=0,"Fehler: Reiter 'Entladung des Speichers' wurde für diesen Speicher nicht ausgefüllt",IF(COUNTIF(Füllstände!$A$17:$A$300,'Ergebnis (aggregiert)'!A221)=0,"Fehler: Reiter 'Füllstände' wurde für diesen Speicher nicht ausgefüllt","")))),"Fehler: nicht alle Datenblätter für diesen Speicher wurden vollständig befüllt")</f>
        <v/>
      </c>
    </row>
    <row r="222" spans="1:10" x14ac:dyDescent="0.2">
      <c r="A222" s="105" t="str">
        <f>IF(Stammdaten!A222="","",Stammdaten!A222)</f>
        <v/>
      </c>
      <c r="B222" s="105" t="str">
        <f>IF(A222="","",VLOOKUP(A222,Stammdaten!A222:H505,6,FALSE))</f>
        <v/>
      </c>
      <c r="C222" s="177" t="str">
        <f>IF(A222="","",IF(OR('Beladung des Speichers'!B222="Beladung aus dem Netz eines anderen Netzbetreibers",'Beladung des Speichers'!B222="Beladung ohne Netznutzung"),'Beladung des Speichers'!B222,"Beladung aus dem Netz der "&amp;Stammdaten!$F$3))</f>
        <v/>
      </c>
      <c r="D222" s="106" t="str">
        <f t="shared" si="5"/>
        <v/>
      </c>
      <c r="E222" s="107" t="str">
        <f>IF(OR(C222="Beladung aus dem Netz eines anderen Netzbetreibers",C222="Beladung ohne Netznutzung"), "",IF(A222="","",SUMIFS('Ergebnis (detailliert)'!$H$17:$H$300,'Ergebnis (detailliert)'!$A$17:$A$300,'Ergebnis (aggregiert)'!$A222,'Ergebnis (detailliert)'!$B$17:$B$300,'Ergebnis (aggregiert)'!$C222)))</f>
        <v/>
      </c>
      <c r="F222" s="108" t="str">
        <f>IF(OR(C222="Beladung aus dem Netz eines anderen Netzbetreibers",C222="Beladung ohne Netznutzung"),  "",IF($A222="","",SUMIFS('Ergebnis (detailliert)'!$I$17:$I$300,'Ergebnis (detailliert)'!$A$17:$A$300,'Ergebnis (aggregiert)'!$A222,'Ergebnis (detailliert)'!$B$17:$B$300,'Ergebnis (aggregiert)'!$C222)))</f>
        <v/>
      </c>
      <c r="G222" s="107" t="str">
        <f>IF(OR(C222="Beladung aus dem Netz eines anderen Netzbetreibers",C222="Beladung ohne Netznutzung"), "",IF($A222="","",SUMIFS('Ergebnis (detailliert)'!$M$17:$M$1001,'Ergebnis (detailliert)'!$A$17:$A$1001,'Ergebnis (aggregiert)'!$A222,'Ergebnis (detailliert)'!$B$17:$B$1001,'Ergebnis (aggregiert)'!$C222)))</f>
        <v/>
      </c>
      <c r="H222" s="108" t="str">
        <f>IF(OR(C222="Beladung aus dem Netz eines anderen Netzbetreibers",C222="Beladung ohne Netznutzung"), "",IF($A222="","",SUMIFS('Ergebnis (detailliert)'!$P$17:$P$1001,'Ergebnis (detailliert)'!$A$17:$A$1001,'Ergebnis (aggregiert)'!$A222,'Ergebnis (detailliert)'!$B$17:$B$1001,'Ergebnis (aggregiert)'!$C222)))</f>
        <v/>
      </c>
      <c r="I222" s="109" t="str">
        <f>IF(OR(C222="Beladung aus dem Netz eines anderen Netzbetreibers",C222="Beladung ohne Netznutzung"), "",IF($A222="","",SUMIFS('Ergebnis (detailliert)'!$S$17:$S$1001,'Ergebnis (detailliert)'!$A$17:$A$1001,'Ergebnis (aggregiert)'!$A222,'Ergebnis (detailliert)'!$B$17:$B$1001,'Ergebnis (aggregiert)'!$C222)))</f>
        <v/>
      </c>
      <c r="J222" s="87" t="str">
        <f>IFERROR(IF(ISBLANK(A222),"",IF(COUNTIF('Beladung des Speichers'!$A$17:$A$300,'Ergebnis (aggregiert)'!A222)=0,"Fehler: Reiter 'Beladung des Speichers' wurde für diesen Speicher nicht ausgefüllt",IF(COUNTIF('Entladung des Speichers'!$A$17:$A$300,'Ergebnis (aggregiert)'!A222)=0,"Fehler: Reiter 'Entladung des Speichers' wurde für diesen Speicher nicht ausgefüllt",IF(COUNTIF(Füllstände!$A$17:$A$300,'Ergebnis (aggregiert)'!A222)=0,"Fehler: Reiter 'Füllstände' wurde für diesen Speicher nicht ausgefüllt","")))),"Fehler: nicht alle Datenblätter für diesen Speicher wurden vollständig befüllt")</f>
        <v/>
      </c>
    </row>
    <row r="223" spans="1:10" x14ac:dyDescent="0.2">
      <c r="A223" s="105" t="str">
        <f>IF(Stammdaten!A223="","",Stammdaten!A223)</f>
        <v/>
      </c>
      <c r="B223" s="105" t="str">
        <f>IF(A223="","",VLOOKUP(A223,Stammdaten!A223:H506,6,FALSE))</f>
        <v/>
      </c>
      <c r="C223" s="177" t="str">
        <f>IF(A223="","",IF(OR('Beladung des Speichers'!B223="Beladung aus dem Netz eines anderen Netzbetreibers",'Beladung des Speichers'!B223="Beladung ohne Netznutzung"),'Beladung des Speichers'!B223,"Beladung aus dem Netz der "&amp;Stammdaten!$F$3))</f>
        <v/>
      </c>
      <c r="D223" s="106" t="str">
        <f t="shared" si="5"/>
        <v/>
      </c>
      <c r="E223" s="107" t="str">
        <f>IF(OR(C223="Beladung aus dem Netz eines anderen Netzbetreibers",C223="Beladung ohne Netznutzung"), "",IF(A223="","",SUMIFS('Ergebnis (detailliert)'!$H$17:$H$300,'Ergebnis (detailliert)'!$A$17:$A$300,'Ergebnis (aggregiert)'!$A223,'Ergebnis (detailliert)'!$B$17:$B$300,'Ergebnis (aggregiert)'!$C223)))</f>
        <v/>
      </c>
      <c r="F223" s="108" t="str">
        <f>IF(OR(C223="Beladung aus dem Netz eines anderen Netzbetreibers",C223="Beladung ohne Netznutzung"),  "",IF($A223="","",SUMIFS('Ergebnis (detailliert)'!$I$17:$I$300,'Ergebnis (detailliert)'!$A$17:$A$300,'Ergebnis (aggregiert)'!$A223,'Ergebnis (detailliert)'!$B$17:$B$300,'Ergebnis (aggregiert)'!$C223)))</f>
        <v/>
      </c>
      <c r="G223" s="107" t="str">
        <f>IF(OR(C223="Beladung aus dem Netz eines anderen Netzbetreibers",C223="Beladung ohne Netznutzung"), "",IF($A223="","",SUMIFS('Ergebnis (detailliert)'!$M$17:$M$1001,'Ergebnis (detailliert)'!$A$17:$A$1001,'Ergebnis (aggregiert)'!$A223,'Ergebnis (detailliert)'!$B$17:$B$1001,'Ergebnis (aggregiert)'!$C223)))</f>
        <v/>
      </c>
      <c r="H223" s="108" t="str">
        <f>IF(OR(C223="Beladung aus dem Netz eines anderen Netzbetreibers",C223="Beladung ohne Netznutzung"), "",IF($A223="","",SUMIFS('Ergebnis (detailliert)'!$P$17:$P$1001,'Ergebnis (detailliert)'!$A$17:$A$1001,'Ergebnis (aggregiert)'!$A223,'Ergebnis (detailliert)'!$B$17:$B$1001,'Ergebnis (aggregiert)'!$C223)))</f>
        <v/>
      </c>
      <c r="I223" s="109" t="str">
        <f>IF(OR(C223="Beladung aus dem Netz eines anderen Netzbetreibers",C223="Beladung ohne Netznutzung"), "",IF($A223="","",SUMIFS('Ergebnis (detailliert)'!$S$17:$S$1001,'Ergebnis (detailliert)'!$A$17:$A$1001,'Ergebnis (aggregiert)'!$A223,'Ergebnis (detailliert)'!$B$17:$B$1001,'Ergebnis (aggregiert)'!$C223)))</f>
        <v/>
      </c>
      <c r="J223" s="87" t="str">
        <f>IFERROR(IF(ISBLANK(A223),"",IF(COUNTIF('Beladung des Speichers'!$A$17:$A$300,'Ergebnis (aggregiert)'!A223)=0,"Fehler: Reiter 'Beladung des Speichers' wurde für diesen Speicher nicht ausgefüllt",IF(COUNTIF('Entladung des Speichers'!$A$17:$A$300,'Ergebnis (aggregiert)'!A223)=0,"Fehler: Reiter 'Entladung des Speichers' wurde für diesen Speicher nicht ausgefüllt",IF(COUNTIF(Füllstände!$A$17:$A$300,'Ergebnis (aggregiert)'!A223)=0,"Fehler: Reiter 'Füllstände' wurde für diesen Speicher nicht ausgefüllt","")))),"Fehler: nicht alle Datenblätter für diesen Speicher wurden vollständig befüllt")</f>
        <v/>
      </c>
    </row>
    <row r="224" spans="1:10" x14ac:dyDescent="0.2">
      <c r="A224" s="105" t="str">
        <f>IF(Stammdaten!A224="","",Stammdaten!A224)</f>
        <v/>
      </c>
      <c r="B224" s="105" t="str">
        <f>IF(A224="","",VLOOKUP(A224,Stammdaten!A224:H507,6,FALSE))</f>
        <v/>
      </c>
      <c r="C224" s="177" t="str">
        <f>IF(A224="","",IF(OR('Beladung des Speichers'!B224="Beladung aus dem Netz eines anderen Netzbetreibers",'Beladung des Speichers'!B224="Beladung ohne Netznutzung"),'Beladung des Speichers'!B224,"Beladung aus dem Netz der "&amp;Stammdaten!$F$3))</f>
        <v/>
      </c>
      <c r="D224" s="106" t="str">
        <f t="shared" si="5"/>
        <v/>
      </c>
      <c r="E224" s="107" t="str">
        <f>IF(OR(C224="Beladung aus dem Netz eines anderen Netzbetreibers",C224="Beladung ohne Netznutzung"), "",IF(A224="","",SUMIFS('Ergebnis (detailliert)'!$H$17:$H$300,'Ergebnis (detailliert)'!$A$17:$A$300,'Ergebnis (aggregiert)'!$A224,'Ergebnis (detailliert)'!$B$17:$B$300,'Ergebnis (aggregiert)'!$C224)))</f>
        <v/>
      </c>
      <c r="F224" s="108" t="str">
        <f>IF(OR(C224="Beladung aus dem Netz eines anderen Netzbetreibers",C224="Beladung ohne Netznutzung"),  "",IF($A224="","",SUMIFS('Ergebnis (detailliert)'!$I$17:$I$300,'Ergebnis (detailliert)'!$A$17:$A$300,'Ergebnis (aggregiert)'!$A224,'Ergebnis (detailliert)'!$B$17:$B$300,'Ergebnis (aggregiert)'!$C224)))</f>
        <v/>
      </c>
      <c r="G224" s="107" t="str">
        <f>IF(OR(C224="Beladung aus dem Netz eines anderen Netzbetreibers",C224="Beladung ohne Netznutzung"), "",IF($A224="","",SUMIFS('Ergebnis (detailliert)'!$M$17:$M$1001,'Ergebnis (detailliert)'!$A$17:$A$1001,'Ergebnis (aggregiert)'!$A224,'Ergebnis (detailliert)'!$B$17:$B$1001,'Ergebnis (aggregiert)'!$C224)))</f>
        <v/>
      </c>
      <c r="H224" s="108" t="str">
        <f>IF(OR(C224="Beladung aus dem Netz eines anderen Netzbetreibers",C224="Beladung ohne Netznutzung"), "",IF($A224="","",SUMIFS('Ergebnis (detailliert)'!$P$17:$P$1001,'Ergebnis (detailliert)'!$A$17:$A$1001,'Ergebnis (aggregiert)'!$A224,'Ergebnis (detailliert)'!$B$17:$B$1001,'Ergebnis (aggregiert)'!$C224)))</f>
        <v/>
      </c>
      <c r="I224" s="109" t="str">
        <f>IF(OR(C224="Beladung aus dem Netz eines anderen Netzbetreibers",C224="Beladung ohne Netznutzung"), "",IF($A224="","",SUMIFS('Ergebnis (detailliert)'!$S$17:$S$1001,'Ergebnis (detailliert)'!$A$17:$A$1001,'Ergebnis (aggregiert)'!$A224,'Ergebnis (detailliert)'!$B$17:$B$1001,'Ergebnis (aggregiert)'!$C224)))</f>
        <v/>
      </c>
      <c r="J224" s="87" t="str">
        <f>IFERROR(IF(ISBLANK(A224),"",IF(COUNTIF('Beladung des Speichers'!$A$17:$A$300,'Ergebnis (aggregiert)'!A224)=0,"Fehler: Reiter 'Beladung des Speichers' wurde für diesen Speicher nicht ausgefüllt",IF(COUNTIF('Entladung des Speichers'!$A$17:$A$300,'Ergebnis (aggregiert)'!A224)=0,"Fehler: Reiter 'Entladung des Speichers' wurde für diesen Speicher nicht ausgefüllt",IF(COUNTIF(Füllstände!$A$17:$A$300,'Ergebnis (aggregiert)'!A224)=0,"Fehler: Reiter 'Füllstände' wurde für diesen Speicher nicht ausgefüllt","")))),"Fehler: nicht alle Datenblätter für diesen Speicher wurden vollständig befüllt")</f>
        <v/>
      </c>
    </row>
    <row r="225" spans="1:10" x14ac:dyDescent="0.2">
      <c r="A225" s="105" t="str">
        <f>IF(Stammdaten!A225="","",Stammdaten!A225)</f>
        <v/>
      </c>
      <c r="B225" s="105" t="str">
        <f>IF(A225="","",VLOOKUP(A225,Stammdaten!A225:H508,6,FALSE))</f>
        <v/>
      </c>
      <c r="C225" s="177" t="str">
        <f>IF(A225="","",IF(OR('Beladung des Speichers'!B225="Beladung aus dem Netz eines anderen Netzbetreibers",'Beladung des Speichers'!B225="Beladung ohne Netznutzung"),'Beladung des Speichers'!B225,"Beladung aus dem Netz der "&amp;Stammdaten!$F$3))</f>
        <v/>
      </c>
      <c r="D225" s="106" t="str">
        <f t="shared" si="5"/>
        <v/>
      </c>
      <c r="E225" s="107" t="str">
        <f>IF(OR(C225="Beladung aus dem Netz eines anderen Netzbetreibers",C225="Beladung ohne Netznutzung"), "",IF(A225="","",SUMIFS('Ergebnis (detailliert)'!$H$17:$H$300,'Ergebnis (detailliert)'!$A$17:$A$300,'Ergebnis (aggregiert)'!$A225,'Ergebnis (detailliert)'!$B$17:$B$300,'Ergebnis (aggregiert)'!$C225)))</f>
        <v/>
      </c>
      <c r="F225" s="108" t="str">
        <f>IF(OR(C225="Beladung aus dem Netz eines anderen Netzbetreibers",C225="Beladung ohne Netznutzung"),  "",IF($A225="","",SUMIFS('Ergebnis (detailliert)'!$I$17:$I$300,'Ergebnis (detailliert)'!$A$17:$A$300,'Ergebnis (aggregiert)'!$A225,'Ergebnis (detailliert)'!$B$17:$B$300,'Ergebnis (aggregiert)'!$C225)))</f>
        <v/>
      </c>
      <c r="G225" s="107" t="str">
        <f>IF(OR(C225="Beladung aus dem Netz eines anderen Netzbetreibers",C225="Beladung ohne Netznutzung"), "",IF($A225="","",SUMIFS('Ergebnis (detailliert)'!$M$17:$M$1001,'Ergebnis (detailliert)'!$A$17:$A$1001,'Ergebnis (aggregiert)'!$A225,'Ergebnis (detailliert)'!$B$17:$B$1001,'Ergebnis (aggregiert)'!$C225)))</f>
        <v/>
      </c>
      <c r="H225" s="108" t="str">
        <f>IF(OR(C225="Beladung aus dem Netz eines anderen Netzbetreibers",C225="Beladung ohne Netznutzung"), "",IF($A225="","",SUMIFS('Ergebnis (detailliert)'!$P$17:$P$1001,'Ergebnis (detailliert)'!$A$17:$A$1001,'Ergebnis (aggregiert)'!$A225,'Ergebnis (detailliert)'!$B$17:$B$1001,'Ergebnis (aggregiert)'!$C225)))</f>
        <v/>
      </c>
      <c r="I225" s="109" t="str">
        <f>IF(OR(C225="Beladung aus dem Netz eines anderen Netzbetreibers",C225="Beladung ohne Netznutzung"), "",IF($A225="","",SUMIFS('Ergebnis (detailliert)'!$S$17:$S$1001,'Ergebnis (detailliert)'!$A$17:$A$1001,'Ergebnis (aggregiert)'!$A225,'Ergebnis (detailliert)'!$B$17:$B$1001,'Ergebnis (aggregiert)'!$C225)))</f>
        <v/>
      </c>
      <c r="J225" s="87" t="str">
        <f>IFERROR(IF(ISBLANK(A225),"",IF(COUNTIF('Beladung des Speichers'!$A$17:$A$300,'Ergebnis (aggregiert)'!A225)=0,"Fehler: Reiter 'Beladung des Speichers' wurde für diesen Speicher nicht ausgefüllt",IF(COUNTIF('Entladung des Speichers'!$A$17:$A$300,'Ergebnis (aggregiert)'!A225)=0,"Fehler: Reiter 'Entladung des Speichers' wurde für diesen Speicher nicht ausgefüllt",IF(COUNTIF(Füllstände!$A$17:$A$300,'Ergebnis (aggregiert)'!A225)=0,"Fehler: Reiter 'Füllstände' wurde für diesen Speicher nicht ausgefüllt","")))),"Fehler: nicht alle Datenblätter für diesen Speicher wurden vollständig befüllt")</f>
        <v/>
      </c>
    </row>
    <row r="226" spans="1:10" x14ac:dyDescent="0.2">
      <c r="A226" s="105" t="str">
        <f>IF(Stammdaten!A226="","",Stammdaten!A226)</f>
        <v/>
      </c>
      <c r="B226" s="105" t="str">
        <f>IF(A226="","",VLOOKUP(A226,Stammdaten!A226:H509,6,FALSE))</f>
        <v/>
      </c>
      <c r="C226" s="177" t="str">
        <f>IF(A226="","",IF(OR('Beladung des Speichers'!B226="Beladung aus dem Netz eines anderen Netzbetreibers",'Beladung des Speichers'!B226="Beladung ohne Netznutzung"),'Beladung des Speichers'!B226,"Beladung aus dem Netz der "&amp;Stammdaten!$F$3))</f>
        <v/>
      </c>
      <c r="D226" s="106" t="str">
        <f t="shared" si="5"/>
        <v/>
      </c>
      <c r="E226" s="107" t="str">
        <f>IF(OR(C226="Beladung aus dem Netz eines anderen Netzbetreibers",C226="Beladung ohne Netznutzung"), "",IF(A226="","",SUMIFS('Ergebnis (detailliert)'!$H$17:$H$300,'Ergebnis (detailliert)'!$A$17:$A$300,'Ergebnis (aggregiert)'!$A226,'Ergebnis (detailliert)'!$B$17:$B$300,'Ergebnis (aggregiert)'!$C226)))</f>
        <v/>
      </c>
      <c r="F226" s="108" t="str">
        <f>IF(OR(C226="Beladung aus dem Netz eines anderen Netzbetreibers",C226="Beladung ohne Netznutzung"),  "",IF($A226="","",SUMIFS('Ergebnis (detailliert)'!$I$17:$I$300,'Ergebnis (detailliert)'!$A$17:$A$300,'Ergebnis (aggregiert)'!$A226,'Ergebnis (detailliert)'!$B$17:$B$300,'Ergebnis (aggregiert)'!$C226)))</f>
        <v/>
      </c>
      <c r="G226" s="107" t="str">
        <f>IF(OR(C226="Beladung aus dem Netz eines anderen Netzbetreibers",C226="Beladung ohne Netznutzung"), "",IF($A226="","",SUMIFS('Ergebnis (detailliert)'!$M$17:$M$1001,'Ergebnis (detailliert)'!$A$17:$A$1001,'Ergebnis (aggregiert)'!$A226,'Ergebnis (detailliert)'!$B$17:$B$1001,'Ergebnis (aggregiert)'!$C226)))</f>
        <v/>
      </c>
      <c r="H226" s="108" t="str">
        <f>IF(OR(C226="Beladung aus dem Netz eines anderen Netzbetreibers",C226="Beladung ohne Netznutzung"), "",IF($A226="","",SUMIFS('Ergebnis (detailliert)'!$P$17:$P$1001,'Ergebnis (detailliert)'!$A$17:$A$1001,'Ergebnis (aggregiert)'!$A226,'Ergebnis (detailliert)'!$B$17:$B$1001,'Ergebnis (aggregiert)'!$C226)))</f>
        <v/>
      </c>
      <c r="I226" s="109" t="str">
        <f>IF(OR(C226="Beladung aus dem Netz eines anderen Netzbetreibers",C226="Beladung ohne Netznutzung"), "",IF($A226="","",SUMIFS('Ergebnis (detailliert)'!$S$17:$S$1001,'Ergebnis (detailliert)'!$A$17:$A$1001,'Ergebnis (aggregiert)'!$A226,'Ergebnis (detailliert)'!$B$17:$B$1001,'Ergebnis (aggregiert)'!$C226)))</f>
        <v/>
      </c>
      <c r="J226" s="87" t="str">
        <f>IFERROR(IF(ISBLANK(A226),"",IF(COUNTIF('Beladung des Speichers'!$A$17:$A$300,'Ergebnis (aggregiert)'!A226)=0,"Fehler: Reiter 'Beladung des Speichers' wurde für diesen Speicher nicht ausgefüllt",IF(COUNTIF('Entladung des Speichers'!$A$17:$A$300,'Ergebnis (aggregiert)'!A226)=0,"Fehler: Reiter 'Entladung des Speichers' wurde für diesen Speicher nicht ausgefüllt",IF(COUNTIF(Füllstände!$A$17:$A$300,'Ergebnis (aggregiert)'!A226)=0,"Fehler: Reiter 'Füllstände' wurde für diesen Speicher nicht ausgefüllt","")))),"Fehler: nicht alle Datenblätter für diesen Speicher wurden vollständig befüllt")</f>
        <v/>
      </c>
    </row>
    <row r="227" spans="1:10" x14ac:dyDescent="0.2">
      <c r="A227" s="105" t="str">
        <f>IF(Stammdaten!A227="","",Stammdaten!A227)</f>
        <v/>
      </c>
      <c r="B227" s="105" t="str">
        <f>IF(A227="","",VLOOKUP(A227,Stammdaten!A227:H510,6,FALSE))</f>
        <v/>
      </c>
      <c r="C227" s="177" t="str">
        <f>IF(A227="","",IF(OR('Beladung des Speichers'!B227="Beladung aus dem Netz eines anderen Netzbetreibers",'Beladung des Speichers'!B227="Beladung ohne Netznutzung"),'Beladung des Speichers'!B227,"Beladung aus dem Netz der "&amp;Stammdaten!$F$3))</f>
        <v/>
      </c>
      <c r="D227" s="106" t="str">
        <f t="shared" si="5"/>
        <v/>
      </c>
      <c r="E227" s="107" t="str">
        <f>IF(OR(C227="Beladung aus dem Netz eines anderen Netzbetreibers",C227="Beladung ohne Netznutzung"), "",IF(A227="","",SUMIFS('Ergebnis (detailliert)'!$H$17:$H$300,'Ergebnis (detailliert)'!$A$17:$A$300,'Ergebnis (aggregiert)'!$A227,'Ergebnis (detailliert)'!$B$17:$B$300,'Ergebnis (aggregiert)'!$C227)))</f>
        <v/>
      </c>
      <c r="F227" s="108" t="str">
        <f>IF(OR(C227="Beladung aus dem Netz eines anderen Netzbetreibers",C227="Beladung ohne Netznutzung"),  "",IF($A227="","",SUMIFS('Ergebnis (detailliert)'!$I$17:$I$300,'Ergebnis (detailliert)'!$A$17:$A$300,'Ergebnis (aggregiert)'!$A227,'Ergebnis (detailliert)'!$B$17:$B$300,'Ergebnis (aggregiert)'!$C227)))</f>
        <v/>
      </c>
      <c r="G227" s="107" t="str">
        <f>IF(OR(C227="Beladung aus dem Netz eines anderen Netzbetreibers",C227="Beladung ohne Netznutzung"), "",IF($A227="","",SUMIFS('Ergebnis (detailliert)'!$M$17:$M$1001,'Ergebnis (detailliert)'!$A$17:$A$1001,'Ergebnis (aggregiert)'!$A227,'Ergebnis (detailliert)'!$B$17:$B$1001,'Ergebnis (aggregiert)'!$C227)))</f>
        <v/>
      </c>
      <c r="H227" s="108" t="str">
        <f>IF(OR(C227="Beladung aus dem Netz eines anderen Netzbetreibers",C227="Beladung ohne Netznutzung"), "",IF($A227="","",SUMIFS('Ergebnis (detailliert)'!$P$17:$P$1001,'Ergebnis (detailliert)'!$A$17:$A$1001,'Ergebnis (aggregiert)'!$A227,'Ergebnis (detailliert)'!$B$17:$B$1001,'Ergebnis (aggregiert)'!$C227)))</f>
        <v/>
      </c>
      <c r="I227" s="109" t="str">
        <f>IF(OR(C227="Beladung aus dem Netz eines anderen Netzbetreibers",C227="Beladung ohne Netznutzung"), "",IF($A227="","",SUMIFS('Ergebnis (detailliert)'!$S$17:$S$1001,'Ergebnis (detailliert)'!$A$17:$A$1001,'Ergebnis (aggregiert)'!$A227,'Ergebnis (detailliert)'!$B$17:$B$1001,'Ergebnis (aggregiert)'!$C227)))</f>
        <v/>
      </c>
      <c r="J227" s="87" t="str">
        <f>IFERROR(IF(ISBLANK(A227),"",IF(COUNTIF('Beladung des Speichers'!$A$17:$A$300,'Ergebnis (aggregiert)'!A227)=0,"Fehler: Reiter 'Beladung des Speichers' wurde für diesen Speicher nicht ausgefüllt",IF(COUNTIF('Entladung des Speichers'!$A$17:$A$300,'Ergebnis (aggregiert)'!A227)=0,"Fehler: Reiter 'Entladung des Speichers' wurde für diesen Speicher nicht ausgefüllt",IF(COUNTIF(Füllstände!$A$17:$A$300,'Ergebnis (aggregiert)'!A227)=0,"Fehler: Reiter 'Füllstände' wurde für diesen Speicher nicht ausgefüllt","")))),"Fehler: nicht alle Datenblätter für diesen Speicher wurden vollständig befüllt")</f>
        <v/>
      </c>
    </row>
    <row r="228" spans="1:10" x14ac:dyDescent="0.2">
      <c r="A228" s="105" t="str">
        <f>IF(Stammdaten!A228="","",Stammdaten!A228)</f>
        <v/>
      </c>
      <c r="B228" s="105" t="str">
        <f>IF(A228="","",VLOOKUP(A228,Stammdaten!A228:H511,6,FALSE))</f>
        <v/>
      </c>
      <c r="C228" s="177" t="str">
        <f>IF(A228="","",IF(OR('Beladung des Speichers'!B228="Beladung aus dem Netz eines anderen Netzbetreibers",'Beladung des Speichers'!B228="Beladung ohne Netznutzung"),'Beladung des Speichers'!B228,"Beladung aus dem Netz der "&amp;Stammdaten!$F$3))</f>
        <v/>
      </c>
      <c r="D228" s="106" t="str">
        <f t="shared" si="5"/>
        <v/>
      </c>
      <c r="E228" s="107" t="str">
        <f>IF(OR(C228="Beladung aus dem Netz eines anderen Netzbetreibers",C228="Beladung ohne Netznutzung"), "",IF(A228="","",SUMIFS('Ergebnis (detailliert)'!$H$17:$H$300,'Ergebnis (detailliert)'!$A$17:$A$300,'Ergebnis (aggregiert)'!$A228,'Ergebnis (detailliert)'!$B$17:$B$300,'Ergebnis (aggregiert)'!$C228)))</f>
        <v/>
      </c>
      <c r="F228" s="108" t="str">
        <f>IF(OR(C228="Beladung aus dem Netz eines anderen Netzbetreibers",C228="Beladung ohne Netznutzung"),  "",IF($A228="","",SUMIFS('Ergebnis (detailliert)'!$I$17:$I$300,'Ergebnis (detailliert)'!$A$17:$A$300,'Ergebnis (aggregiert)'!$A228,'Ergebnis (detailliert)'!$B$17:$B$300,'Ergebnis (aggregiert)'!$C228)))</f>
        <v/>
      </c>
      <c r="G228" s="107" t="str">
        <f>IF(OR(C228="Beladung aus dem Netz eines anderen Netzbetreibers",C228="Beladung ohne Netznutzung"), "",IF($A228="","",SUMIFS('Ergebnis (detailliert)'!$M$17:$M$1001,'Ergebnis (detailliert)'!$A$17:$A$1001,'Ergebnis (aggregiert)'!$A228,'Ergebnis (detailliert)'!$B$17:$B$1001,'Ergebnis (aggregiert)'!$C228)))</f>
        <v/>
      </c>
      <c r="H228" s="108" t="str">
        <f>IF(OR(C228="Beladung aus dem Netz eines anderen Netzbetreibers",C228="Beladung ohne Netznutzung"), "",IF($A228="","",SUMIFS('Ergebnis (detailliert)'!$P$17:$P$1001,'Ergebnis (detailliert)'!$A$17:$A$1001,'Ergebnis (aggregiert)'!$A228,'Ergebnis (detailliert)'!$B$17:$B$1001,'Ergebnis (aggregiert)'!$C228)))</f>
        <v/>
      </c>
      <c r="I228" s="109" t="str">
        <f>IF(OR(C228="Beladung aus dem Netz eines anderen Netzbetreibers",C228="Beladung ohne Netznutzung"), "",IF($A228="","",SUMIFS('Ergebnis (detailliert)'!$S$17:$S$1001,'Ergebnis (detailliert)'!$A$17:$A$1001,'Ergebnis (aggregiert)'!$A228,'Ergebnis (detailliert)'!$B$17:$B$1001,'Ergebnis (aggregiert)'!$C228)))</f>
        <v/>
      </c>
      <c r="J228" s="87" t="str">
        <f>IFERROR(IF(ISBLANK(A228),"",IF(COUNTIF('Beladung des Speichers'!$A$17:$A$300,'Ergebnis (aggregiert)'!A228)=0,"Fehler: Reiter 'Beladung des Speichers' wurde für diesen Speicher nicht ausgefüllt",IF(COUNTIF('Entladung des Speichers'!$A$17:$A$300,'Ergebnis (aggregiert)'!A228)=0,"Fehler: Reiter 'Entladung des Speichers' wurde für diesen Speicher nicht ausgefüllt",IF(COUNTIF(Füllstände!$A$17:$A$300,'Ergebnis (aggregiert)'!A228)=0,"Fehler: Reiter 'Füllstände' wurde für diesen Speicher nicht ausgefüllt","")))),"Fehler: nicht alle Datenblätter für diesen Speicher wurden vollständig befüllt")</f>
        <v/>
      </c>
    </row>
    <row r="229" spans="1:10" x14ac:dyDescent="0.2">
      <c r="A229" s="105" t="str">
        <f>IF(Stammdaten!A229="","",Stammdaten!A229)</f>
        <v/>
      </c>
      <c r="B229" s="105" t="str">
        <f>IF(A229="","",VLOOKUP(A229,Stammdaten!A229:H512,6,FALSE))</f>
        <v/>
      </c>
      <c r="C229" s="177" t="str">
        <f>IF(A229="","",IF(OR('Beladung des Speichers'!B229="Beladung aus dem Netz eines anderen Netzbetreibers",'Beladung des Speichers'!B229="Beladung ohne Netznutzung"),'Beladung des Speichers'!B229,"Beladung aus dem Netz der "&amp;Stammdaten!$F$3))</f>
        <v/>
      </c>
      <c r="D229" s="106" t="str">
        <f t="shared" si="5"/>
        <v/>
      </c>
      <c r="E229" s="107" t="str">
        <f>IF(OR(C229="Beladung aus dem Netz eines anderen Netzbetreibers",C229="Beladung ohne Netznutzung"), "",IF(A229="","",SUMIFS('Ergebnis (detailliert)'!$H$17:$H$300,'Ergebnis (detailliert)'!$A$17:$A$300,'Ergebnis (aggregiert)'!$A229,'Ergebnis (detailliert)'!$B$17:$B$300,'Ergebnis (aggregiert)'!$C229)))</f>
        <v/>
      </c>
      <c r="F229" s="108" t="str">
        <f>IF(OR(C229="Beladung aus dem Netz eines anderen Netzbetreibers",C229="Beladung ohne Netznutzung"),  "",IF($A229="","",SUMIFS('Ergebnis (detailliert)'!$I$17:$I$300,'Ergebnis (detailliert)'!$A$17:$A$300,'Ergebnis (aggregiert)'!$A229,'Ergebnis (detailliert)'!$B$17:$B$300,'Ergebnis (aggregiert)'!$C229)))</f>
        <v/>
      </c>
      <c r="G229" s="107" t="str">
        <f>IF(OR(C229="Beladung aus dem Netz eines anderen Netzbetreibers",C229="Beladung ohne Netznutzung"), "",IF($A229="","",SUMIFS('Ergebnis (detailliert)'!$M$17:$M$1001,'Ergebnis (detailliert)'!$A$17:$A$1001,'Ergebnis (aggregiert)'!$A229,'Ergebnis (detailliert)'!$B$17:$B$1001,'Ergebnis (aggregiert)'!$C229)))</f>
        <v/>
      </c>
      <c r="H229" s="108" t="str">
        <f>IF(OR(C229="Beladung aus dem Netz eines anderen Netzbetreibers",C229="Beladung ohne Netznutzung"), "",IF($A229="","",SUMIFS('Ergebnis (detailliert)'!$P$17:$P$1001,'Ergebnis (detailliert)'!$A$17:$A$1001,'Ergebnis (aggregiert)'!$A229,'Ergebnis (detailliert)'!$B$17:$B$1001,'Ergebnis (aggregiert)'!$C229)))</f>
        <v/>
      </c>
      <c r="I229" s="109" t="str">
        <f>IF(OR(C229="Beladung aus dem Netz eines anderen Netzbetreibers",C229="Beladung ohne Netznutzung"), "",IF($A229="","",SUMIFS('Ergebnis (detailliert)'!$S$17:$S$1001,'Ergebnis (detailliert)'!$A$17:$A$1001,'Ergebnis (aggregiert)'!$A229,'Ergebnis (detailliert)'!$B$17:$B$1001,'Ergebnis (aggregiert)'!$C229)))</f>
        <v/>
      </c>
      <c r="J229" s="87" t="str">
        <f>IFERROR(IF(ISBLANK(A229),"",IF(COUNTIF('Beladung des Speichers'!$A$17:$A$300,'Ergebnis (aggregiert)'!A229)=0,"Fehler: Reiter 'Beladung des Speichers' wurde für diesen Speicher nicht ausgefüllt",IF(COUNTIF('Entladung des Speichers'!$A$17:$A$300,'Ergebnis (aggregiert)'!A229)=0,"Fehler: Reiter 'Entladung des Speichers' wurde für diesen Speicher nicht ausgefüllt",IF(COUNTIF(Füllstände!$A$17:$A$300,'Ergebnis (aggregiert)'!A229)=0,"Fehler: Reiter 'Füllstände' wurde für diesen Speicher nicht ausgefüllt","")))),"Fehler: nicht alle Datenblätter für diesen Speicher wurden vollständig befüllt")</f>
        <v/>
      </c>
    </row>
    <row r="230" spans="1:10" x14ac:dyDescent="0.2">
      <c r="A230" s="105" t="str">
        <f>IF(Stammdaten!A230="","",Stammdaten!A230)</f>
        <v/>
      </c>
      <c r="B230" s="105" t="str">
        <f>IF(A230="","",VLOOKUP(A230,Stammdaten!A230:H513,6,FALSE))</f>
        <v/>
      </c>
      <c r="C230" s="177" t="str">
        <f>IF(A230="","",IF(OR('Beladung des Speichers'!B230="Beladung aus dem Netz eines anderen Netzbetreibers",'Beladung des Speichers'!B230="Beladung ohne Netznutzung"),'Beladung des Speichers'!B230,"Beladung aus dem Netz der "&amp;Stammdaten!$F$3))</f>
        <v/>
      </c>
      <c r="D230" s="106" t="str">
        <f t="shared" si="5"/>
        <v/>
      </c>
      <c r="E230" s="107" t="str">
        <f>IF(OR(C230="Beladung aus dem Netz eines anderen Netzbetreibers",C230="Beladung ohne Netznutzung"), "",IF(A230="","",SUMIFS('Ergebnis (detailliert)'!$H$17:$H$300,'Ergebnis (detailliert)'!$A$17:$A$300,'Ergebnis (aggregiert)'!$A230,'Ergebnis (detailliert)'!$B$17:$B$300,'Ergebnis (aggregiert)'!$C230)))</f>
        <v/>
      </c>
      <c r="F230" s="108" t="str">
        <f>IF(OR(C230="Beladung aus dem Netz eines anderen Netzbetreibers",C230="Beladung ohne Netznutzung"),  "",IF($A230="","",SUMIFS('Ergebnis (detailliert)'!$I$17:$I$300,'Ergebnis (detailliert)'!$A$17:$A$300,'Ergebnis (aggregiert)'!$A230,'Ergebnis (detailliert)'!$B$17:$B$300,'Ergebnis (aggregiert)'!$C230)))</f>
        <v/>
      </c>
      <c r="G230" s="107" t="str">
        <f>IF(OR(C230="Beladung aus dem Netz eines anderen Netzbetreibers",C230="Beladung ohne Netznutzung"), "",IF($A230="","",SUMIFS('Ergebnis (detailliert)'!$M$17:$M$1001,'Ergebnis (detailliert)'!$A$17:$A$1001,'Ergebnis (aggregiert)'!$A230,'Ergebnis (detailliert)'!$B$17:$B$1001,'Ergebnis (aggregiert)'!$C230)))</f>
        <v/>
      </c>
      <c r="H230" s="108" t="str">
        <f>IF(OR(C230="Beladung aus dem Netz eines anderen Netzbetreibers",C230="Beladung ohne Netznutzung"), "",IF($A230="","",SUMIFS('Ergebnis (detailliert)'!$P$17:$P$1001,'Ergebnis (detailliert)'!$A$17:$A$1001,'Ergebnis (aggregiert)'!$A230,'Ergebnis (detailliert)'!$B$17:$B$1001,'Ergebnis (aggregiert)'!$C230)))</f>
        <v/>
      </c>
      <c r="I230" s="109" t="str">
        <f>IF(OR(C230="Beladung aus dem Netz eines anderen Netzbetreibers",C230="Beladung ohne Netznutzung"), "",IF($A230="","",SUMIFS('Ergebnis (detailliert)'!$S$17:$S$1001,'Ergebnis (detailliert)'!$A$17:$A$1001,'Ergebnis (aggregiert)'!$A230,'Ergebnis (detailliert)'!$B$17:$B$1001,'Ergebnis (aggregiert)'!$C230)))</f>
        <v/>
      </c>
      <c r="J230" s="87" t="str">
        <f>IFERROR(IF(ISBLANK(A230),"",IF(COUNTIF('Beladung des Speichers'!$A$17:$A$300,'Ergebnis (aggregiert)'!A230)=0,"Fehler: Reiter 'Beladung des Speichers' wurde für diesen Speicher nicht ausgefüllt",IF(COUNTIF('Entladung des Speichers'!$A$17:$A$300,'Ergebnis (aggregiert)'!A230)=0,"Fehler: Reiter 'Entladung des Speichers' wurde für diesen Speicher nicht ausgefüllt",IF(COUNTIF(Füllstände!$A$17:$A$300,'Ergebnis (aggregiert)'!A230)=0,"Fehler: Reiter 'Füllstände' wurde für diesen Speicher nicht ausgefüllt","")))),"Fehler: nicht alle Datenblätter für diesen Speicher wurden vollständig befüllt")</f>
        <v/>
      </c>
    </row>
    <row r="231" spans="1:10" x14ac:dyDescent="0.2">
      <c r="A231" s="105" t="str">
        <f>IF(Stammdaten!A231="","",Stammdaten!A231)</f>
        <v/>
      </c>
      <c r="B231" s="105" t="str">
        <f>IF(A231="","",VLOOKUP(A231,Stammdaten!A231:H514,6,FALSE))</f>
        <v/>
      </c>
      <c r="C231" s="177" t="str">
        <f>IF(A231="","",IF(OR('Beladung des Speichers'!B231="Beladung aus dem Netz eines anderen Netzbetreibers",'Beladung des Speichers'!B231="Beladung ohne Netznutzung"),'Beladung des Speichers'!B231,"Beladung aus dem Netz der "&amp;Stammdaten!$F$3))</f>
        <v/>
      </c>
      <c r="D231" s="106" t="str">
        <f t="shared" si="5"/>
        <v/>
      </c>
      <c r="E231" s="107" t="str">
        <f>IF(OR(C231="Beladung aus dem Netz eines anderen Netzbetreibers",C231="Beladung ohne Netznutzung"), "",IF(A231="","",SUMIFS('Ergebnis (detailliert)'!$H$17:$H$300,'Ergebnis (detailliert)'!$A$17:$A$300,'Ergebnis (aggregiert)'!$A231,'Ergebnis (detailliert)'!$B$17:$B$300,'Ergebnis (aggregiert)'!$C231)))</f>
        <v/>
      </c>
      <c r="F231" s="108" t="str">
        <f>IF(OR(C231="Beladung aus dem Netz eines anderen Netzbetreibers",C231="Beladung ohne Netznutzung"),  "",IF($A231="","",SUMIFS('Ergebnis (detailliert)'!$I$17:$I$300,'Ergebnis (detailliert)'!$A$17:$A$300,'Ergebnis (aggregiert)'!$A231,'Ergebnis (detailliert)'!$B$17:$B$300,'Ergebnis (aggregiert)'!$C231)))</f>
        <v/>
      </c>
      <c r="G231" s="107" t="str">
        <f>IF(OR(C231="Beladung aus dem Netz eines anderen Netzbetreibers",C231="Beladung ohne Netznutzung"), "",IF($A231="","",SUMIFS('Ergebnis (detailliert)'!$M$17:$M$1001,'Ergebnis (detailliert)'!$A$17:$A$1001,'Ergebnis (aggregiert)'!$A231,'Ergebnis (detailliert)'!$B$17:$B$1001,'Ergebnis (aggregiert)'!$C231)))</f>
        <v/>
      </c>
      <c r="H231" s="108" t="str">
        <f>IF(OR(C231="Beladung aus dem Netz eines anderen Netzbetreibers",C231="Beladung ohne Netznutzung"), "",IF($A231="","",SUMIFS('Ergebnis (detailliert)'!$P$17:$P$1001,'Ergebnis (detailliert)'!$A$17:$A$1001,'Ergebnis (aggregiert)'!$A231,'Ergebnis (detailliert)'!$B$17:$B$1001,'Ergebnis (aggregiert)'!$C231)))</f>
        <v/>
      </c>
      <c r="I231" s="109" t="str">
        <f>IF(OR(C231="Beladung aus dem Netz eines anderen Netzbetreibers",C231="Beladung ohne Netznutzung"), "",IF($A231="","",SUMIFS('Ergebnis (detailliert)'!$S$17:$S$1001,'Ergebnis (detailliert)'!$A$17:$A$1001,'Ergebnis (aggregiert)'!$A231,'Ergebnis (detailliert)'!$B$17:$B$1001,'Ergebnis (aggregiert)'!$C231)))</f>
        <v/>
      </c>
      <c r="J231" s="87" t="str">
        <f>IFERROR(IF(ISBLANK(A231),"",IF(COUNTIF('Beladung des Speichers'!$A$17:$A$300,'Ergebnis (aggregiert)'!A231)=0,"Fehler: Reiter 'Beladung des Speichers' wurde für diesen Speicher nicht ausgefüllt",IF(COUNTIF('Entladung des Speichers'!$A$17:$A$300,'Ergebnis (aggregiert)'!A231)=0,"Fehler: Reiter 'Entladung des Speichers' wurde für diesen Speicher nicht ausgefüllt",IF(COUNTIF(Füllstände!$A$17:$A$300,'Ergebnis (aggregiert)'!A231)=0,"Fehler: Reiter 'Füllstände' wurde für diesen Speicher nicht ausgefüllt","")))),"Fehler: nicht alle Datenblätter für diesen Speicher wurden vollständig befüllt")</f>
        <v/>
      </c>
    </row>
    <row r="232" spans="1:10" x14ac:dyDescent="0.2">
      <c r="A232" s="105" t="str">
        <f>IF(Stammdaten!A232="","",Stammdaten!A232)</f>
        <v/>
      </c>
      <c r="B232" s="105" t="str">
        <f>IF(A232="","",VLOOKUP(A232,Stammdaten!A232:H515,6,FALSE))</f>
        <v/>
      </c>
      <c r="C232" s="177" t="str">
        <f>IF(A232="","",IF(OR('Beladung des Speichers'!B232="Beladung aus dem Netz eines anderen Netzbetreibers",'Beladung des Speichers'!B232="Beladung ohne Netznutzung"),'Beladung des Speichers'!B232,"Beladung aus dem Netz der "&amp;Stammdaten!$F$3))</f>
        <v/>
      </c>
      <c r="D232" s="106" t="str">
        <f t="shared" si="5"/>
        <v/>
      </c>
      <c r="E232" s="107" t="str">
        <f>IF(OR(C232="Beladung aus dem Netz eines anderen Netzbetreibers",C232="Beladung ohne Netznutzung"), "",IF(A232="","",SUMIFS('Ergebnis (detailliert)'!$H$17:$H$300,'Ergebnis (detailliert)'!$A$17:$A$300,'Ergebnis (aggregiert)'!$A232,'Ergebnis (detailliert)'!$B$17:$B$300,'Ergebnis (aggregiert)'!$C232)))</f>
        <v/>
      </c>
      <c r="F232" s="108" t="str">
        <f>IF(OR(C232="Beladung aus dem Netz eines anderen Netzbetreibers",C232="Beladung ohne Netznutzung"),  "",IF($A232="","",SUMIFS('Ergebnis (detailliert)'!$I$17:$I$300,'Ergebnis (detailliert)'!$A$17:$A$300,'Ergebnis (aggregiert)'!$A232,'Ergebnis (detailliert)'!$B$17:$B$300,'Ergebnis (aggregiert)'!$C232)))</f>
        <v/>
      </c>
      <c r="G232" s="107" t="str">
        <f>IF(OR(C232="Beladung aus dem Netz eines anderen Netzbetreibers",C232="Beladung ohne Netznutzung"), "",IF($A232="","",SUMIFS('Ergebnis (detailliert)'!$M$17:$M$1001,'Ergebnis (detailliert)'!$A$17:$A$1001,'Ergebnis (aggregiert)'!$A232,'Ergebnis (detailliert)'!$B$17:$B$1001,'Ergebnis (aggregiert)'!$C232)))</f>
        <v/>
      </c>
      <c r="H232" s="108" t="str">
        <f>IF(OR(C232="Beladung aus dem Netz eines anderen Netzbetreibers",C232="Beladung ohne Netznutzung"), "",IF($A232="","",SUMIFS('Ergebnis (detailliert)'!$P$17:$P$1001,'Ergebnis (detailliert)'!$A$17:$A$1001,'Ergebnis (aggregiert)'!$A232,'Ergebnis (detailliert)'!$B$17:$B$1001,'Ergebnis (aggregiert)'!$C232)))</f>
        <v/>
      </c>
      <c r="I232" s="109" t="str">
        <f>IF(OR(C232="Beladung aus dem Netz eines anderen Netzbetreibers",C232="Beladung ohne Netznutzung"), "",IF($A232="","",SUMIFS('Ergebnis (detailliert)'!$S$17:$S$1001,'Ergebnis (detailliert)'!$A$17:$A$1001,'Ergebnis (aggregiert)'!$A232,'Ergebnis (detailliert)'!$B$17:$B$1001,'Ergebnis (aggregiert)'!$C232)))</f>
        <v/>
      </c>
      <c r="J232" s="87" t="str">
        <f>IFERROR(IF(ISBLANK(A232),"",IF(COUNTIF('Beladung des Speichers'!$A$17:$A$300,'Ergebnis (aggregiert)'!A232)=0,"Fehler: Reiter 'Beladung des Speichers' wurde für diesen Speicher nicht ausgefüllt",IF(COUNTIF('Entladung des Speichers'!$A$17:$A$300,'Ergebnis (aggregiert)'!A232)=0,"Fehler: Reiter 'Entladung des Speichers' wurde für diesen Speicher nicht ausgefüllt",IF(COUNTIF(Füllstände!$A$17:$A$300,'Ergebnis (aggregiert)'!A232)=0,"Fehler: Reiter 'Füllstände' wurde für diesen Speicher nicht ausgefüllt","")))),"Fehler: nicht alle Datenblätter für diesen Speicher wurden vollständig befüllt")</f>
        <v/>
      </c>
    </row>
    <row r="233" spans="1:10" x14ac:dyDescent="0.2">
      <c r="A233" s="105" t="str">
        <f>IF(Stammdaten!A233="","",Stammdaten!A233)</f>
        <v/>
      </c>
      <c r="B233" s="105" t="str">
        <f>IF(A233="","",VLOOKUP(A233,Stammdaten!A233:H516,6,FALSE))</f>
        <v/>
      </c>
      <c r="C233" s="177" t="str">
        <f>IF(A233="","",IF(OR('Beladung des Speichers'!B233="Beladung aus dem Netz eines anderen Netzbetreibers",'Beladung des Speichers'!B233="Beladung ohne Netznutzung"),'Beladung des Speichers'!B233,"Beladung aus dem Netz der "&amp;Stammdaten!$F$3))</f>
        <v/>
      </c>
      <c r="D233" s="106" t="str">
        <f t="shared" si="5"/>
        <v/>
      </c>
      <c r="E233" s="107" t="str">
        <f>IF(OR(C233="Beladung aus dem Netz eines anderen Netzbetreibers",C233="Beladung ohne Netznutzung"), "",IF(A233="","",SUMIFS('Ergebnis (detailliert)'!$H$17:$H$300,'Ergebnis (detailliert)'!$A$17:$A$300,'Ergebnis (aggregiert)'!$A233,'Ergebnis (detailliert)'!$B$17:$B$300,'Ergebnis (aggregiert)'!$C233)))</f>
        <v/>
      </c>
      <c r="F233" s="108" t="str">
        <f>IF(OR(C233="Beladung aus dem Netz eines anderen Netzbetreibers",C233="Beladung ohne Netznutzung"),  "",IF($A233="","",SUMIFS('Ergebnis (detailliert)'!$I$17:$I$300,'Ergebnis (detailliert)'!$A$17:$A$300,'Ergebnis (aggregiert)'!$A233,'Ergebnis (detailliert)'!$B$17:$B$300,'Ergebnis (aggregiert)'!$C233)))</f>
        <v/>
      </c>
      <c r="G233" s="107" t="str">
        <f>IF(OR(C233="Beladung aus dem Netz eines anderen Netzbetreibers",C233="Beladung ohne Netznutzung"), "",IF($A233="","",SUMIFS('Ergebnis (detailliert)'!$M$17:$M$1001,'Ergebnis (detailliert)'!$A$17:$A$1001,'Ergebnis (aggregiert)'!$A233,'Ergebnis (detailliert)'!$B$17:$B$1001,'Ergebnis (aggregiert)'!$C233)))</f>
        <v/>
      </c>
      <c r="H233" s="108" t="str">
        <f>IF(OR(C233="Beladung aus dem Netz eines anderen Netzbetreibers",C233="Beladung ohne Netznutzung"), "",IF($A233="","",SUMIFS('Ergebnis (detailliert)'!$P$17:$P$1001,'Ergebnis (detailliert)'!$A$17:$A$1001,'Ergebnis (aggregiert)'!$A233,'Ergebnis (detailliert)'!$B$17:$B$1001,'Ergebnis (aggregiert)'!$C233)))</f>
        <v/>
      </c>
      <c r="I233" s="109" t="str">
        <f>IF(OR(C233="Beladung aus dem Netz eines anderen Netzbetreibers",C233="Beladung ohne Netznutzung"), "",IF($A233="","",SUMIFS('Ergebnis (detailliert)'!$S$17:$S$1001,'Ergebnis (detailliert)'!$A$17:$A$1001,'Ergebnis (aggregiert)'!$A233,'Ergebnis (detailliert)'!$B$17:$B$1001,'Ergebnis (aggregiert)'!$C233)))</f>
        <v/>
      </c>
      <c r="J233" s="87" t="str">
        <f>IFERROR(IF(ISBLANK(A233),"",IF(COUNTIF('Beladung des Speichers'!$A$17:$A$300,'Ergebnis (aggregiert)'!A233)=0,"Fehler: Reiter 'Beladung des Speichers' wurde für diesen Speicher nicht ausgefüllt",IF(COUNTIF('Entladung des Speichers'!$A$17:$A$300,'Ergebnis (aggregiert)'!A233)=0,"Fehler: Reiter 'Entladung des Speichers' wurde für diesen Speicher nicht ausgefüllt",IF(COUNTIF(Füllstände!$A$17:$A$300,'Ergebnis (aggregiert)'!A233)=0,"Fehler: Reiter 'Füllstände' wurde für diesen Speicher nicht ausgefüllt","")))),"Fehler: nicht alle Datenblätter für diesen Speicher wurden vollständig befüllt")</f>
        <v/>
      </c>
    </row>
    <row r="234" spans="1:10" x14ac:dyDescent="0.2">
      <c r="A234" s="105" t="str">
        <f>IF(Stammdaten!A234="","",Stammdaten!A234)</f>
        <v/>
      </c>
      <c r="B234" s="105" t="str">
        <f>IF(A234="","",VLOOKUP(A234,Stammdaten!A234:H517,6,FALSE))</f>
        <v/>
      </c>
      <c r="C234" s="177" t="str">
        <f>IF(A234="","",IF(OR('Beladung des Speichers'!B234="Beladung aus dem Netz eines anderen Netzbetreibers",'Beladung des Speichers'!B234="Beladung ohne Netznutzung"),'Beladung des Speichers'!B234,"Beladung aus dem Netz der "&amp;Stammdaten!$F$3))</f>
        <v/>
      </c>
      <c r="D234" s="106" t="str">
        <f t="shared" si="5"/>
        <v/>
      </c>
      <c r="E234" s="107" t="str">
        <f>IF(OR(C234="Beladung aus dem Netz eines anderen Netzbetreibers",C234="Beladung ohne Netznutzung"), "",IF(A234="","",SUMIFS('Ergebnis (detailliert)'!$H$17:$H$300,'Ergebnis (detailliert)'!$A$17:$A$300,'Ergebnis (aggregiert)'!$A234,'Ergebnis (detailliert)'!$B$17:$B$300,'Ergebnis (aggregiert)'!$C234)))</f>
        <v/>
      </c>
      <c r="F234" s="108" t="str">
        <f>IF(OR(C234="Beladung aus dem Netz eines anderen Netzbetreibers",C234="Beladung ohne Netznutzung"),  "",IF($A234="","",SUMIFS('Ergebnis (detailliert)'!$I$17:$I$300,'Ergebnis (detailliert)'!$A$17:$A$300,'Ergebnis (aggregiert)'!$A234,'Ergebnis (detailliert)'!$B$17:$B$300,'Ergebnis (aggregiert)'!$C234)))</f>
        <v/>
      </c>
      <c r="G234" s="107" t="str">
        <f>IF(OR(C234="Beladung aus dem Netz eines anderen Netzbetreibers",C234="Beladung ohne Netznutzung"), "",IF($A234="","",SUMIFS('Ergebnis (detailliert)'!$M$17:$M$1001,'Ergebnis (detailliert)'!$A$17:$A$1001,'Ergebnis (aggregiert)'!$A234,'Ergebnis (detailliert)'!$B$17:$B$1001,'Ergebnis (aggregiert)'!$C234)))</f>
        <v/>
      </c>
      <c r="H234" s="108" t="str">
        <f>IF(OR(C234="Beladung aus dem Netz eines anderen Netzbetreibers",C234="Beladung ohne Netznutzung"), "",IF($A234="","",SUMIFS('Ergebnis (detailliert)'!$P$17:$P$1001,'Ergebnis (detailliert)'!$A$17:$A$1001,'Ergebnis (aggregiert)'!$A234,'Ergebnis (detailliert)'!$B$17:$B$1001,'Ergebnis (aggregiert)'!$C234)))</f>
        <v/>
      </c>
      <c r="I234" s="109" t="str">
        <f>IF(OR(C234="Beladung aus dem Netz eines anderen Netzbetreibers",C234="Beladung ohne Netznutzung"), "",IF($A234="","",SUMIFS('Ergebnis (detailliert)'!$S$17:$S$1001,'Ergebnis (detailliert)'!$A$17:$A$1001,'Ergebnis (aggregiert)'!$A234,'Ergebnis (detailliert)'!$B$17:$B$1001,'Ergebnis (aggregiert)'!$C234)))</f>
        <v/>
      </c>
      <c r="J234" s="87" t="str">
        <f>IFERROR(IF(ISBLANK(A234),"",IF(COUNTIF('Beladung des Speichers'!$A$17:$A$300,'Ergebnis (aggregiert)'!A234)=0,"Fehler: Reiter 'Beladung des Speichers' wurde für diesen Speicher nicht ausgefüllt",IF(COUNTIF('Entladung des Speichers'!$A$17:$A$300,'Ergebnis (aggregiert)'!A234)=0,"Fehler: Reiter 'Entladung des Speichers' wurde für diesen Speicher nicht ausgefüllt",IF(COUNTIF(Füllstände!$A$17:$A$300,'Ergebnis (aggregiert)'!A234)=0,"Fehler: Reiter 'Füllstände' wurde für diesen Speicher nicht ausgefüllt","")))),"Fehler: nicht alle Datenblätter für diesen Speicher wurden vollständig befüllt")</f>
        <v/>
      </c>
    </row>
    <row r="235" spans="1:10" x14ac:dyDescent="0.2">
      <c r="A235" s="105" t="str">
        <f>IF(Stammdaten!A235="","",Stammdaten!A235)</f>
        <v/>
      </c>
      <c r="B235" s="105" t="str">
        <f>IF(A235="","",VLOOKUP(A235,Stammdaten!A235:H518,6,FALSE))</f>
        <v/>
      </c>
      <c r="C235" s="177" t="str">
        <f>IF(A235="","",IF(OR('Beladung des Speichers'!B235="Beladung aus dem Netz eines anderen Netzbetreibers",'Beladung des Speichers'!B235="Beladung ohne Netznutzung"),'Beladung des Speichers'!B235,"Beladung aus dem Netz der "&amp;Stammdaten!$F$3))</f>
        <v/>
      </c>
      <c r="D235" s="106" t="str">
        <f t="shared" si="5"/>
        <v/>
      </c>
      <c r="E235" s="107" t="str">
        <f>IF(OR(C235="Beladung aus dem Netz eines anderen Netzbetreibers",C235="Beladung ohne Netznutzung"), "",IF(A235="","",SUMIFS('Ergebnis (detailliert)'!$H$17:$H$300,'Ergebnis (detailliert)'!$A$17:$A$300,'Ergebnis (aggregiert)'!$A235,'Ergebnis (detailliert)'!$B$17:$B$300,'Ergebnis (aggregiert)'!$C235)))</f>
        <v/>
      </c>
      <c r="F235" s="108" t="str">
        <f>IF(OR(C235="Beladung aus dem Netz eines anderen Netzbetreibers",C235="Beladung ohne Netznutzung"),  "",IF($A235="","",SUMIFS('Ergebnis (detailliert)'!$I$17:$I$300,'Ergebnis (detailliert)'!$A$17:$A$300,'Ergebnis (aggregiert)'!$A235,'Ergebnis (detailliert)'!$B$17:$B$300,'Ergebnis (aggregiert)'!$C235)))</f>
        <v/>
      </c>
      <c r="G235" s="107" t="str">
        <f>IF(OR(C235="Beladung aus dem Netz eines anderen Netzbetreibers",C235="Beladung ohne Netznutzung"), "",IF($A235="","",SUMIFS('Ergebnis (detailliert)'!$M$17:$M$1001,'Ergebnis (detailliert)'!$A$17:$A$1001,'Ergebnis (aggregiert)'!$A235,'Ergebnis (detailliert)'!$B$17:$B$1001,'Ergebnis (aggregiert)'!$C235)))</f>
        <v/>
      </c>
      <c r="H235" s="108" t="str">
        <f>IF(OR(C235="Beladung aus dem Netz eines anderen Netzbetreibers",C235="Beladung ohne Netznutzung"), "",IF($A235="","",SUMIFS('Ergebnis (detailliert)'!$P$17:$P$1001,'Ergebnis (detailliert)'!$A$17:$A$1001,'Ergebnis (aggregiert)'!$A235,'Ergebnis (detailliert)'!$B$17:$B$1001,'Ergebnis (aggregiert)'!$C235)))</f>
        <v/>
      </c>
      <c r="I235" s="109" t="str">
        <f>IF(OR(C235="Beladung aus dem Netz eines anderen Netzbetreibers",C235="Beladung ohne Netznutzung"), "",IF($A235="","",SUMIFS('Ergebnis (detailliert)'!$S$17:$S$1001,'Ergebnis (detailliert)'!$A$17:$A$1001,'Ergebnis (aggregiert)'!$A235,'Ergebnis (detailliert)'!$B$17:$B$1001,'Ergebnis (aggregiert)'!$C235)))</f>
        <v/>
      </c>
      <c r="J235" s="87" t="str">
        <f>IFERROR(IF(ISBLANK(A235),"",IF(COUNTIF('Beladung des Speichers'!$A$17:$A$300,'Ergebnis (aggregiert)'!A235)=0,"Fehler: Reiter 'Beladung des Speichers' wurde für diesen Speicher nicht ausgefüllt",IF(COUNTIF('Entladung des Speichers'!$A$17:$A$300,'Ergebnis (aggregiert)'!A235)=0,"Fehler: Reiter 'Entladung des Speichers' wurde für diesen Speicher nicht ausgefüllt",IF(COUNTIF(Füllstände!$A$17:$A$300,'Ergebnis (aggregiert)'!A235)=0,"Fehler: Reiter 'Füllstände' wurde für diesen Speicher nicht ausgefüllt","")))),"Fehler: nicht alle Datenblätter für diesen Speicher wurden vollständig befüllt")</f>
        <v/>
      </c>
    </row>
    <row r="236" spans="1:10" x14ac:dyDescent="0.2">
      <c r="A236" s="105" t="str">
        <f>IF(Stammdaten!A236="","",Stammdaten!A236)</f>
        <v/>
      </c>
      <c r="B236" s="105" t="str">
        <f>IF(A236="","",VLOOKUP(A236,Stammdaten!A236:H519,6,FALSE))</f>
        <v/>
      </c>
      <c r="C236" s="177" t="str">
        <f>IF(A236="","",IF(OR('Beladung des Speichers'!B236="Beladung aus dem Netz eines anderen Netzbetreibers",'Beladung des Speichers'!B236="Beladung ohne Netznutzung"),'Beladung des Speichers'!B236,"Beladung aus dem Netz der "&amp;Stammdaten!$F$3))</f>
        <v/>
      </c>
      <c r="D236" s="106" t="str">
        <f t="shared" si="5"/>
        <v/>
      </c>
      <c r="E236" s="107" t="str">
        <f>IF(OR(C236="Beladung aus dem Netz eines anderen Netzbetreibers",C236="Beladung ohne Netznutzung"), "",IF(A236="","",SUMIFS('Ergebnis (detailliert)'!$H$17:$H$300,'Ergebnis (detailliert)'!$A$17:$A$300,'Ergebnis (aggregiert)'!$A236,'Ergebnis (detailliert)'!$B$17:$B$300,'Ergebnis (aggregiert)'!$C236)))</f>
        <v/>
      </c>
      <c r="F236" s="108" t="str">
        <f>IF(OR(C236="Beladung aus dem Netz eines anderen Netzbetreibers",C236="Beladung ohne Netznutzung"),  "",IF($A236="","",SUMIFS('Ergebnis (detailliert)'!$I$17:$I$300,'Ergebnis (detailliert)'!$A$17:$A$300,'Ergebnis (aggregiert)'!$A236,'Ergebnis (detailliert)'!$B$17:$B$300,'Ergebnis (aggregiert)'!$C236)))</f>
        <v/>
      </c>
      <c r="G236" s="107" t="str">
        <f>IF(OR(C236="Beladung aus dem Netz eines anderen Netzbetreibers",C236="Beladung ohne Netznutzung"), "",IF($A236="","",SUMIFS('Ergebnis (detailliert)'!$M$17:$M$1001,'Ergebnis (detailliert)'!$A$17:$A$1001,'Ergebnis (aggregiert)'!$A236,'Ergebnis (detailliert)'!$B$17:$B$1001,'Ergebnis (aggregiert)'!$C236)))</f>
        <v/>
      </c>
      <c r="H236" s="108" t="str">
        <f>IF(OR(C236="Beladung aus dem Netz eines anderen Netzbetreibers",C236="Beladung ohne Netznutzung"), "",IF($A236="","",SUMIFS('Ergebnis (detailliert)'!$P$17:$P$1001,'Ergebnis (detailliert)'!$A$17:$A$1001,'Ergebnis (aggregiert)'!$A236,'Ergebnis (detailliert)'!$B$17:$B$1001,'Ergebnis (aggregiert)'!$C236)))</f>
        <v/>
      </c>
      <c r="I236" s="109" t="str">
        <f>IF(OR(C236="Beladung aus dem Netz eines anderen Netzbetreibers",C236="Beladung ohne Netznutzung"), "",IF($A236="","",SUMIFS('Ergebnis (detailliert)'!$S$17:$S$1001,'Ergebnis (detailliert)'!$A$17:$A$1001,'Ergebnis (aggregiert)'!$A236,'Ergebnis (detailliert)'!$B$17:$B$1001,'Ergebnis (aggregiert)'!$C236)))</f>
        <v/>
      </c>
      <c r="J236" s="87" t="str">
        <f>IFERROR(IF(ISBLANK(A236),"",IF(COUNTIF('Beladung des Speichers'!$A$17:$A$300,'Ergebnis (aggregiert)'!A236)=0,"Fehler: Reiter 'Beladung des Speichers' wurde für diesen Speicher nicht ausgefüllt",IF(COUNTIF('Entladung des Speichers'!$A$17:$A$300,'Ergebnis (aggregiert)'!A236)=0,"Fehler: Reiter 'Entladung des Speichers' wurde für diesen Speicher nicht ausgefüllt",IF(COUNTIF(Füllstände!$A$17:$A$300,'Ergebnis (aggregiert)'!A236)=0,"Fehler: Reiter 'Füllstände' wurde für diesen Speicher nicht ausgefüllt","")))),"Fehler: nicht alle Datenblätter für diesen Speicher wurden vollständig befüllt")</f>
        <v/>
      </c>
    </row>
    <row r="237" spans="1:10" x14ac:dyDescent="0.2">
      <c r="A237" s="105" t="str">
        <f>IF(Stammdaten!A237="","",Stammdaten!A237)</f>
        <v/>
      </c>
      <c r="B237" s="105" t="str">
        <f>IF(A237="","",VLOOKUP(A237,Stammdaten!A237:H520,6,FALSE))</f>
        <v/>
      </c>
      <c r="C237" s="177" t="str">
        <f>IF(A237="","",IF(OR('Beladung des Speichers'!B237="Beladung aus dem Netz eines anderen Netzbetreibers",'Beladung des Speichers'!B237="Beladung ohne Netznutzung"),'Beladung des Speichers'!B237,"Beladung aus dem Netz der "&amp;Stammdaten!$F$3))</f>
        <v/>
      </c>
      <c r="D237" s="106" t="str">
        <f t="shared" si="5"/>
        <v/>
      </c>
      <c r="E237" s="107" t="str">
        <f>IF(OR(C237="Beladung aus dem Netz eines anderen Netzbetreibers",C237="Beladung ohne Netznutzung"), "",IF(A237="","",SUMIFS('Ergebnis (detailliert)'!$H$17:$H$300,'Ergebnis (detailliert)'!$A$17:$A$300,'Ergebnis (aggregiert)'!$A237,'Ergebnis (detailliert)'!$B$17:$B$300,'Ergebnis (aggregiert)'!$C237)))</f>
        <v/>
      </c>
      <c r="F237" s="108" t="str">
        <f>IF(OR(C237="Beladung aus dem Netz eines anderen Netzbetreibers",C237="Beladung ohne Netznutzung"),  "",IF($A237="","",SUMIFS('Ergebnis (detailliert)'!$I$17:$I$300,'Ergebnis (detailliert)'!$A$17:$A$300,'Ergebnis (aggregiert)'!$A237,'Ergebnis (detailliert)'!$B$17:$B$300,'Ergebnis (aggregiert)'!$C237)))</f>
        <v/>
      </c>
      <c r="G237" s="107" t="str">
        <f>IF(OR(C237="Beladung aus dem Netz eines anderen Netzbetreibers",C237="Beladung ohne Netznutzung"), "",IF($A237="","",SUMIFS('Ergebnis (detailliert)'!$M$17:$M$1001,'Ergebnis (detailliert)'!$A$17:$A$1001,'Ergebnis (aggregiert)'!$A237,'Ergebnis (detailliert)'!$B$17:$B$1001,'Ergebnis (aggregiert)'!$C237)))</f>
        <v/>
      </c>
      <c r="H237" s="108" t="str">
        <f>IF(OR(C237="Beladung aus dem Netz eines anderen Netzbetreibers",C237="Beladung ohne Netznutzung"), "",IF($A237="","",SUMIFS('Ergebnis (detailliert)'!$P$17:$P$1001,'Ergebnis (detailliert)'!$A$17:$A$1001,'Ergebnis (aggregiert)'!$A237,'Ergebnis (detailliert)'!$B$17:$B$1001,'Ergebnis (aggregiert)'!$C237)))</f>
        <v/>
      </c>
      <c r="I237" s="109" t="str">
        <f>IF(OR(C237="Beladung aus dem Netz eines anderen Netzbetreibers",C237="Beladung ohne Netznutzung"), "",IF($A237="","",SUMIFS('Ergebnis (detailliert)'!$S$17:$S$1001,'Ergebnis (detailliert)'!$A$17:$A$1001,'Ergebnis (aggregiert)'!$A237,'Ergebnis (detailliert)'!$B$17:$B$1001,'Ergebnis (aggregiert)'!$C237)))</f>
        <v/>
      </c>
      <c r="J237" s="87" t="str">
        <f>IFERROR(IF(ISBLANK(A237),"",IF(COUNTIF('Beladung des Speichers'!$A$17:$A$300,'Ergebnis (aggregiert)'!A237)=0,"Fehler: Reiter 'Beladung des Speichers' wurde für diesen Speicher nicht ausgefüllt",IF(COUNTIF('Entladung des Speichers'!$A$17:$A$300,'Ergebnis (aggregiert)'!A237)=0,"Fehler: Reiter 'Entladung des Speichers' wurde für diesen Speicher nicht ausgefüllt",IF(COUNTIF(Füllstände!$A$17:$A$300,'Ergebnis (aggregiert)'!A237)=0,"Fehler: Reiter 'Füllstände' wurde für diesen Speicher nicht ausgefüllt","")))),"Fehler: nicht alle Datenblätter für diesen Speicher wurden vollständig befüllt")</f>
        <v/>
      </c>
    </row>
    <row r="238" spans="1:10" x14ac:dyDescent="0.2">
      <c r="A238" s="105" t="str">
        <f>IF(Stammdaten!A238="","",Stammdaten!A238)</f>
        <v/>
      </c>
      <c r="B238" s="105" t="str">
        <f>IF(A238="","",VLOOKUP(A238,Stammdaten!A238:H521,6,FALSE))</f>
        <v/>
      </c>
      <c r="C238" s="177" t="str">
        <f>IF(A238="","",IF(OR('Beladung des Speichers'!B238="Beladung aus dem Netz eines anderen Netzbetreibers",'Beladung des Speichers'!B238="Beladung ohne Netznutzung"),'Beladung des Speichers'!B238,"Beladung aus dem Netz der "&amp;Stammdaten!$F$3))</f>
        <v/>
      </c>
      <c r="D238" s="106" t="str">
        <f t="shared" si="5"/>
        <v/>
      </c>
      <c r="E238" s="107" t="str">
        <f>IF(OR(C238="Beladung aus dem Netz eines anderen Netzbetreibers",C238="Beladung ohne Netznutzung"), "",IF(A238="","",SUMIFS('Ergebnis (detailliert)'!$H$17:$H$300,'Ergebnis (detailliert)'!$A$17:$A$300,'Ergebnis (aggregiert)'!$A238,'Ergebnis (detailliert)'!$B$17:$B$300,'Ergebnis (aggregiert)'!$C238)))</f>
        <v/>
      </c>
      <c r="F238" s="108" t="str">
        <f>IF(OR(C238="Beladung aus dem Netz eines anderen Netzbetreibers",C238="Beladung ohne Netznutzung"),  "",IF($A238="","",SUMIFS('Ergebnis (detailliert)'!$I$17:$I$300,'Ergebnis (detailliert)'!$A$17:$A$300,'Ergebnis (aggregiert)'!$A238,'Ergebnis (detailliert)'!$B$17:$B$300,'Ergebnis (aggregiert)'!$C238)))</f>
        <v/>
      </c>
      <c r="G238" s="107" t="str">
        <f>IF(OR(C238="Beladung aus dem Netz eines anderen Netzbetreibers",C238="Beladung ohne Netznutzung"), "",IF($A238="","",SUMIFS('Ergebnis (detailliert)'!$M$17:$M$1001,'Ergebnis (detailliert)'!$A$17:$A$1001,'Ergebnis (aggregiert)'!$A238,'Ergebnis (detailliert)'!$B$17:$B$1001,'Ergebnis (aggregiert)'!$C238)))</f>
        <v/>
      </c>
      <c r="H238" s="108" t="str">
        <f>IF(OR(C238="Beladung aus dem Netz eines anderen Netzbetreibers",C238="Beladung ohne Netznutzung"), "",IF($A238="","",SUMIFS('Ergebnis (detailliert)'!$P$17:$P$1001,'Ergebnis (detailliert)'!$A$17:$A$1001,'Ergebnis (aggregiert)'!$A238,'Ergebnis (detailliert)'!$B$17:$B$1001,'Ergebnis (aggregiert)'!$C238)))</f>
        <v/>
      </c>
      <c r="I238" s="109" t="str">
        <f>IF(OR(C238="Beladung aus dem Netz eines anderen Netzbetreibers",C238="Beladung ohne Netznutzung"), "",IF($A238="","",SUMIFS('Ergebnis (detailliert)'!$S$17:$S$1001,'Ergebnis (detailliert)'!$A$17:$A$1001,'Ergebnis (aggregiert)'!$A238,'Ergebnis (detailliert)'!$B$17:$B$1001,'Ergebnis (aggregiert)'!$C238)))</f>
        <v/>
      </c>
      <c r="J238" s="87" t="str">
        <f>IFERROR(IF(ISBLANK(A238),"",IF(COUNTIF('Beladung des Speichers'!$A$17:$A$300,'Ergebnis (aggregiert)'!A238)=0,"Fehler: Reiter 'Beladung des Speichers' wurde für diesen Speicher nicht ausgefüllt",IF(COUNTIF('Entladung des Speichers'!$A$17:$A$300,'Ergebnis (aggregiert)'!A238)=0,"Fehler: Reiter 'Entladung des Speichers' wurde für diesen Speicher nicht ausgefüllt",IF(COUNTIF(Füllstände!$A$17:$A$300,'Ergebnis (aggregiert)'!A238)=0,"Fehler: Reiter 'Füllstände' wurde für diesen Speicher nicht ausgefüllt","")))),"Fehler: nicht alle Datenblätter für diesen Speicher wurden vollständig befüllt")</f>
        <v/>
      </c>
    </row>
    <row r="239" spans="1:10" x14ac:dyDescent="0.2">
      <c r="A239" s="105" t="str">
        <f>IF(Stammdaten!A239="","",Stammdaten!A239)</f>
        <v/>
      </c>
      <c r="B239" s="105" t="str">
        <f>IF(A239="","",VLOOKUP(A239,Stammdaten!A239:H522,6,FALSE))</f>
        <v/>
      </c>
      <c r="C239" s="177" t="str">
        <f>IF(A239="","",IF(OR('Beladung des Speichers'!B239="Beladung aus dem Netz eines anderen Netzbetreibers",'Beladung des Speichers'!B239="Beladung ohne Netznutzung"),'Beladung des Speichers'!B239,"Beladung aus dem Netz der "&amp;Stammdaten!$F$3))</f>
        <v/>
      </c>
      <c r="D239" s="106" t="str">
        <f t="shared" si="5"/>
        <v/>
      </c>
      <c r="E239" s="107" t="str">
        <f>IF(OR(C239="Beladung aus dem Netz eines anderen Netzbetreibers",C239="Beladung ohne Netznutzung"), "",IF(A239="","",SUMIFS('Ergebnis (detailliert)'!$H$17:$H$300,'Ergebnis (detailliert)'!$A$17:$A$300,'Ergebnis (aggregiert)'!$A239,'Ergebnis (detailliert)'!$B$17:$B$300,'Ergebnis (aggregiert)'!$C239)))</f>
        <v/>
      </c>
      <c r="F239" s="108" t="str">
        <f>IF(OR(C239="Beladung aus dem Netz eines anderen Netzbetreibers",C239="Beladung ohne Netznutzung"),  "",IF($A239="","",SUMIFS('Ergebnis (detailliert)'!$I$17:$I$300,'Ergebnis (detailliert)'!$A$17:$A$300,'Ergebnis (aggregiert)'!$A239,'Ergebnis (detailliert)'!$B$17:$B$300,'Ergebnis (aggregiert)'!$C239)))</f>
        <v/>
      </c>
      <c r="G239" s="107" t="str">
        <f>IF(OR(C239="Beladung aus dem Netz eines anderen Netzbetreibers",C239="Beladung ohne Netznutzung"), "",IF($A239="","",SUMIFS('Ergebnis (detailliert)'!$M$17:$M$1001,'Ergebnis (detailliert)'!$A$17:$A$1001,'Ergebnis (aggregiert)'!$A239,'Ergebnis (detailliert)'!$B$17:$B$1001,'Ergebnis (aggregiert)'!$C239)))</f>
        <v/>
      </c>
      <c r="H239" s="108" t="str">
        <f>IF(OR(C239="Beladung aus dem Netz eines anderen Netzbetreibers",C239="Beladung ohne Netznutzung"), "",IF($A239="","",SUMIFS('Ergebnis (detailliert)'!$P$17:$P$1001,'Ergebnis (detailliert)'!$A$17:$A$1001,'Ergebnis (aggregiert)'!$A239,'Ergebnis (detailliert)'!$B$17:$B$1001,'Ergebnis (aggregiert)'!$C239)))</f>
        <v/>
      </c>
      <c r="I239" s="109" t="str">
        <f>IF(OR(C239="Beladung aus dem Netz eines anderen Netzbetreibers",C239="Beladung ohne Netznutzung"), "",IF($A239="","",SUMIFS('Ergebnis (detailliert)'!$S$17:$S$1001,'Ergebnis (detailliert)'!$A$17:$A$1001,'Ergebnis (aggregiert)'!$A239,'Ergebnis (detailliert)'!$B$17:$B$1001,'Ergebnis (aggregiert)'!$C239)))</f>
        <v/>
      </c>
      <c r="J239" s="87" t="str">
        <f>IFERROR(IF(ISBLANK(A239),"",IF(COUNTIF('Beladung des Speichers'!$A$17:$A$300,'Ergebnis (aggregiert)'!A239)=0,"Fehler: Reiter 'Beladung des Speichers' wurde für diesen Speicher nicht ausgefüllt",IF(COUNTIF('Entladung des Speichers'!$A$17:$A$300,'Ergebnis (aggregiert)'!A239)=0,"Fehler: Reiter 'Entladung des Speichers' wurde für diesen Speicher nicht ausgefüllt",IF(COUNTIF(Füllstände!$A$17:$A$300,'Ergebnis (aggregiert)'!A239)=0,"Fehler: Reiter 'Füllstände' wurde für diesen Speicher nicht ausgefüllt","")))),"Fehler: nicht alle Datenblätter für diesen Speicher wurden vollständig befüllt")</f>
        <v/>
      </c>
    </row>
    <row r="240" spans="1:10" x14ac:dyDescent="0.2">
      <c r="A240" s="105" t="str">
        <f>IF(Stammdaten!A240="","",Stammdaten!A240)</f>
        <v/>
      </c>
      <c r="B240" s="105" t="str">
        <f>IF(A240="","",VLOOKUP(A240,Stammdaten!A240:H523,6,FALSE))</f>
        <v/>
      </c>
      <c r="C240" s="177" t="str">
        <f>IF(A240="","",IF(OR('Beladung des Speichers'!B240="Beladung aus dem Netz eines anderen Netzbetreibers",'Beladung des Speichers'!B240="Beladung ohne Netznutzung"),'Beladung des Speichers'!B240,"Beladung aus dem Netz der "&amp;Stammdaten!$F$3))</f>
        <v/>
      </c>
      <c r="D240" s="106" t="str">
        <f t="shared" si="5"/>
        <v/>
      </c>
      <c r="E240" s="107" t="str">
        <f>IF(OR(C240="Beladung aus dem Netz eines anderen Netzbetreibers",C240="Beladung ohne Netznutzung"), "",IF(A240="","",SUMIFS('Ergebnis (detailliert)'!$H$17:$H$300,'Ergebnis (detailliert)'!$A$17:$A$300,'Ergebnis (aggregiert)'!$A240,'Ergebnis (detailliert)'!$B$17:$B$300,'Ergebnis (aggregiert)'!$C240)))</f>
        <v/>
      </c>
      <c r="F240" s="108" t="str">
        <f>IF(OR(C240="Beladung aus dem Netz eines anderen Netzbetreibers",C240="Beladung ohne Netznutzung"),  "",IF($A240="","",SUMIFS('Ergebnis (detailliert)'!$I$17:$I$300,'Ergebnis (detailliert)'!$A$17:$A$300,'Ergebnis (aggregiert)'!$A240,'Ergebnis (detailliert)'!$B$17:$B$300,'Ergebnis (aggregiert)'!$C240)))</f>
        <v/>
      </c>
      <c r="G240" s="107" t="str">
        <f>IF(OR(C240="Beladung aus dem Netz eines anderen Netzbetreibers",C240="Beladung ohne Netznutzung"), "",IF($A240="","",SUMIFS('Ergebnis (detailliert)'!$M$17:$M$1001,'Ergebnis (detailliert)'!$A$17:$A$1001,'Ergebnis (aggregiert)'!$A240,'Ergebnis (detailliert)'!$B$17:$B$1001,'Ergebnis (aggregiert)'!$C240)))</f>
        <v/>
      </c>
      <c r="H240" s="108" t="str">
        <f>IF(OR(C240="Beladung aus dem Netz eines anderen Netzbetreibers",C240="Beladung ohne Netznutzung"), "",IF($A240="","",SUMIFS('Ergebnis (detailliert)'!$P$17:$P$1001,'Ergebnis (detailliert)'!$A$17:$A$1001,'Ergebnis (aggregiert)'!$A240,'Ergebnis (detailliert)'!$B$17:$B$1001,'Ergebnis (aggregiert)'!$C240)))</f>
        <v/>
      </c>
      <c r="I240" s="109" t="str">
        <f>IF(OR(C240="Beladung aus dem Netz eines anderen Netzbetreibers",C240="Beladung ohne Netznutzung"), "",IF($A240="","",SUMIFS('Ergebnis (detailliert)'!$S$17:$S$1001,'Ergebnis (detailliert)'!$A$17:$A$1001,'Ergebnis (aggregiert)'!$A240,'Ergebnis (detailliert)'!$B$17:$B$1001,'Ergebnis (aggregiert)'!$C240)))</f>
        <v/>
      </c>
      <c r="J240" s="87" t="str">
        <f>IFERROR(IF(ISBLANK(A240),"",IF(COUNTIF('Beladung des Speichers'!$A$17:$A$300,'Ergebnis (aggregiert)'!A240)=0,"Fehler: Reiter 'Beladung des Speichers' wurde für diesen Speicher nicht ausgefüllt",IF(COUNTIF('Entladung des Speichers'!$A$17:$A$300,'Ergebnis (aggregiert)'!A240)=0,"Fehler: Reiter 'Entladung des Speichers' wurde für diesen Speicher nicht ausgefüllt",IF(COUNTIF(Füllstände!$A$17:$A$300,'Ergebnis (aggregiert)'!A240)=0,"Fehler: Reiter 'Füllstände' wurde für diesen Speicher nicht ausgefüllt","")))),"Fehler: nicht alle Datenblätter für diesen Speicher wurden vollständig befüllt")</f>
        <v/>
      </c>
    </row>
    <row r="241" spans="1:10" x14ac:dyDescent="0.2">
      <c r="A241" s="105" t="str">
        <f>IF(Stammdaten!A241="","",Stammdaten!A241)</f>
        <v/>
      </c>
      <c r="B241" s="105" t="str">
        <f>IF(A241="","",VLOOKUP(A241,Stammdaten!A241:H524,6,FALSE))</f>
        <v/>
      </c>
      <c r="C241" s="177" t="str">
        <f>IF(A241="","",IF(OR('Beladung des Speichers'!B241="Beladung aus dem Netz eines anderen Netzbetreibers",'Beladung des Speichers'!B241="Beladung ohne Netznutzung"),'Beladung des Speichers'!B241,"Beladung aus dem Netz der "&amp;Stammdaten!$F$3))</f>
        <v/>
      </c>
      <c r="D241" s="106" t="str">
        <f t="shared" si="5"/>
        <v/>
      </c>
      <c r="E241" s="107" t="str">
        <f>IF(OR(C241="Beladung aus dem Netz eines anderen Netzbetreibers",C241="Beladung ohne Netznutzung"), "",IF(A241="","",SUMIFS('Ergebnis (detailliert)'!$H$17:$H$300,'Ergebnis (detailliert)'!$A$17:$A$300,'Ergebnis (aggregiert)'!$A241,'Ergebnis (detailliert)'!$B$17:$B$300,'Ergebnis (aggregiert)'!$C241)))</f>
        <v/>
      </c>
      <c r="F241" s="108" t="str">
        <f>IF(OR(C241="Beladung aus dem Netz eines anderen Netzbetreibers",C241="Beladung ohne Netznutzung"),  "",IF($A241="","",SUMIFS('Ergebnis (detailliert)'!$I$17:$I$300,'Ergebnis (detailliert)'!$A$17:$A$300,'Ergebnis (aggregiert)'!$A241,'Ergebnis (detailliert)'!$B$17:$B$300,'Ergebnis (aggregiert)'!$C241)))</f>
        <v/>
      </c>
      <c r="G241" s="107" t="str">
        <f>IF(OR(C241="Beladung aus dem Netz eines anderen Netzbetreibers",C241="Beladung ohne Netznutzung"), "",IF($A241="","",SUMIFS('Ergebnis (detailliert)'!$M$17:$M$1001,'Ergebnis (detailliert)'!$A$17:$A$1001,'Ergebnis (aggregiert)'!$A241,'Ergebnis (detailliert)'!$B$17:$B$1001,'Ergebnis (aggregiert)'!$C241)))</f>
        <v/>
      </c>
      <c r="H241" s="108" t="str">
        <f>IF(OR(C241="Beladung aus dem Netz eines anderen Netzbetreibers",C241="Beladung ohne Netznutzung"), "",IF($A241="","",SUMIFS('Ergebnis (detailliert)'!$P$17:$P$1001,'Ergebnis (detailliert)'!$A$17:$A$1001,'Ergebnis (aggregiert)'!$A241,'Ergebnis (detailliert)'!$B$17:$B$1001,'Ergebnis (aggregiert)'!$C241)))</f>
        <v/>
      </c>
      <c r="I241" s="109" t="str">
        <f>IF(OR(C241="Beladung aus dem Netz eines anderen Netzbetreibers",C241="Beladung ohne Netznutzung"), "",IF($A241="","",SUMIFS('Ergebnis (detailliert)'!$S$17:$S$1001,'Ergebnis (detailliert)'!$A$17:$A$1001,'Ergebnis (aggregiert)'!$A241,'Ergebnis (detailliert)'!$B$17:$B$1001,'Ergebnis (aggregiert)'!$C241)))</f>
        <v/>
      </c>
      <c r="J241" s="87" t="str">
        <f>IFERROR(IF(ISBLANK(A241),"",IF(COUNTIF('Beladung des Speichers'!$A$17:$A$300,'Ergebnis (aggregiert)'!A241)=0,"Fehler: Reiter 'Beladung des Speichers' wurde für diesen Speicher nicht ausgefüllt",IF(COUNTIF('Entladung des Speichers'!$A$17:$A$300,'Ergebnis (aggregiert)'!A241)=0,"Fehler: Reiter 'Entladung des Speichers' wurde für diesen Speicher nicht ausgefüllt",IF(COUNTIF(Füllstände!$A$17:$A$300,'Ergebnis (aggregiert)'!A241)=0,"Fehler: Reiter 'Füllstände' wurde für diesen Speicher nicht ausgefüllt","")))),"Fehler: nicht alle Datenblätter für diesen Speicher wurden vollständig befüllt")</f>
        <v/>
      </c>
    </row>
    <row r="242" spans="1:10" x14ac:dyDescent="0.2">
      <c r="A242" s="105" t="str">
        <f>IF(Stammdaten!A242="","",Stammdaten!A242)</f>
        <v/>
      </c>
      <c r="B242" s="105" t="str">
        <f>IF(A242="","",VLOOKUP(A242,Stammdaten!A242:H525,6,FALSE))</f>
        <v/>
      </c>
      <c r="C242" s="177" t="str">
        <f>IF(A242="","",IF(OR('Beladung des Speichers'!B242="Beladung aus dem Netz eines anderen Netzbetreibers",'Beladung des Speichers'!B242="Beladung ohne Netznutzung"),'Beladung des Speichers'!B242,"Beladung aus dem Netz der "&amp;Stammdaten!$F$3))</f>
        <v/>
      </c>
      <c r="D242" s="106" t="str">
        <f t="shared" si="5"/>
        <v/>
      </c>
      <c r="E242" s="107" t="str">
        <f>IF(OR(C242="Beladung aus dem Netz eines anderen Netzbetreibers",C242="Beladung ohne Netznutzung"), "",IF(A242="","",SUMIFS('Ergebnis (detailliert)'!$H$17:$H$300,'Ergebnis (detailliert)'!$A$17:$A$300,'Ergebnis (aggregiert)'!$A242,'Ergebnis (detailliert)'!$B$17:$B$300,'Ergebnis (aggregiert)'!$C242)))</f>
        <v/>
      </c>
      <c r="F242" s="108" t="str">
        <f>IF(OR(C242="Beladung aus dem Netz eines anderen Netzbetreibers",C242="Beladung ohne Netznutzung"),  "",IF($A242="","",SUMIFS('Ergebnis (detailliert)'!$I$17:$I$300,'Ergebnis (detailliert)'!$A$17:$A$300,'Ergebnis (aggregiert)'!$A242,'Ergebnis (detailliert)'!$B$17:$B$300,'Ergebnis (aggregiert)'!$C242)))</f>
        <v/>
      </c>
      <c r="G242" s="107" t="str">
        <f>IF(OR(C242="Beladung aus dem Netz eines anderen Netzbetreibers",C242="Beladung ohne Netznutzung"), "",IF($A242="","",SUMIFS('Ergebnis (detailliert)'!$M$17:$M$1001,'Ergebnis (detailliert)'!$A$17:$A$1001,'Ergebnis (aggregiert)'!$A242,'Ergebnis (detailliert)'!$B$17:$B$1001,'Ergebnis (aggregiert)'!$C242)))</f>
        <v/>
      </c>
      <c r="H242" s="108" t="str">
        <f>IF(OR(C242="Beladung aus dem Netz eines anderen Netzbetreibers",C242="Beladung ohne Netznutzung"), "",IF($A242="","",SUMIFS('Ergebnis (detailliert)'!$P$17:$P$1001,'Ergebnis (detailliert)'!$A$17:$A$1001,'Ergebnis (aggregiert)'!$A242,'Ergebnis (detailliert)'!$B$17:$B$1001,'Ergebnis (aggregiert)'!$C242)))</f>
        <v/>
      </c>
      <c r="I242" s="109" t="str">
        <f>IF(OR(C242="Beladung aus dem Netz eines anderen Netzbetreibers",C242="Beladung ohne Netznutzung"), "",IF($A242="","",SUMIFS('Ergebnis (detailliert)'!$S$17:$S$1001,'Ergebnis (detailliert)'!$A$17:$A$1001,'Ergebnis (aggregiert)'!$A242,'Ergebnis (detailliert)'!$B$17:$B$1001,'Ergebnis (aggregiert)'!$C242)))</f>
        <v/>
      </c>
      <c r="J242" s="87" t="str">
        <f>IFERROR(IF(ISBLANK(A242),"",IF(COUNTIF('Beladung des Speichers'!$A$17:$A$300,'Ergebnis (aggregiert)'!A242)=0,"Fehler: Reiter 'Beladung des Speichers' wurde für diesen Speicher nicht ausgefüllt",IF(COUNTIF('Entladung des Speichers'!$A$17:$A$300,'Ergebnis (aggregiert)'!A242)=0,"Fehler: Reiter 'Entladung des Speichers' wurde für diesen Speicher nicht ausgefüllt",IF(COUNTIF(Füllstände!$A$17:$A$300,'Ergebnis (aggregiert)'!A242)=0,"Fehler: Reiter 'Füllstände' wurde für diesen Speicher nicht ausgefüllt","")))),"Fehler: nicht alle Datenblätter für diesen Speicher wurden vollständig befüllt")</f>
        <v/>
      </c>
    </row>
    <row r="243" spans="1:10" x14ac:dyDescent="0.2">
      <c r="A243" s="105" t="str">
        <f>IF(Stammdaten!A243="","",Stammdaten!A243)</f>
        <v/>
      </c>
      <c r="B243" s="105" t="str">
        <f>IF(A243="","",VLOOKUP(A243,Stammdaten!A243:H526,6,FALSE))</f>
        <v/>
      </c>
      <c r="C243" s="177" t="str">
        <f>IF(A243="","",IF(OR('Beladung des Speichers'!B243="Beladung aus dem Netz eines anderen Netzbetreibers",'Beladung des Speichers'!B243="Beladung ohne Netznutzung"),'Beladung des Speichers'!B243,"Beladung aus dem Netz der "&amp;Stammdaten!$F$3))</f>
        <v/>
      </c>
      <c r="D243" s="106" t="str">
        <f t="shared" si="5"/>
        <v/>
      </c>
      <c r="E243" s="107" t="str">
        <f>IF(OR(C243="Beladung aus dem Netz eines anderen Netzbetreibers",C243="Beladung ohne Netznutzung"), "",IF(A243="","",SUMIFS('Ergebnis (detailliert)'!$H$17:$H$300,'Ergebnis (detailliert)'!$A$17:$A$300,'Ergebnis (aggregiert)'!$A243,'Ergebnis (detailliert)'!$B$17:$B$300,'Ergebnis (aggregiert)'!$C243)))</f>
        <v/>
      </c>
      <c r="F243" s="108" t="str">
        <f>IF(OR(C243="Beladung aus dem Netz eines anderen Netzbetreibers",C243="Beladung ohne Netznutzung"),  "",IF($A243="","",SUMIFS('Ergebnis (detailliert)'!$I$17:$I$300,'Ergebnis (detailliert)'!$A$17:$A$300,'Ergebnis (aggregiert)'!$A243,'Ergebnis (detailliert)'!$B$17:$B$300,'Ergebnis (aggregiert)'!$C243)))</f>
        <v/>
      </c>
      <c r="G243" s="107" t="str">
        <f>IF(OR(C243="Beladung aus dem Netz eines anderen Netzbetreibers",C243="Beladung ohne Netznutzung"), "",IF($A243="","",SUMIFS('Ergebnis (detailliert)'!$M$17:$M$1001,'Ergebnis (detailliert)'!$A$17:$A$1001,'Ergebnis (aggregiert)'!$A243,'Ergebnis (detailliert)'!$B$17:$B$1001,'Ergebnis (aggregiert)'!$C243)))</f>
        <v/>
      </c>
      <c r="H243" s="108" t="str">
        <f>IF(OR(C243="Beladung aus dem Netz eines anderen Netzbetreibers",C243="Beladung ohne Netznutzung"), "",IF($A243="","",SUMIFS('Ergebnis (detailliert)'!$P$17:$P$1001,'Ergebnis (detailliert)'!$A$17:$A$1001,'Ergebnis (aggregiert)'!$A243,'Ergebnis (detailliert)'!$B$17:$B$1001,'Ergebnis (aggregiert)'!$C243)))</f>
        <v/>
      </c>
      <c r="I243" s="109" t="str">
        <f>IF(OR(C243="Beladung aus dem Netz eines anderen Netzbetreibers",C243="Beladung ohne Netznutzung"), "",IF($A243="","",SUMIFS('Ergebnis (detailliert)'!$S$17:$S$1001,'Ergebnis (detailliert)'!$A$17:$A$1001,'Ergebnis (aggregiert)'!$A243,'Ergebnis (detailliert)'!$B$17:$B$1001,'Ergebnis (aggregiert)'!$C243)))</f>
        <v/>
      </c>
      <c r="J243" s="87" t="str">
        <f>IFERROR(IF(ISBLANK(A243),"",IF(COUNTIF('Beladung des Speichers'!$A$17:$A$300,'Ergebnis (aggregiert)'!A243)=0,"Fehler: Reiter 'Beladung des Speichers' wurde für diesen Speicher nicht ausgefüllt",IF(COUNTIF('Entladung des Speichers'!$A$17:$A$300,'Ergebnis (aggregiert)'!A243)=0,"Fehler: Reiter 'Entladung des Speichers' wurde für diesen Speicher nicht ausgefüllt",IF(COUNTIF(Füllstände!$A$17:$A$300,'Ergebnis (aggregiert)'!A243)=0,"Fehler: Reiter 'Füllstände' wurde für diesen Speicher nicht ausgefüllt","")))),"Fehler: nicht alle Datenblätter für diesen Speicher wurden vollständig befüllt")</f>
        <v/>
      </c>
    </row>
    <row r="244" spans="1:10" x14ac:dyDescent="0.2">
      <c r="A244" s="105" t="str">
        <f>IF(Stammdaten!A244="","",Stammdaten!A244)</f>
        <v/>
      </c>
      <c r="B244" s="105" t="str">
        <f>IF(A244="","",VLOOKUP(A244,Stammdaten!A244:H527,6,FALSE))</f>
        <v/>
      </c>
      <c r="C244" s="177" t="str">
        <f>IF(A244="","",IF(OR('Beladung des Speichers'!B244="Beladung aus dem Netz eines anderen Netzbetreibers",'Beladung des Speichers'!B244="Beladung ohne Netznutzung"),'Beladung des Speichers'!B244,"Beladung aus dem Netz der "&amp;Stammdaten!$F$3))</f>
        <v/>
      </c>
      <c r="D244" s="106" t="str">
        <f t="shared" si="5"/>
        <v/>
      </c>
      <c r="E244" s="107" t="str">
        <f>IF(OR(C244="Beladung aus dem Netz eines anderen Netzbetreibers",C244="Beladung ohne Netznutzung"), "",IF(A244="","",SUMIFS('Ergebnis (detailliert)'!$H$17:$H$300,'Ergebnis (detailliert)'!$A$17:$A$300,'Ergebnis (aggregiert)'!$A244,'Ergebnis (detailliert)'!$B$17:$B$300,'Ergebnis (aggregiert)'!$C244)))</f>
        <v/>
      </c>
      <c r="F244" s="108" t="str">
        <f>IF(OR(C244="Beladung aus dem Netz eines anderen Netzbetreibers",C244="Beladung ohne Netznutzung"),  "",IF($A244="","",SUMIFS('Ergebnis (detailliert)'!$I$17:$I$300,'Ergebnis (detailliert)'!$A$17:$A$300,'Ergebnis (aggregiert)'!$A244,'Ergebnis (detailliert)'!$B$17:$B$300,'Ergebnis (aggregiert)'!$C244)))</f>
        <v/>
      </c>
      <c r="G244" s="107" t="str">
        <f>IF(OR(C244="Beladung aus dem Netz eines anderen Netzbetreibers",C244="Beladung ohne Netznutzung"), "",IF($A244="","",SUMIFS('Ergebnis (detailliert)'!$M$17:$M$1001,'Ergebnis (detailliert)'!$A$17:$A$1001,'Ergebnis (aggregiert)'!$A244,'Ergebnis (detailliert)'!$B$17:$B$1001,'Ergebnis (aggregiert)'!$C244)))</f>
        <v/>
      </c>
      <c r="H244" s="108" t="str">
        <f>IF(OR(C244="Beladung aus dem Netz eines anderen Netzbetreibers",C244="Beladung ohne Netznutzung"), "",IF($A244="","",SUMIFS('Ergebnis (detailliert)'!$P$17:$P$1001,'Ergebnis (detailliert)'!$A$17:$A$1001,'Ergebnis (aggregiert)'!$A244,'Ergebnis (detailliert)'!$B$17:$B$1001,'Ergebnis (aggregiert)'!$C244)))</f>
        <v/>
      </c>
      <c r="I244" s="109" t="str">
        <f>IF(OR(C244="Beladung aus dem Netz eines anderen Netzbetreibers",C244="Beladung ohne Netznutzung"), "",IF($A244="","",SUMIFS('Ergebnis (detailliert)'!$S$17:$S$1001,'Ergebnis (detailliert)'!$A$17:$A$1001,'Ergebnis (aggregiert)'!$A244,'Ergebnis (detailliert)'!$B$17:$B$1001,'Ergebnis (aggregiert)'!$C244)))</f>
        <v/>
      </c>
      <c r="J244" s="87" t="str">
        <f>IFERROR(IF(ISBLANK(A244),"",IF(COUNTIF('Beladung des Speichers'!$A$17:$A$300,'Ergebnis (aggregiert)'!A244)=0,"Fehler: Reiter 'Beladung des Speichers' wurde für diesen Speicher nicht ausgefüllt",IF(COUNTIF('Entladung des Speichers'!$A$17:$A$300,'Ergebnis (aggregiert)'!A244)=0,"Fehler: Reiter 'Entladung des Speichers' wurde für diesen Speicher nicht ausgefüllt",IF(COUNTIF(Füllstände!$A$17:$A$300,'Ergebnis (aggregiert)'!A244)=0,"Fehler: Reiter 'Füllstände' wurde für diesen Speicher nicht ausgefüllt","")))),"Fehler: nicht alle Datenblätter für diesen Speicher wurden vollständig befüllt")</f>
        <v/>
      </c>
    </row>
    <row r="245" spans="1:10" x14ac:dyDescent="0.2">
      <c r="A245" s="105" t="str">
        <f>IF(Stammdaten!A245="","",Stammdaten!A245)</f>
        <v/>
      </c>
      <c r="B245" s="105" t="str">
        <f>IF(A245="","",VLOOKUP(A245,Stammdaten!A245:H528,6,FALSE))</f>
        <v/>
      </c>
      <c r="C245" s="177" t="str">
        <f>IF(A245="","",IF(OR('Beladung des Speichers'!B245="Beladung aus dem Netz eines anderen Netzbetreibers",'Beladung des Speichers'!B245="Beladung ohne Netznutzung"),'Beladung des Speichers'!B245,"Beladung aus dem Netz der "&amp;Stammdaten!$F$3))</f>
        <v/>
      </c>
      <c r="D245" s="106" t="str">
        <f t="shared" si="5"/>
        <v/>
      </c>
      <c r="E245" s="107" t="str">
        <f>IF(OR(C245="Beladung aus dem Netz eines anderen Netzbetreibers",C245="Beladung ohne Netznutzung"), "",IF(A245="","",SUMIFS('Ergebnis (detailliert)'!$H$17:$H$300,'Ergebnis (detailliert)'!$A$17:$A$300,'Ergebnis (aggregiert)'!$A245,'Ergebnis (detailliert)'!$B$17:$B$300,'Ergebnis (aggregiert)'!$C245)))</f>
        <v/>
      </c>
      <c r="F245" s="108" t="str">
        <f>IF(OR(C245="Beladung aus dem Netz eines anderen Netzbetreibers",C245="Beladung ohne Netznutzung"),  "",IF($A245="","",SUMIFS('Ergebnis (detailliert)'!$I$17:$I$300,'Ergebnis (detailliert)'!$A$17:$A$300,'Ergebnis (aggregiert)'!$A245,'Ergebnis (detailliert)'!$B$17:$B$300,'Ergebnis (aggregiert)'!$C245)))</f>
        <v/>
      </c>
      <c r="G245" s="107" t="str">
        <f>IF(OR(C245="Beladung aus dem Netz eines anderen Netzbetreibers",C245="Beladung ohne Netznutzung"), "",IF($A245="","",SUMIFS('Ergebnis (detailliert)'!$M$17:$M$1001,'Ergebnis (detailliert)'!$A$17:$A$1001,'Ergebnis (aggregiert)'!$A245,'Ergebnis (detailliert)'!$B$17:$B$1001,'Ergebnis (aggregiert)'!$C245)))</f>
        <v/>
      </c>
      <c r="H245" s="108" t="str">
        <f>IF(OR(C245="Beladung aus dem Netz eines anderen Netzbetreibers",C245="Beladung ohne Netznutzung"), "",IF($A245="","",SUMIFS('Ergebnis (detailliert)'!$P$17:$P$1001,'Ergebnis (detailliert)'!$A$17:$A$1001,'Ergebnis (aggregiert)'!$A245,'Ergebnis (detailliert)'!$B$17:$B$1001,'Ergebnis (aggregiert)'!$C245)))</f>
        <v/>
      </c>
      <c r="I245" s="109" t="str">
        <f>IF(OR(C245="Beladung aus dem Netz eines anderen Netzbetreibers",C245="Beladung ohne Netznutzung"), "",IF($A245="","",SUMIFS('Ergebnis (detailliert)'!$S$17:$S$1001,'Ergebnis (detailliert)'!$A$17:$A$1001,'Ergebnis (aggregiert)'!$A245,'Ergebnis (detailliert)'!$B$17:$B$1001,'Ergebnis (aggregiert)'!$C245)))</f>
        <v/>
      </c>
      <c r="J245" s="87" t="str">
        <f>IFERROR(IF(ISBLANK(A245),"",IF(COUNTIF('Beladung des Speichers'!$A$17:$A$300,'Ergebnis (aggregiert)'!A245)=0,"Fehler: Reiter 'Beladung des Speichers' wurde für diesen Speicher nicht ausgefüllt",IF(COUNTIF('Entladung des Speichers'!$A$17:$A$300,'Ergebnis (aggregiert)'!A245)=0,"Fehler: Reiter 'Entladung des Speichers' wurde für diesen Speicher nicht ausgefüllt",IF(COUNTIF(Füllstände!$A$17:$A$300,'Ergebnis (aggregiert)'!A245)=0,"Fehler: Reiter 'Füllstände' wurde für diesen Speicher nicht ausgefüllt","")))),"Fehler: nicht alle Datenblätter für diesen Speicher wurden vollständig befüllt")</f>
        <v/>
      </c>
    </row>
    <row r="246" spans="1:10" x14ac:dyDescent="0.2">
      <c r="A246" s="105" t="str">
        <f>IF(Stammdaten!A246="","",Stammdaten!A246)</f>
        <v/>
      </c>
      <c r="B246" s="105" t="str">
        <f>IF(A246="","",VLOOKUP(A246,Stammdaten!A246:H529,6,FALSE))</f>
        <v/>
      </c>
      <c r="C246" s="177" t="str">
        <f>IF(A246="","",IF(OR('Beladung des Speichers'!B246="Beladung aus dem Netz eines anderen Netzbetreibers",'Beladung des Speichers'!B246="Beladung ohne Netznutzung"),'Beladung des Speichers'!B246,"Beladung aus dem Netz der "&amp;Stammdaten!$F$3))</f>
        <v/>
      </c>
      <c r="D246" s="106" t="str">
        <f t="shared" si="5"/>
        <v/>
      </c>
      <c r="E246" s="107" t="str">
        <f>IF(OR(C246="Beladung aus dem Netz eines anderen Netzbetreibers",C246="Beladung ohne Netznutzung"), "",IF(A246="","",SUMIFS('Ergebnis (detailliert)'!$H$17:$H$300,'Ergebnis (detailliert)'!$A$17:$A$300,'Ergebnis (aggregiert)'!$A246,'Ergebnis (detailliert)'!$B$17:$B$300,'Ergebnis (aggregiert)'!$C246)))</f>
        <v/>
      </c>
      <c r="F246" s="108" t="str">
        <f>IF(OR(C246="Beladung aus dem Netz eines anderen Netzbetreibers",C246="Beladung ohne Netznutzung"),  "",IF($A246="","",SUMIFS('Ergebnis (detailliert)'!$I$17:$I$300,'Ergebnis (detailliert)'!$A$17:$A$300,'Ergebnis (aggregiert)'!$A246,'Ergebnis (detailliert)'!$B$17:$B$300,'Ergebnis (aggregiert)'!$C246)))</f>
        <v/>
      </c>
      <c r="G246" s="107" t="str">
        <f>IF(OR(C246="Beladung aus dem Netz eines anderen Netzbetreibers",C246="Beladung ohne Netznutzung"), "",IF($A246="","",SUMIFS('Ergebnis (detailliert)'!$M$17:$M$1001,'Ergebnis (detailliert)'!$A$17:$A$1001,'Ergebnis (aggregiert)'!$A246,'Ergebnis (detailliert)'!$B$17:$B$1001,'Ergebnis (aggregiert)'!$C246)))</f>
        <v/>
      </c>
      <c r="H246" s="108" t="str">
        <f>IF(OR(C246="Beladung aus dem Netz eines anderen Netzbetreibers",C246="Beladung ohne Netznutzung"), "",IF($A246="","",SUMIFS('Ergebnis (detailliert)'!$P$17:$P$1001,'Ergebnis (detailliert)'!$A$17:$A$1001,'Ergebnis (aggregiert)'!$A246,'Ergebnis (detailliert)'!$B$17:$B$1001,'Ergebnis (aggregiert)'!$C246)))</f>
        <v/>
      </c>
      <c r="I246" s="109" t="str">
        <f>IF(OR(C246="Beladung aus dem Netz eines anderen Netzbetreibers",C246="Beladung ohne Netznutzung"), "",IF($A246="","",SUMIFS('Ergebnis (detailliert)'!$S$17:$S$1001,'Ergebnis (detailliert)'!$A$17:$A$1001,'Ergebnis (aggregiert)'!$A246,'Ergebnis (detailliert)'!$B$17:$B$1001,'Ergebnis (aggregiert)'!$C246)))</f>
        <v/>
      </c>
      <c r="J246" s="87" t="str">
        <f>IFERROR(IF(ISBLANK(A246),"",IF(COUNTIF('Beladung des Speichers'!$A$17:$A$300,'Ergebnis (aggregiert)'!A246)=0,"Fehler: Reiter 'Beladung des Speichers' wurde für diesen Speicher nicht ausgefüllt",IF(COUNTIF('Entladung des Speichers'!$A$17:$A$300,'Ergebnis (aggregiert)'!A246)=0,"Fehler: Reiter 'Entladung des Speichers' wurde für diesen Speicher nicht ausgefüllt",IF(COUNTIF(Füllstände!$A$17:$A$300,'Ergebnis (aggregiert)'!A246)=0,"Fehler: Reiter 'Füllstände' wurde für diesen Speicher nicht ausgefüllt","")))),"Fehler: nicht alle Datenblätter für diesen Speicher wurden vollständig befüllt")</f>
        <v/>
      </c>
    </row>
    <row r="247" spans="1:10" x14ac:dyDescent="0.2">
      <c r="A247" s="105" t="str">
        <f>IF(Stammdaten!A247="","",Stammdaten!A247)</f>
        <v/>
      </c>
      <c r="B247" s="105" t="str">
        <f>IF(A247="","",VLOOKUP(A247,Stammdaten!A247:H530,6,FALSE))</f>
        <v/>
      </c>
      <c r="C247" s="177" t="str">
        <f>IF(A247="","",IF(OR('Beladung des Speichers'!B247="Beladung aus dem Netz eines anderen Netzbetreibers",'Beladung des Speichers'!B247="Beladung ohne Netznutzung"),'Beladung des Speichers'!B247,"Beladung aus dem Netz der "&amp;Stammdaten!$F$3))</f>
        <v/>
      </c>
      <c r="D247" s="106" t="str">
        <f t="shared" si="5"/>
        <v/>
      </c>
      <c r="E247" s="107" t="str">
        <f>IF(OR(C247="Beladung aus dem Netz eines anderen Netzbetreibers",C247="Beladung ohne Netznutzung"), "",IF(A247="","",SUMIFS('Ergebnis (detailliert)'!$H$17:$H$300,'Ergebnis (detailliert)'!$A$17:$A$300,'Ergebnis (aggregiert)'!$A247,'Ergebnis (detailliert)'!$B$17:$B$300,'Ergebnis (aggregiert)'!$C247)))</f>
        <v/>
      </c>
      <c r="F247" s="108" t="str">
        <f>IF(OR(C247="Beladung aus dem Netz eines anderen Netzbetreibers",C247="Beladung ohne Netznutzung"),  "",IF($A247="","",SUMIFS('Ergebnis (detailliert)'!$I$17:$I$300,'Ergebnis (detailliert)'!$A$17:$A$300,'Ergebnis (aggregiert)'!$A247,'Ergebnis (detailliert)'!$B$17:$B$300,'Ergebnis (aggregiert)'!$C247)))</f>
        <v/>
      </c>
      <c r="G247" s="107" t="str">
        <f>IF(OR(C247="Beladung aus dem Netz eines anderen Netzbetreibers",C247="Beladung ohne Netznutzung"), "",IF($A247="","",SUMIFS('Ergebnis (detailliert)'!$M$17:$M$1001,'Ergebnis (detailliert)'!$A$17:$A$1001,'Ergebnis (aggregiert)'!$A247,'Ergebnis (detailliert)'!$B$17:$B$1001,'Ergebnis (aggregiert)'!$C247)))</f>
        <v/>
      </c>
      <c r="H247" s="108" t="str">
        <f>IF(OR(C247="Beladung aus dem Netz eines anderen Netzbetreibers",C247="Beladung ohne Netznutzung"), "",IF($A247="","",SUMIFS('Ergebnis (detailliert)'!$P$17:$P$1001,'Ergebnis (detailliert)'!$A$17:$A$1001,'Ergebnis (aggregiert)'!$A247,'Ergebnis (detailliert)'!$B$17:$B$1001,'Ergebnis (aggregiert)'!$C247)))</f>
        <v/>
      </c>
      <c r="I247" s="109" t="str">
        <f>IF(OR(C247="Beladung aus dem Netz eines anderen Netzbetreibers",C247="Beladung ohne Netznutzung"), "",IF($A247="","",SUMIFS('Ergebnis (detailliert)'!$S$17:$S$1001,'Ergebnis (detailliert)'!$A$17:$A$1001,'Ergebnis (aggregiert)'!$A247,'Ergebnis (detailliert)'!$B$17:$B$1001,'Ergebnis (aggregiert)'!$C247)))</f>
        <v/>
      </c>
      <c r="J247" s="87" t="str">
        <f>IFERROR(IF(ISBLANK(A247),"",IF(COUNTIF('Beladung des Speichers'!$A$17:$A$300,'Ergebnis (aggregiert)'!A247)=0,"Fehler: Reiter 'Beladung des Speichers' wurde für diesen Speicher nicht ausgefüllt",IF(COUNTIF('Entladung des Speichers'!$A$17:$A$300,'Ergebnis (aggregiert)'!A247)=0,"Fehler: Reiter 'Entladung des Speichers' wurde für diesen Speicher nicht ausgefüllt",IF(COUNTIF(Füllstände!$A$17:$A$300,'Ergebnis (aggregiert)'!A247)=0,"Fehler: Reiter 'Füllstände' wurde für diesen Speicher nicht ausgefüllt","")))),"Fehler: nicht alle Datenblätter für diesen Speicher wurden vollständig befüllt")</f>
        <v/>
      </c>
    </row>
    <row r="248" spans="1:10" x14ac:dyDescent="0.2">
      <c r="A248" s="105" t="str">
        <f>IF(Stammdaten!A248="","",Stammdaten!A248)</f>
        <v/>
      </c>
      <c r="B248" s="105" t="str">
        <f>IF(A248="","",VLOOKUP(A248,Stammdaten!A248:H531,6,FALSE))</f>
        <v/>
      </c>
      <c r="C248" s="177" t="str">
        <f>IF(A248="","",IF(OR('Beladung des Speichers'!B248="Beladung aus dem Netz eines anderen Netzbetreibers",'Beladung des Speichers'!B248="Beladung ohne Netznutzung"),'Beladung des Speichers'!B248,"Beladung aus dem Netz der "&amp;Stammdaten!$F$3))</f>
        <v/>
      </c>
      <c r="D248" s="106" t="str">
        <f t="shared" si="5"/>
        <v/>
      </c>
      <c r="E248" s="107" t="str">
        <f>IF(OR(C248="Beladung aus dem Netz eines anderen Netzbetreibers",C248="Beladung ohne Netznutzung"), "",IF(A248="","",SUMIFS('Ergebnis (detailliert)'!$H$17:$H$300,'Ergebnis (detailliert)'!$A$17:$A$300,'Ergebnis (aggregiert)'!$A248,'Ergebnis (detailliert)'!$B$17:$B$300,'Ergebnis (aggregiert)'!$C248)))</f>
        <v/>
      </c>
      <c r="F248" s="108" t="str">
        <f>IF(OR(C248="Beladung aus dem Netz eines anderen Netzbetreibers",C248="Beladung ohne Netznutzung"),  "",IF($A248="","",SUMIFS('Ergebnis (detailliert)'!$I$17:$I$300,'Ergebnis (detailliert)'!$A$17:$A$300,'Ergebnis (aggregiert)'!$A248,'Ergebnis (detailliert)'!$B$17:$B$300,'Ergebnis (aggregiert)'!$C248)))</f>
        <v/>
      </c>
      <c r="G248" s="107" t="str">
        <f>IF(OR(C248="Beladung aus dem Netz eines anderen Netzbetreibers",C248="Beladung ohne Netznutzung"), "",IF($A248="","",SUMIFS('Ergebnis (detailliert)'!$M$17:$M$1001,'Ergebnis (detailliert)'!$A$17:$A$1001,'Ergebnis (aggregiert)'!$A248,'Ergebnis (detailliert)'!$B$17:$B$1001,'Ergebnis (aggregiert)'!$C248)))</f>
        <v/>
      </c>
      <c r="H248" s="108" t="str">
        <f>IF(OR(C248="Beladung aus dem Netz eines anderen Netzbetreibers",C248="Beladung ohne Netznutzung"), "",IF($A248="","",SUMIFS('Ergebnis (detailliert)'!$P$17:$P$1001,'Ergebnis (detailliert)'!$A$17:$A$1001,'Ergebnis (aggregiert)'!$A248,'Ergebnis (detailliert)'!$B$17:$B$1001,'Ergebnis (aggregiert)'!$C248)))</f>
        <v/>
      </c>
      <c r="I248" s="109" t="str">
        <f>IF(OR(C248="Beladung aus dem Netz eines anderen Netzbetreibers",C248="Beladung ohne Netznutzung"), "",IF($A248="","",SUMIFS('Ergebnis (detailliert)'!$S$17:$S$1001,'Ergebnis (detailliert)'!$A$17:$A$1001,'Ergebnis (aggregiert)'!$A248,'Ergebnis (detailliert)'!$B$17:$B$1001,'Ergebnis (aggregiert)'!$C248)))</f>
        <v/>
      </c>
      <c r="J248" s="87" t="str">
        <f>IFERROR(IF(ISBLANK(A248),"",IF(COUNTIF('Beladung des Speichers'!$A$17:$A$300,'Ergebnis (aggregiert)'!A248)=0,"Fehler: Reiter 'Beladung des Speichers' wurde für diesen Speicher nicht ausgefüllt",IF(COUNTIF('Entladung des Speichers'!$A$17:$A$300,'Ergebnis (aggregiert)'!A248)=0,"Fehler: Reiter 'Entladung des Speichers' wurde für diesen Speicher nicht ausgefüllt",IF(COUNTIF(Füllstände!$A$17:$A$300,'Ergebnis (aggregiert)'!A248)=0,"Fehler: Reiter 'Füllstände' wurde für diesen Speicher nicht ausgefüllt","")))),"Fehler: nicht alle Datenblätter für diesen Speicher wurden vollständig befüllt")</f>
        <v/>
      </c>
    </row>
    <row r="249" spans="1:10" x14ac:dyDescent="0.2">
      <c r="A249" s="105" t="str">
        <f>IF(Stammdaten!A249="","",Stammdaten!A249)</f>
        <v/>
      </c>
      <c r="B249" s="105" t="str">
        <f>IF(A249="","",VLOOKUP(A249,Stammdaten!A249:H532,6,FALSE))</f>
        <v/>
      </c>
      <c r="C249" s="177" t="str">
        <f>IF(A249="","",IF(OR('Beladung des Speichers'!B249="Beladung aus dem Netz eines anderen Netzbetreibers",'Beladung des Speichers'!B249="Beladung ohne Netznutzung"),'Beladung des Speichers'!B249,"Beladung aus dem Netz der "&amp;Stammdaten!$F$3))</f>
        <v/>
      </c>
      <c r="D249" s="106" t="str">
        <f t="shared" si="5"/>
        <v/>
      </c>
      <c r="E249" s="107" t="str">
        <f>IF(OR(C249="Beladung aus dem Netz eines anderen Netzbetreibers",C249="Beladung ohne Netznutzung"), "",IF(A249="","",SUMIFS('Ergebnis (detailliert)'!$H$17:$H$300,'Ergebnis (detailliert)'!$A$17:$A$300,'Ergebnis (aggregiert)'!$A249,'Ergebnis (detailliert)'!$B$17:$B$300,'Ergebnis (aggregiert)'!$C249)))</f>
        <v/>
      </c>
      <c r="F249" s="108" t="str">
        <f>IF(OR(C249="Beladung aus dem Netz eines anderen Netzbetreibers",C249="Beladung ohne Netznutzung"),  "",IF($A249="","",SUMIFS('Ergebnis (detailliert)'!$I$17:$I$300,'Ergebnis (detailliert)'!$A$17:$A$300,'Ergebnis (aggregiert)'!$A249,'Ergebnis (detailliert)'!$B$17:$B$300,'Ergebnis (aggregiert)'!$C249)))</f>
        <v/>
      </c>
      <c r="G249" s="107" t="str">
        <f>IF(OR(C249="Beladung aus dem Netz eines anderen Netzbetreibers",C249="Beladung ohne Netznutzung"), "",IF($A249="","",SUMIFS('Ergebnis (detailliert)'!$M$17:$M$1001,'Ergebnis (detailliert)'!$A$17:$A$1001,'Ergebnis (aggregiert)'!$A249,'Ergebnis (detailliert)'!$B$17:$B$1001,'Ergebnis (aggregiert)'!$C249)))</f>
        <v/>
      </c>
      <c r="H249" s="108" t="str">
        <f>IF(OR(C249="Beladung aus dem Netz eines anderen Netzbetreibers",C249="Beladung ohne Netznutzung"), "",IF($A249="","",SUMIFS('Ergebnis (detailliert)'!$P$17:$P$1001,'Ergebnis (detailliert)'!$A$17:$A$1001,'Ergebnis (aggregiert)'!$A249,'Ergebnis (detailliert)'!$B$17:$B$1001,'Ergebnis (aggregiert)'!$C249)))</f>
        <v/>
      </c>
      <c r="I249" s="109" t="str">
        <f>IF(OR(C249="Beladung aus dem Netz eines anderen Netzbetreibers",C249="Beladung ohne Netznutzung"), "",IF($A249="","",SUMIFS('Ergebnis (detailliert)'!$S$17:$S$1001,'Ergebnis (detailliert)'!$A$17:$A$1001,'Ergebnis (aggregiert)'!$A249,'Ergebnis (detailliert)'!$B$17:$B$1001,'Ergebnis (aggregiert)'!$C249)))</f>
        <v/>
      </c>
      <c r="J249" s="87" t="str">
        <f>IFERROR(IF(ISBLANK(A249),"",IF(COUNTIF('Beladung des Speichers'!$A$17:$A$300,'Ergebnis (aggregiert)'!A249)=0,"Fehler: Reiter 'Beladung des Speichers' wurde für diesen Speicher nicht ausgefüllt",IF(COUNTIF('Entladung des Speichers'!$A$17:$A$300,'Ergebnis (aggregiert)'!A249)=0,"Fehler: Reiter 'Entladung des Speichers' wurde für diesen Speicher nicht ausgefüllt",IF(COUNTIF(Füllstände!$A$17:$A$300,'Ergebnis (aggregiert)'!A249)=0,"Fehler: Reiter 'Füllstände' wurde für diesen Speicher nicht ausgefüllt","")))),"Fehler: nicht alle Datenblätter für diesen Speicher wurden vollständig befüllt")</f>
        <v/>
      </c>
    </row>
    <row r="250" spans="1:10" x14ac:dyDescent="0.2">
      <c r="A250" s="105" t="str">
        <f>IF(Stammdaten!A250="","",Stammdaten!A250)</f>
        <v/>
      </c>
      <c r="B250" s="105" t="str">
        <f>IF(A250="","",VLOOKUP(A250,Stammdaten!A250:H533,6,FALSE))</f>
        <v/>
      </c>
      <c r="C250" s="177" t="str">
        <f>IF(A250="","",IF(OR('Beladung des Speichers'!B250="Beladung aus dem Netz eines anderen Netzbetreibers",'Beladung des Speichers'!B250="Beladung ohne Netznutzung"),'Beladung des Speichers'!B250,"Beladung aus dem Netz der "&amp;Stammdaten!$F$3))</f>
        <v/>
      </c>
      <c r="D250" s="106" t="str">
        <f t="shared" si="5"/>
        <v/>
      </c>
      <c r="E250" s="107" t="str">
        <f>IF(OR(C250="Beladung aus dem Netz eines anderen Netzbetreibers",C250="Beladung ohne Netznutzung"), "",IF(A250="","",SUMIFS('Ergebnis (detailliert)'!$H$17:$H$300,'Ergebnis (detailliert)'!$A$17:$A$300,'Ergebnis (aggregiert)'!$A250,'Ergebnis (detailliert)'!$B$17:$B$300,'Ergebnis (aggregiert)'!$C250)))</f>
        <v/>
      </c>
      <c r="F250" s="108" t="str">
        <f>IF(OR(C250="Beladung aus dem Netz eines anderen Netzbetreibers",C250="Beladung ohne Netznutzung"),  "",IF($A250="","",SUMIFS('Ergebnis (detailliert)'!$I$17:$I$300,'Ergebnis (detailliert)'!$A$17:$A$300,'Ergebnis (aggregiert)'!$A250,'Ergebnis (detailliert)'!$B$17:$B$300,'Ergebnis (aggregiert)'!$C250)))</f>
        <v/>
      </c>
      <c r="G250" s="107" t="str">
        <f>IF(OR(C250="Beladung aus dem Netz eines anderen Netzbetreibers",C250="Beladung ohne Netznutzung"), "",IF($A250="","",SUMIFS('Ergebnis (detailliert)'!$M$17:$M$1001,'Ergebnis (detailliert)'!$A$17:$A$1001,'Ergebnis (aggregiert)'!$A250,'Ergebnis (detailliert)'!$B$17:$B$1001,'Ergebnis (aggregiert)'!$C250)))</f>
        <v/>
      </c>
      <c r="H250" s="108" t="str">
        <f>IF(OR(C250="Beladung aus dem Netz eines anderen Netzbetreibers",C250="Beladung ohne Netznutzung"), "",IF($A250="","",SUMIFS('Ergebnis (detailliert)'!$P$17:$P$1001,'Ergebnis (detailliert)'!$A$17:$A$1001,'Ergebnis (aggregiert)'!$A250,'Ergebnis (detailliert)'!$B$17:$B$1001,'Ergebnis (aggregiert)'!$C250)))</f>
        <v/>
      </c>
      <c r="I250" s="109" t="str">
        <f>IF(OR(C250="Beladung aus dem Netz eines anderen Netzbetreibers",C250="Beladung ohne Netznutzung"), "",IF($A250="","",SUMIFS('Ergebnis (detailliert)'!$S$17:$S$1001,'Ergebnis (detailliert)'!$A$17:$A$1001,'Ergebnis (aggregiert)'!$A250,'Ergebnis (detailliert)'!$B$17:$B$1001,'Ergebnis (aggregiert)'!$C250)))</f>
        <v/>
      </c>
      <c r="J250" s="87" t="str">
        <f>IFERROR(IF(ISBLANK(A250),"",IF(COUNTIF('Beladung des Speichers'!$A$17:$A$300,'Ergebnis (aggregiert)'!A250)=0,"Fehler: Reiter 'Beladung des Speichers' wurde für diesen Speicher nicht ausgefüllt",IF(COUNTIF('Entladung des Speichers'!$A$17:$A$300,'Ergebnis (aggregiert)'!A250)=0,"Fehler: Reiter 'Entladung des Speichers' wurde für diesen Speicher nicht ausgefüllt",IF(COUNTIF(Füllstände!$A$17:$A$300,'Ergebnis (aggregiert)'!A250)=0,"Fehler: Reiter 'Füllstände' wurde für diesen Speicher nicht ausgefüllt","")))),"Fehler: nicht alle Datenblätter für diesen Speicher wurden vollständig befüllt")</f>
        <v/>
      </c>
    </row>
    <row r="251" spans="1:10" x14ac:dyDescent="0.2">
      <c r="A251" s="105" t="str">
        <f>IF(Stammdaten!A251="","",Stammdaten!A251)</f>
        <v/>
      </c>
      <c r="B251" s="105" t="str">
        <f>IF(A251="","",VLOOKUP(A251,Stammdaten!A251:H534,6,FALSE))</f>
        <v/>
      </c>
      <c r="C251" s="177" t="str">
        <f>IF(A251="","",IF(OR('Beladung des Speichers'!B251="Beladung aus dem Netz eines anderen Netzbetreibers",'Beladung des Speichers'!B251="Beladung ohne Netznutzung"),'Beladung des Speichers'!B251,"Beladung aus dem Netz der "&amp;Stammdaten!$F$3))</f>
        <v/>
      </c>
      <c r="D251" s="106" t="str">
        <f t="shared" si="5"/>
        <v/>
      </c>
      <c r="E251" s="107" t="str">
        <f>IF(OR(C251="Beladung aus dem Netz eines anderen Netzbetreibers",C251="Beladung ohne Netznutzung"), "",IF(A251="","",SUMIFS('Ergebnis (detailliert)'!$H$17:$H$300,'Ergebnis (detailliert)'!$A$17:$A$300,'Ergebnis (aggregiert)'!$A251,'Ergebnis (detailliert)'!$B$17:$B$300,'Ergebnis (aggregiert)'!$C251)))</f>
        <v/>
      </c>
      <c r="F251" s="108" t="str">
        <f>IF(OR(C251="Beladung aus dem Netz eines anderen Netzbetreibers",C251="Beladung ohne Netznutzung"),  "",IF($A251="","",SUMIFS('Ergebnis (detailliert)'!$I$17:$I$300,'Ergebnis (detailliert)'!$A$17:$A$300,'Ergebnis (aggregiert)'!$A251,'Ergebnis (detailliert)'!$B$17:$B$300,'Ergebnis (aggregiert)'!$C251)))</f>
        <v/>
      </c>
      <c r="G251" s="107" t="str">
        <f>IF(OR(C251="Beladung aus dem Netz eines anderen Netzbetreibers",C251="Beladung ohne Netznutzung"), "",IF($A251="","",SUMIFS('Ergebnis (detailliert)'!$M$17:$M$1001,'Ergebnis (detailliert)'!$A$17:$A$1001,'Ergebnis (aggregiert)'!$A251,'Ergebnis (detailliert)'!$B$17:$B$1001,'Ergebnis (aggregiert)'!$C251)))</f>
        <v/>
      </c>
      <c r="H251" s="108" t="str">
        <f>IF(OR(C251="Beladung aus dem Netz eines anderen Netzbetreibers",C251="Beladung ohne Netznutzung"), "",IF($A251="","",SUMIFS('Ergebnis (detailliert)'!$P$17:$P$1001,'Ergebnis (detailliert)'!$A$17:$A$1001,'Ergebnis (aggregiert)'!$A251,'Ergebnis (detailliert)'!$B$17:$B$1001,'Ergebnis (aggregiert)'!$C251)))</f>
        <v/>
      </c>
      <c r="I251" s="109" t="str">
        <f>IF(OR(C251="Beladung aus dem Netz eines anderen Netzbetreibers",C251="Beladung ohne Netznutzung"), "",IF($A251="","",SUMIFS('Ergebnis (detailliert)'!$S$17:$S$1001,'Ergebnis (detailliert)'!$A$17:$A$1001,'Ergebnis (aggregiert)'!$A251,'Ergebnis (detailliert)'!$B$17:$B$1001,'Ergebnis (aggregiert)'!$C251)))</f>
        <v/>
      </c>
      <c r="J251" s="87" t="str">
        <f>IFERROR(IF(ISBLANK(A251),"",IF(COUNTIF('Beladung des Speichers'!$A$17:$A$300,'Ergebnis (aggregiert)'!A251)=0,"Fehler: Reiter 'Beladung des Speichers' wurde für diesen Speicher nicht ausgefüllt",IF(COUNTIF('Entladung des Speichers'!$A$17:$A$300,'Ergebnis (aggregiert)'!A251)=0,"Fehler: Reiter 'Entladung des Speichers' wurde für diesen Speicher nicht ausgefüllt",IF(COUNTIF(Füllstände!$A$17:$A$300,'Ergebnis (aggregiert)'!A251)=0,"Fehler: Reiter 'Füllstände' wurde für diesen Speicher nicht ausgefüllt","")))),"Fehler: nicht alle Datenblätter für diesen Speicher wurden vollständig befüllt")</f>
        <v/>
      </c>
    </row>
    <row r="252" spans="1:10" x14ac:dyDescent="0.2">
      <c r="A252" s="105" t="str">
        <f>IF(Stammdaten!A252="","",Stammdaten!A252)</f>
        <v/>
      </c>
      <c r="B252" s="105" t="str">
        <f>IF(A252="","",VLOOKUP(A252,Stammdaten!A252:H535,6,FALSE))</f>
        <v/>
      </c>
      <c r="C252" s="177" t="str">
        <f>IF(A252="","",IF(OR('Beladung des Speichers'!B252="Beladung aus dem Netz eines anderen Netzbetreibers",'Beladung des Speichers'!B252="Beladung ohne Netznutzung"),'Beladung des Speichers'!B252,"Beladung aus dem Netz der "&amp;Stammdaten!$F$3))</f>
        <v/>
      </c>
      <c r="D252" s="106" t="str">
        <f t="shared" si="5"/>
        <v/>
      </c>
      <c r="E252" s="107" t="str">
        <f>IF(OR(C252="Beladung aus dem Netz eines anderen Netzbetreibers",C252="Beladung ohne Netznutzung"), "",IF(A252="","",SUMIFS('Ergebnis (detailliert)'!$H$17:$H$300,'Ergebnis (detailliert)'!$A$17:$A$300,'Ergebnis (aggregiert)'!$A252,'Ergebnis (detailliert)'!$B$17:$B$300,'Ergebnis (aggregiert)'!$C252)))</f>
        <v/>
      </c>
      <c r="F252" s="108" t="str">
        <f>IF(OR(C252="Beladung aus dem Netz eines anderen Netzbetreibers",C252="Beladung ohne Netznutzung"),  "",IF($A252="","",SUMIFS('Ergebnis (detailliert)'!$I$17:$I$300,'Ergebnis (detailliert)'!$A$17:$A$300,'Ergebnis (aggregiert)'!$A252,'Ergebnis (detailliert)'!$B$17:$B$300,'Ergebnis (aggregiert)'!$C252)))</f>
        <v/>
      </c>
      <c r="G252" s="107" t="str">
        <f>IF(OR(C252="Beladung aus dem Netz eines anderen Netzbetreibers",C252="Beladung ohne Netznutzung"), "",IF($A252="","",SUMIFS('Ergebnis (detailliert)'!$M$17:$M$1001,'Ergebnis (detailliert)'!$A$17:$A$1001,'Ergebnis (aggregiert)'!$A252,'Ergebnis (detailliert)'!$B$17:$B$1001,'Ergebnis (aggregiert)'!$C252)))</f>
        <v/>
      </c>
      <c r="H252" s="108" t="str">
        <f>IF(OR(C252="Beladung aus dem Netz eines anderen Netzbetreibers",C252="Beladung ohne Netznutzung"), "",IF($A252="","",SUMIFS('Ergebnis (detailliert)'!$P$17:$P$1001,'Ergebnis (detailliert)'!$A$17:$A$1001,'Ergebnis (aggregiert)'!$A252,'Ergebnis (detailliert)'!$B$17:$B$1001,'Ergebnis (aggregiert)'!$C252)))</f>
        <v/>
      </c>
      <c r="I252" s="109" t="str">
        <f>IF(OR(C252="Beladung aus dem Netz eines anderen Netzbetreibers",C252="Beladung ohne Netznutzung"), "",IF($A252="","",SUMIFS('Ergebnis (detailliert)'!$S$17:$S$1001,'Ergebnis (detailliert)'!$A$17:$A$1001,'Ergebnis (aggregiert)'!$A252,'Ergebnis (detailliert)'!$B$17:$B$1001,'Ergebnis (aggregiert)'!$C252)))</f>
        <v/>
      </c>
      <c r="J252" s="87" t="str">
        <f>IFERROR(IF(ISBLANK(A252),"",IF(COUNTIF('Beladung des Speichers'!$A$17:$A$300,'Ergebnis (aggregiert)'!A252)=0,"Fehler: Reiter 'Beladung des Speichers' wurde für diesen Speicher nicht ausgefüllt",IF(COUNTIF('Entladung des Speichers'!$A$17:$A$300,'Ergebnis (aggregiert)'!A252)=0,"Fehler: Reiter 'Entladung des Speichers' wurde für diesen Speicher nicht ausgefüllt",IF(COUNTIF(Füllstände!$A$17:$A$300,'Ergebnis (aggregiert)'!A252)=0,"Fehler: Reiter 'Füllstände' wurde für diesen Speicher nicht ausgefüllt","")))),"Fehler: nicht alle Datenblätter für diesen Speicher wurden vollständig befüllt")</f>
        <v/>
      </c>
    </row>
    <row r="253" spans="1:10" x14ac:dyDescent="0.2">
      <c r="A253" s="105" t="str">
        <f>IF(Stammdaten!A253="","",Stammdaten!A253)</f>
        <v/>
      </c>
      <c r="B253" s="105" t="str">
        <f>IF(A253="","",VLOOKUP(A253,Stammdaten!A253:H536,6,FALSE))</f>
        <v/>
      </c>
      <c r="C253" s="177" t="str">
        <f>IF(A253="","",IF(OR('Beladung des Speichers'!B253="Beladung aus dem Netz eines anderen Netzbetreibers",'Beladung des Speichers'!B253="Beladung ohne Netznutzung"),'Beladung des Speichers'!B253,"Beladung aus dem Netz der "&amp;Stammdaten!$F$3))</f>
        <v/>
      </c>
      <c r="D253" s="106" t="str">
        <f t="shared" si="5"/>
        <v/>
      </c>
      <c r="E253" s="107" t="str">
        <f>IF(OR(C253="Beladung aus dem Netz eines anderen Netzbetreibers",C253="Beladung ohne Netznutzung"), "",IF(A253="","",SUMIFS('Ergebnis (detailliert)'!$H$17:$H$300,'Ergebnis (detailliert)'!$A$17:$A$300,'Ergebnis (aggregiert)'!$A253,'Ergebnis (detailliert)'!$B$17:$B$300,'Ergebnis (aggregiert)'!$C253)))</f>
        <v/>
      </c>
      <c r="F253" s="108" t="str">
        <f>IF(OR(C253="Beladung aus dem Netz eines anderen Netzbetreibers",C253="Beladung ohne Netznutzung"),  "",IF($A253="","",SUMIFS('Ergebnis (detailliert)'!$I$17:$I$300,'Ergebnis (detailliert)'!$A$17:$A$300,'Ergebnis (aggregiert)'!$A253,'Ergebnis (detailliert)'!$B$17:$B$300,'Ergebnis (aggregiert)'!$C253)))</f>
        <v/>
      </c>
      <c r="G253" s="107" t="str">
        <f>IF(OR(C253="Beladung aus dem Netz eines anderen Netzbetreibers",C253="Beladung ohne Netznutzung"), "",IF($A253="","",SUMIFS('Ergebnis (detailliert)'!$M$17:$M$1001,'Ergebnis (detailliert)'!$A$17:$A$1001,'Ergebnis (aggregiert)'!$A253,'Ergebnis (detailliert)'!$B$17:$B$1001,'Ergebnis (aggregiert)'!$C253)))</f>
        <v/>
      </c>
      <c r="H253" s="108" t="str">
        <f>IF(OR(C253="Beladung aus dem Netz eines anderen Netzbetreibers",C253="Beladung ohne Netznutzung"), "",IF($A253="","",SUMIFS('Ergebnis (detailliert)'!$P$17:$P$1001,'Ergebnis (detailliert)'!$A$17:$A$1001,'Ergebnis (aggregiert)'!$A253,'Ergebnis (detailliert)'!$B$17:$B$1001,'Ergebnis (aggregiert)'!$C253)))</f>
        <v/>
      </c>
      <c r="I253" s="109" t="str">
        <f>IF(OR(C253="Beladung aus dem Netz eines anderen Netzbetreibers",C253="Beladung ohne Netznutzung"), "",IF($A253="","",SUMIFS('Ergebnis (detailliert)'!$S$17:$S$1001,'Ergebnis (detailliert)'!$A$17:$A$1001,'Ergebnis (aggregiert)'!$A253,'Ergebnis (detailliert)'!$B$17:$B$1001,'Ergebnis (aggregiert)'!$C253)))</f>
        <v/>
      </c>
      <c r="J253" s="87" t="str">
        <f>IFERROR(IF(ISBLANK(A253),"",IF(COUNTIF('Beladung des Speichers'!$A$17:$A$300,'Ergebnis (aggregiert)'!A253)=0,"Fehler: Reiter 'Beladung des Speichers' wurde für diesen Speicher nicht ausgefüllt",IF(COUNTIF('Entladung des Speichers'!$A$17:$A$300,'Ergebnis (aggregiert)'!A253)=0,"Fehler: Reiter 'Entladung des Speichers' wurde für diesen Speicher nicht ausgefüllt",IF(COUNTIF(Füllstände!$A$17:$A$300,'Ergebnis (aggregiert)'!A253)=0,"Fehler: Reiter 'Füllstände' wurde für diesen Speicher nicht ausgefüllt","")))),"Fehler: nicht alle Datenblätter für diesen Speicher wurden vollständig befüllt")</f>
        <v/>
      </c>
    </row>
    <row r="254" spans="1:10" x14ac:dyDescent="0.2">
      <c r="A254" s="105" t="str">
        <f>IF(Stammdaten!A254="","",Stammdaten!A254)</f>
        <v/>
      </c>
      <c r="B254" s="105" t="str">
        <f>IF(A254="","",VLOOKUP(A254,Stammdaten!A254:H537,6,FALSE))</f>
        <v/>
      </c>
      <c r="C254" s="177" t="str">
        <f>IF(A254="","",IF(OR('Beladung des Speichers'!B254="Beladung aus dem Netz eines anderen Netzbetreibers",'Beladung des Speichers'!B254="Beladung ohne Netznutzung"),'Beladung des Speichers'!B254,"Beladung aus dem Netz der "&amp;Stammdaten!$F$3))</f>
        <v/>
      </c>
      <c r="D254" s="106" t="str">
        <f t="shared" si="5"/>
        <v/>
      </c>
      <c r="E254" s="107" t="str">
        <f>IF(OR(C254="Beladung aus dem Netz eines anderen Netzbetreibers",C254="Beladung ohne Netznutzung"), "",IF(A254="","",SUMIFS('Ergebnis (detailliert)'!$H$17:$H$300,'Ergebnis (detailliert)'!$A$17:$A$300,'Ergebnis (aggregiert)'!$A254,'Ergebnis (detailliert)'!$B$17:$B$300,'Ergebnis (aggregiert)'!$C254)))</f>
        <v/>
      </c>
      <c r="F254" s="108" t="str">
        <f>IF(OR(C254="Beladung aus dem Netz eines anderen Netzbetreibers",C254="Beladung ohne Netznutzung"),  "",IF($A254="","",SUMIFS('Ergebnis (detailliert)'!$I$17:$I$300,'Ergebnis (detailliert)'!$A$17:$A$300,'Ergebnis (aggregiert)'!$A254,'Ergebnis (detailliert)'!$B$17:$B$300,'Ergebnis (aggregiert)'!$C254)))</f>
        <v/>
      </c>
      <c r="G254" s="107" t="str">
        <f>IF(OR(C254="Beladung aus dem Netz eines anderen Netzbetreibers",C254="Beladung ohne Netznutzung"), "",IF($A254="","",SUMIFS('Ergebnis (detailliert)'!$M$17:$M$1001,'Ergebnis (detailliert)'!$A$17:$A$1001,'Ergebnis (aggregiert)'!$A254,'Ergebnis (detailliert)'!$B$17:$B$1001,'Ergebnis (aggregiert)'!$C254)))</f>
        <v/>
      </c>
      <c r="H254" s="108" t="str">
        <f>IF(OR(C254="Beladung aus dem Netz eines anderen Netzbetreibers",C254="Beladung ohne Netznutzung"), "",IF($A254="","",SUMIFS('Ergebnis (detailliert)'!$P$17:$P$1001,'Ergebnis (detailliert)'!$A$17:$A$1001,'Ergebnis (aggregiert)'!$A254,'Ergebnis (detailliert)'!$B$17:$B$1001,'Ergebnis (aggregiert)'!$C254)))</f>
        <v/>
      </c>
      <c r="I254" s="109" t="str">
        <f>IF(OR(C254="Beladung aus dem Netz eines anderen Netzbetreibers",C254="Beladung ohne Netznutzung"), "",IF($A254="","",SUMIFS('Ergebnis (detailliert)'!$S$17:$S$1001,'Ergebnis (detailliert)'!$A$17:$A$1001,'Ergebnis (aggregiert)'!$A254,'Ergebnis (detailliert)'!$B$17:$B$1001,'Ergebnis (aggregiert)'!$C254)))</f>
        <v/>
      </c>
      <c r="J254" s="87" t="str">
        <f>IFERROR(IF(ISBLANK(A254),"",IF(COUNTIF('Beladung des Speichers'!$A$17:$A$300,'Ergebnis (aggregiert)'!A254)=0,"Fehler: Reiter 'Beladung des Speichers' wurde für diesen Speicher nicht ausgefüllt",IF(COUNTIF('Entladung des Speichers'!$A$17:$A$300,'Ergebnis (aggregiert)'!A254)=0,"Fehler: Reiter 'Entladung des Speichers' wurde für diesen Speicher nicht ausgefüllt",IF(COUNTIF(Füllstände!$A$17:$A$300,'Ergebnis (aggregiert)'!A254)=0,"Fehler: Reiter 'Füllstände' wurde für diesen Speicher nicht ausgefüllt","")))),"Fehler: nicht alle Datenblätter für diesen Speicher wurden vollständig befüllt")</f>
        <v/>
      </c>
    </row>
    <row r="255" spans="1:10" x14ac:dyDescent="0.2">
      <c r="A255" s="105" t="str">
        <f>IF(Stammdaten!A255="","",Stammdaten!A255)</f>
        <v/>
      </c>
      <c r="B255" s="105" t="str">
        <f>IF(A255="","",VLOOKUP(A255,Stammdaten!A255:H538,6,FALSE))</f>
        <v/>
      </c>
      <c r="C255" s="177" t="str">
        <f>IF(A255="","",IF(OR('Beladung des Speichers'!B255="Beladung aus dem Netz eines anderen Netzbetreibers",'Beladung des Speichers'!B255="Beladung ohne Netznutzung"),'Beladung des Speichers'!B255,"Beladung aus dem Netz der "&amp;Stammdaten!$F$3))</f>
        <v/>
      </c>
      <c r="D255" s="106" t="str">
        <f t="shared" si="5"/>
        <v/>
      </c>
      <c r="E255" s="107" t="str">
        <f>IF(OR(C255="Beladung aus dem Netz eines anderen Netzbetreibers",C255="Beladung ohne Netznutzung"), "",IF(A255="","",SUMIFS('Ergebnis (detailliert)'!$H$17:$H$300,'Ergebnis (detailliert)'!$A$17:$A$300,'Ergebnis (aggregiert)'!$A255,'Ergebnis (detailliert)'!$B$17:$B$300,'Ergebnis (aggregiert)'!$C255)))</f>
        <v/>
      </c>
      <c r="F255" s="108" t="str">
        <f>IF(OR(C255="Beladung aus dem Netz eines anderen Netzbetreibers",C255="Beladung ohne Netznutzung"),  "",IF($A255="","",SUMIFS('Ergebnis (detailliert)'!$I$17:$I$300,'Ergebnis (detailliert)'!$A$17:$A$300,'Ergebnis (aggregiert)'!$A255,'Ergebnis (detailliert)'!$B$17:$B$300,'Ergebnis (aggregiert)'!$C255)))</f>
        <v/>
      </c>
      <c r="G255" s="107" t="str">
        <f>IF(OR(C255="Beladung aus dem Netz eines anderen Netzbetreibers",C255="Beladung ohne Netznutzung"), "",IF($A255="","",SUMIFS('Ergebnis (detailliert)'!$M$17:$M$1001,'Ergebnis (detailliert)'!$A$17:$A$1001,'Ergebnis (aggregiert)'!$A255,'Ergebnis (detailliert)'!$B$17:$B$1001,'Ergebnis (aggregiert)'!$C255)))</f>
        <v/>
      </c>
      <c r="H255" s="108" t="str">
        <f>IF(OR(C255="Beladung aus dem Netz eines anderen Netzbetreibers",C255="Beladung ohne Netznutzung"), "",IF($A255="","",SUMIFS('Ergebnis (detailliert)'!$P$17:$P$1001,'Ergebnis (detailliert)'!$A$17:$A$1001,'Ergebnis (aggregiert)'!$A255,'Ergebnis (detailliert)'!$B$17:$B$1001,'Ergebnis (aggregiert)'!$C255)))</f>
        <v/>
      </c>
      <c r="I255" s="109" t="str">
        <f>IF(OR(C255="Beladung aus dem Netz eines anderen Netzbetreibers",C255="Beladung ohne Netznutzung"), "",IF($A255="","",SUMIFS('Ergebnis (detailliert)'!$S$17:$S$1001,'Ergebnis (detailliert)'!$A$17:$A$1001,'Ergebnis (aggregiert)'!$A255,'Ergebnis (detailliert)'!$B$17:$B$1001,'Ergebnis (aggregiert)'!$C255)))</f>
        <v/>
      </c>
      <c r="J255" s="87" t="str">
        <f>IFERROR(IF(ISBLANK(A255),"",IF(COUNTIF('Beladung des Speichers'!$A$17:$A$300,'Ergebnis (aggregiert)'!A255)=0,"Fehler: Reiter 'Beladung des Speichers' wurde für diesen Speicher nicht ausgefüllt",IF(COUNTIF('Entladung des Speichers'!$A$17:$A$300,'Ergebnis (aggregiert)'!A255)=0,"Fehler: Reiter 'Entladung des Speichers' wurde für diesen Speicher nicht ausgefüllt",IF(COUNTIF(Füllstände!$A$17:$A$300,'Ergebnis (aggregiert)'!A255)=0,"Fehler: Reiter 'Füllstände' wurde für diesen Speicher nicht ausgefüllt","")))),"Fehler: nicht alle Datenblätter für diesen Speicher wurden vollständig befüllt")</f>
        <v/>
      </c>
    </row>
    <row r="256" spans="1:10" x14ac:dyDescent="0.2">
      <c r="A256" s="105" t="str">
        <f>IF(Stammdaten!A256="","",Stammdaten!A256)</f>
        <v/>
      </c>
      <c r="B256" s="105" t="str">
        <f>IF(A256="","",VLOOKUP(A256,Stammdaten!A256:H539,6,FALSE))</f>
        <v/>
      </c>
      <c r="C256" s="177" t="str">
        <f>IF(A256="","",IF(OR('Beladung des Speichers'!B256="Beladung aus dem Netz eines anderen Netzbetreibers",'Beladung des Speichers'!B256="Beladung ohne Netznutzung"),'Beladung des Speichers'!B256,"Beladung aus dem Netz der "&amp;Stammdaten!$F$3))</f>
        <v/>
      </c>
      <c r="D256" s="106" t="str">
        <f t="shared" si="5"/>
        <v/>
      </c>
      <c r="E256" s="107" t="str">
        <f>IF(OR(C256="Beladung aus dem Netz eines anderen Netzbetreibers",C256="Beladung ohne Netznutzung"), "",IF(A256="","",SUMIFS('Ergebnis (detailliert)'!$H$17:$H$300,'Ergebnis (detailliert)'!$A$17:$A$300,'Ergebnis (aggregiert)'!$A256,'Ergebnis (detailliert)'!$B$17:$B$300,'Ergebnis (aggregiert)'!$C256)))</f>
        <v/>
      </c>
      <c r="F256" s="108" t="str">
        <f>IF(OR(C256="Beladung aus dem Netz eines anderen Netzbetreibers",C256="Beladung ohne Netznutzung"),  "",IF($A256="","",SUMIFS('Ergebnis (detailliert)'!$I$17:$I$300,'Ergebnis (detailliert)'!$A$17:$A$300,'Ergebnis (aggregiert)'!$A256,'Ergebnis (detailliert)'!$B$17:$B$300,'Ergebnis (aggregiert)'!$C256)))</f>
        <v/>
      </c>
      <c r="G256" s="107" t="str">
        <f>IF(OR(C256="Beladung aus dem Netz eines anderen Netzbetreibers",C256="Beladung ohne Netznutzung"), "",IF($A256="","",SUMIFS('Ergebnis (detailliert)'!$M$17:$M$1001,'Ergebnis (detailliert)'!$A$17:$A$1001,'Ergebnis (aggregiert)'!$A256,'Ergebnis (detailliert)'!$B$17:$B$1001,'Ergebnis (aggregiert)'!$C256)))</f>
        <v/>
      </c>
      <c r="H256" s="108" t="str">
        <f>IF(OR(C256="Beladung aus dem Netz eines anderen Netzbetreibers",C256="Beladung ohne Netznutzung"), "",IF($A256="","",SUMIFS('Ergebnis (detailliert)'!$P$17:$P$1001,'Ergebnis (detailliert)'!$A$17:$A$1001,'Ergebnis (aggregiert)'!$A256,'Ergebnis (detailliert)'!$B$17:$B$1001,'Ergebnis (aggregiert)'!$C256)))</f>
        <v/>
      </c>
      <c r="I256" s="109" t="str">
        <f>IF(OR(C256="Beladung aus dem Netz eines anderen Netzbetreibers",C256="Beladung ohne Netznutzung"), "",IF($A256="","",SUMIFS('Ergebnis (detailliert)'!$S$17:$S$1001,'Ergebnis (detailliert)'!$A$17:$A$1001,'Ergebnis (aggregiert)'!$A256,'Ergebnis (detailliert)'!$B$17:$B$1001,'Ergebnis (aggregiert)'!$C256)))</f>
        <v/>
      </c>
      <c r="J256" s="87" t="str">
        <f>IFERROR(IF(ISBLANK(A256),"",IF(COUNTIF('Beladung des Speichers'!$A$17:$A$300,'Ergebnis (aggregiert)'!A256)=0,"Fehler: Reiter 'Beladung des Speichers' wurde für diesen Speicher nicht ausgefüllt",IF(COUNTIF('Entladung des Speichers'!$A$17:$A$300,'Ergebnis (aggregiert)'!A256)=0,"Fehler: Reiter 'Entladung des Speichers' wurde für diesen Speicher nicht ausgefüllt",IF(COUNTIF(Füllstände!$A$17:$A$300,'Ergebnis (aggregiert)'!A256)=0,"Fehler: Reiter 'Füllstände' wurde für diesen Speicher nicht ausgefüllt","")))),"Fehler: nicht alle Datenblätter für diesen Speicher wurden vollständig befüllt")</f>
        <v/>
      </c>
    </row>
    <row r="257" spans="1:10" x14ac:dyDescent="0.2">
      <c r="A257" s="105" t="str">
        <f>IF(Stammdaten!A257="","",Stammdaten!A257)</f>
        <v/>
      </c>
      <c r="B257" s="105" t="str">
        <f>IF(A257="","",VLOOKUP(A257,Stammdaten!A257:H540,6,FALSE))</f>
        <v/>
      </c>
      <c r="C257" s="177" t="str">
        <f>IF(A257="","",IF(OR('Beladung des Speichers'!B257="Beladung aus dem Netz eines anderen Netzbetreibers",'Beladung des Speichers'!B257="Beladung ohne Netznutzung"),'Beladung des Speichers'!B257,"Beladung aus dem Netz der "&amp;Stammdaten!$F$3))</f>
        <v/>
      </c>
      <c r="D257" s="106" t="str">
        <f t="shared" si="5"/>
        <v/>
      </c>
      <c r="E257" s="107" t="str">
        <f>IF(OR(C257="Beladung aus dem Netz eines anderen Netzbetreibers",C257="Beladung ohne Netznutzung"), "",IF(A257="","",SUMIFS('Ergebnis (detailliert)'!$H$17:$H$300,'Ergebnis (detailliert)'!$A$17:$A$300,'Ergebnis (aggregiert)'!$A257,'Ergebnis (detailliert)'!$B$17:$B$300,'Ergebnis (aggregiert)'!$C257)))</f>
        <v/>
      </c>
      <c r="F257" s="108" t="str">
        <f>IF(OR(C257="Beladung aus dem Netz eines anderen Netzbetreibers",C257="Beladung ohne Netznutzung"),  "",IF($A257="","",SUMIFS('Ergebnis (detailliert)'!$I$17:$I$300,'Ergebnis (detailliert)'!$A$17:$A$300,'Ergebnis (aggregiert)'!$A257,'Ergebnis (detailliert)'!$B$17:$B$300,'Ergebnis (aggregiert)'!$C257)))</f>
        <v/>
      </c>
      <c r="G257" s="107" t="str">
        <f>IF(OR(C257="Beladung aus dem Netz eines anderen Netzbetreibers",C257="Beladung ohne Netznutzung"), "",IF($A257="","",SUMIFS('Ergebnis (detailliert)'!$M$17:$M$1001,'Ergebnis (detailliert)'!$A$17:$A$1001,'Ergebnis (aggregiert)'!$A257,'Ergebnis (detailliert)'!$B$17:$B$1001,'Ergebnis (aggregiert)'!$C257)))</f>
        <v/>
      </c>
      <c r="H257" s="108" t="str">
        <f>IF(OR(C257="Beladung aus dem Netz eines anderen Netzbetreibers",C257="Beladung ohne Netznutzung"), "",IF($A257="","",SUMIFS('Ergebnis (detailliert)'!$P$17:$P$1001,'Ergebnis (detailliert)'!$A$17:$A$1001,'Ergebnis (aggregiert)'!$A257,'Ergebnis (detailliert)'!$B$17:$B$1001,'Ergebnis (aggregiert)'!$C257)))</f>
        <v/>
      </c>
      <c r="I257" s="109" t="str">
        <f>IF(OR(C257="Beladung aus dem Netz eines anderen Netzbetreibers",C257="Beladung ohne Netznutzung"), "",IF($A257="","",SUMIFS('Ergebnis (detailliert)'!$S$17:$S$1001,'Ergebnis (detailliert)'!$A$17:$A$1001,'Ergebnis (aggregiert)'!$A257,'Ergebnis (detailliert)'!$B$17:$B$1001,'Ergebnis (aggregiert)'!$C257)))</f>
        <v/>
      </c>
      <c r="J257" s="87" t="str">
        <f>IFERROR(IF(ISBLANK(A257),"",IF(COUNTIF('Beladung des Speichers'!$A$17:$A$300,'Ergebnis (aggregiert)'!A257)=0,"Fehler: Reiter 'Beladung des Speichers' wurde für diesen Speicher nicht ausgefüllt",IF(COUNTIF('Entladung des Speichers'!$A$17:$A$300,'Ergebnis (aggregiert)'!A257)=0,"Fehler: Reiter 'Entladung des Speichers' wurde für diesen Speicher nicht ausgefüllt",IF(COUNTIF(Füllstände!$A$17:$A$300,'Ergebnis (aggregiert)'!A257)=0,"Fehler: Reiter 'Füllstände' wurde für diesen Speicher nicht ausgefüllt","")))),"Fehler: nicht alle Datenblätter für diesen Speicher wurden vollständig befüllt")</f>
        <v/>
      </c>
    </row>
    <row r="258" spans="1:10" x14ac:dyDescent="0.2">
      <c r="A258" s="105" t="str">
        <f>IF(Stammdaten!A258="","",Stammdaten!A258)</f>
        <v/>
      </c>
      <c r="B258" s="105" t="str">
        <f>IF(A258="","",VLOOKUP(A258,Stammdaten!A258:H541,6,FALSE))</f>
        <v/>
      </c>
      <c r="C258" s="177" t="str">
        <f>IF(A258="","",IF(OR('Beladung des Speichers'!B258="Beladung aus dem Netz eines anderen Netzbetreibers",'Beladung des Speichers'!B258="Beladung ohne Netznutzung"),'Beladung des Speichers'!B258,"Beladung aus dem Netz der "&amp;Stammdaten!$F$3))</f>
        <v/>
      </c>
      <c r="D258" s="106" t="str">
        <f t="shared" si="5"/>
        <v/>
      </c>
      <c r="E258" s="107" t="str">
        <f>IF(OR(C258="Beladung aus dem Netz eines anderen Netzbetreibers",C258="Beladung ohne Netznutzung"), "",IF(A258="","",SUMIFS('Ergebnis (detailliert)'!$H$17:$H$300,'Ergebnis (detailliert)'!$A$17:$A$300,'Ergebnis (aggregiert)'!$A258,'Ergebnis (detailliert)'!$B$17:$B$300,'Ergebnis (aggregiert)'!$C258)))</f>
        <v/>
      </c>
      <c r="F258" s="108" t="str">
        <f>IF(OR(C258="Beladung aus dem Netz eines anderen Netzbetreibers",C258="Beladung ohne Netznutzung"),  "",IF($A258="","",SUMIFS('Ergebnis (detailliert)'!$I$17:$I$300,'Ergebnis (detailliert)'!$A$17:$A$300,'Ergebnis (aggregiert)'!$A258,'Ergebnis (detailliert)'!$B$17:$B$300,'Ergebnis (aggregiert)'!$C258)))</f>
        <v/>
      </c>
      <c r="G258" s="107" t="str">
        <f>IF(OR(C258="Beladung aus dem Netz eines anderen Netzbetreibers",C258="Beladung ohne Netznutzung"), "",IF($A258="","",SUMIFS('Ergebnis (detailliert)'!$M$17:$M$1001,'Ergebnis (detailliert)'!$A$17:$A$1001,'Ergebnis (aggregiert)'!$A258,'Ergebnis (detailliert)'!$B$17:$B$1001,'Ergebnis (aggregiert)'!$C258)))</f>
        <v/>
      </c>
      <c r="H258" s="108" t="str">
        <f>IF(OR(C258="Beladung aus dem Netz eines anderen Netzbetreibers",C258="Beladung ohne Netznutzung"), "",IF($A258="","",SUMIFS('Ergebnis (detailliert)'!$P$17:$P$1001,'Ergebnis (detailliert)'!$A$17:$A$1001,'Ergebnis (aggregiert)'!$A258,'Ergebnis (detailliert)'!$B$17:$B$1001,'Ergebnis (aggregiert)'!$C258)))</f>
        <v/>
      </c>
      <c r="I258" s="109" t="str">
        <f>IF(OR(C258="Beladung aus dem Netz eines anderen Netzbetreibers",C258="Beladung ohne Netznutzung"), "",IF($A258="","",SUMIFS('Ergebnis (detailliert)'!$S$17:$S$1001,'Ergebnis (detailliert)'!$A$17:$A$1001,'Ergebnis (aggregiert)'!$A258,'Ergebnis (detailliert)'!$B$17:$B$1001,'Ergebnis (aggregiert)'!$C258)))</f>
        <v/>
      </c>
      <c r="J258" s="87" t="str">
        <f>IFERROR(IF(ISBLANK(A258),"",IF(COUNTIF('Beladung des Speichers'!$A$17:$A$300,'Ergebnis (aggregiert)'!A258)=0,"Fehler: Reiter 'Beladung des Speichers' wurde für diesen Speicher nicht ausgefüllt",IF(COUNTIF('Entladung des Speichers'!$A$17:$A$300,'Ergebnis (aggregiert)'!A258)=0,"Fehler: Reiter 'Entladung des Speichers' wurde für diesen Speicher nicht ausgefüllt",IF(COUNTIF(Füllstände!$A$17:$A$300,'Ergebnis (aggregiert)'!A258)=0,"Fehler: Reiter 'Füllstände' wurde für diesen Speicher nicht ausgefüllt","")))),"Fehler: nicht alle Datenblätter für diesen Speicher wurden vollständig befüllt")</f>
        <v/>
      </c>
    </row>
    <row r="259" spans="1:10" x14ac:dyDescent="0.2">
      <c r="A259" s="105" t="str">
        <f>IF(Stammdaten!A259="","",Stammdaten!A259)</f>
        <v/>
      </c>
      <c r="B259" s="105" t="str">
        <f>IF(A259="","",VLOOKUP(A259,Stammdaten!A259:H542,6,FALSE))</f>
        <v/>
      </c>
      <c r="C259" s="177" t="str">
        <f>IF(A259="","",IF(OR('Beladung des Speichers'!B259="Beladung aus dem Netz eines anderen Netzbetreibers",'Beladung des Speichers'!B259="Beladung ohne Netznutzung"),'Beladung des Speichers'!B259,"Beladung aus dem Netz der "&amp;Stammdaten!$F$3))</f>
        <v/>
      </c>
      <c r="D259" s="106" t="str">
        <f t="shared" si="5"/>
        <v/>
      </c>
      <c r="E259" s="107" t="str">
        <f>IF(OR(C259="Beladung aus dem Netz eines anderen Netzbetreibers",C259="Beladung ohne Netznutzung"), "",IF(A259="","",SUMIFS('Ergebnis (detailliert)'!$H$17:$H$300,'Ergebnis (detailliert)'!$A$17:$A$300,'Ergebnis (aggregiert)'!$A259,'Ergebnis (detailliert)'!$B$17:$B$300,'Ergebnis (aggregiert)'!$C259)))</f>
        <v/>
      </c>
      <c r="F259" s="108" t="str">
        <f>IF(OR(C259="Beladung aus dem Netz eines anderen Netzbetreibers",C259="Beladung ohne Netznutzung"),  "",IF($A259="","",SUMIFS('Ergebnis (detailliert)'!$I$17:$I$300,'Ergebnis (detailliert)'!$A$17:$A$300,'Ergebnis (aggregiert)'!$A259,'Ergebnis (detailliert)'!$B$17:$B$300,'Ergebnis (aggregiert)'!$C259)))</f>
        <v/>
      </c>
      <c r="G259" s="107" t="str">
        <f>IF(OR(C259="Beladung aus dem Netz eines anderen Netzbetreibers",C259="Beladung ohne Netznutzung"), "",IF($A259="","",SUMIFS('Ergebnis (detailliert)'!$M$17:$M$1001,'Ergebnis (detailliert)'!$A$17:$A$1001,'Ergebnis (aggregiert)'!$A259,'Ergebnis (detailliert)'!$B$17:$B$1001,'Ergebnis (aggregiert)'!$C259)))</f>
        <v/>
      </c>
      <c r="H259" s="108" t="str">
        <f>IF(OR(C259="Beladung aus dem Netz eines anderen Netzbetreibers",C259="Beladung ohne Netznutzung"), "",IF($A259="","",SUMIFS('Ergebnis (detailliert)'!$P$17:$P$1001,'Ergebnis (detailliert)'!$A$17:$A$1001,'Ergebnis (aggregiert)'!$A259,'Ergebnis (detailliert)'!$B$17:$B$1001,'Ergebnis (aggregiert)'!$C259)))</f>
        <v/>
      </c>
      <c r="I259" s="109" t="str">
        <f>IF(OR(C259="Beladung aus dem Netz eines anderen Netzbetreibers",C259="Beladung ohne Netznutzung"), "",IF($A259="","",SUMIFS('Ergebnis (detailliert)'!$S$17:$S$1001,'Ergebnis (detailliert)'!$A$17:$A$1001,'Ergebnis (aggregiert)'!$A259,'Ergebnis (detailliert)'!$B$17:$B$1001,'Ergebnis (aggregiert)'!$C259)))</f>
        <v/>
      </c>
      <c r="J259" s="87" t="str">
        <f>IFERROR(IF(ISBLANK(A259),"",IF(COUNTIF('Beladung des Speichers'!$A$17:$A$300,'Ergebnis (aggregiert)'!A259)=0,"Fehler: Reiter 'Beladung des Speichers' wurde für diesen Speicher nicht ausgefüllt",IF(COUNTIF('Entladung des Speichers'!$A$17:$A$300,'Ergebnis (aggregiert)'!A259)=0,"Fehler: Reiter 'Entladung des Speichers' wurde für diesen Speicher nicht ausgefüllt",IF(COUNTIF(Füllstände!$A$17:$A$300,'Ergebnis (aggregiert)'!A259)=0,"Fehler: Reiter 'Füllstände' wurde für diesen Speicher nicht ausgefüllt","")))),"Fehler: nicht alle Datenblätter für diesen Speicher wurden vollständig befüllt")</f>
        <v/>
      </c>
    </row>
    <row r="260" spans="1:10" x14ac:dyDescent="0.2">
      <c r="A260" s="105" t="str">
        <f>IF(Stammdaten!A260="","",Stammdaten!A260)</f>
        <v/>
      </c>
      <c r="B260" s="105" t="str">
        <f>IF(A260="","",VLOOKUP(A260,Stammdaten!A260:H543,6,FALSE))</f>
        <v/>
      </c>
      <c r="C260" s="177" t="str">
        <f>IF(A260="","",IF(OR('Beladung des Speichers'!B260="Beladung aus dem Netz eines anderen Netzbetreibers",'Beladung des Speichers'!B260="Beladung ohne Netznutzung"),'Beladung des Speichers'!B260,"Beladung aus dem Netz der "&amp;Stammdaten!$F$3))</f>
        <v/>
      </c>
      <c r="D260" s="106" t="str">
        <f t="shared" si="5"/>
        <v/>
      </c>
      <c r="E260" s="107" t="str">
        <f>IF(OR(C260="Beladung aus dem Netz eines anderen Netzbetreibers",C260="Beladung ohne Netznutzung"), "",IF(A260="","",SUMIFS('Ergebnis (detailliert)'!$H$17:$H$300,'Ergebnis (detailliert)'!$A$17:$A$300,'Ergebnis (aggregiert)'!$A260,'Ergebnis (detailliert)'!$B$17:$B$300,'Ergebnis (aggregiert)'!$C260)))</f>
        <v/>
      </c>
      <c r="F260" s="108" t="str">
        <f>IF(OR(C260="Beladung aus dem Netz eines anderen Netzbetreibers",C260="Beladung ohne Netznutzung"),  "",IF($A260="","",SUMIFS('Ergebnis (detailliert)'!$I$17:$I$300,'Ergebnis (detailliert)'!$A$17:$A$300,'Ergebnis (aggregiert)'!$A260,'Ergebnis (detailliert)'!$B$17:$B$300,'Ergebnis (aggregiert)'!$C260)))</f>
        <v/>
      </c>
      <c r="G260" s="107" t="str">
        <f>IF(OR(C260="Beladung aus dem Netz eines anderen Netzbetreibers",C260="Beladung ohne Netznutzung"), "",IF($A260="","",SUMIFS('Ergebnis (detailliert)'!$M$17:$M$1001,'Ergebnis (detailliert)'!$A$17:$A$1001,'Ergebnis (aggregiert)'!$A260,'Ergebnis (detailliert)'!$B$17:$B$1001,'Ergebnis (aggregiert)'!$C260)))</f>
        <v/>
      </c>
      <c r="H260" s="108" t="str">
        <f>IF(OR(C260="Beladung aus dem Netz eines anderen Netzbetreibers",C260="Beladung ohne Netznutzung"), "",IF($A260="","",SUMIFS('Ergebnis (detailliert)'!$P$17:$P$1001,'Ergebnis (detailliert)'!$A$17:$A$1001,'Ergebnis (aggregiert)'!$A260,'Ergebnis (detailliert)'!$B$17:$B$1001,'Ergebnis (aggregiert)'!$C260)))</f>
        <v/>
      </c>
      <c r="I260" s="109" t="str">
        <f>IF(OR(C260="Beladung aus dem Netz eines anderen Netzbetreibers",C260="Beladung ohne Netznutzung"), "",IF($A260="","",SUMIFS('Ergebnis (detailliert)'!$S$17:$S$1001,'Ergebnis (detailliert)'!$A$17:$A$1001,'Ergebnis (aggregiert)'!$A260,'Ergebnis (detailliert)'!$B$17:$B$1001,'Ergebnis (aggregiert)'!$C260)))</f>
        <v/>
      </c>
      <c r="J260" s="87" t="str">
        <f>IFERROR(IF(ISBLANK(A260),"",IF(COUNTIF('Beladung des Speichers'!$A$17:$A$300,'Ergebnis (aggregiert)'!A260)=0,"Fehler: Reiter 'Beladung des Speichers' wurde für diesen Speicher nicht ausgefüllt",IF(COUNTIF('Entladung des Speichers'!$A$17:$A$300,'Ergebnis (aggregiert)'!A260)=0,"Fehler: Reiter 'Entladung des Speichers' wurde für diesen Speicher nicht ausgefüllt",IF(COUNTIF(Füllstände!$A$17:$A$300,'Ergebnis (aggregiert)'!A260)=0,"Fehler: Reiter 'Füllstände' wurde für diesen Speicher nicht ausgefüllt","")))),"Fehler: nicht alle Datenblätter für diesen Speicher wurden vollständig befüllt")</f>
        <v/>
      </c>
    </row>
    <row r="261" spans="1:10" x14ac:dyDescent="0.2">
      <c r="A261" s="105" t="str">
        <f>IF(Stammdaten!A261="","",Stammdaten!A261)</f>
        <v/>
      </c>
      <c r="B261" s="105" t="str">
        <f>IF(A261="","",VLOOKUP(A261,Stammdaten!A261:H544,6,FALSE))</f>
        <v/>
      </c>
      <c r="C261" s="177" t="str">
        <f>IF(A261="","",IF(OR('Beladung des Speichers'!B261="Beladung aus dem Netz eines anderen Netzbetreibers",'Beladung des Speichers'!B261="Beladung ohne Netznutzung"),'Beladung des Speichers'!B261,"Beladung aus dem Netz der "&amp;Stammdaten!$F$3))</f>
        <v/>
      </c>
      <c r="D261" s="106" t="str">
        <f t="shared" si="5"/>
        <v/>
      </c>
      <c r="E261" s="107" t="str">
        <f>IF(OR(C261="Beladung aus dem Netz eines anderen Netzbetreibers",C261="Beladung ohne Netznutzung"), "",IF(A261="","",SUMIFS('Ergebnis (detailliert)'!$H$17:$H$300,'Ergebnis (detailliert)'!$A$17:$A$300,'Ergebnis (aggregiert)'!$A261,'Ergebnis (detailliert)'!$B$17:$B$300,'Ergebnis (aggregiert)'!$C261)))</f>
        <v/>
      </c>
      <c r="F261" s="108" t="str">
        <f>IF(OR(C261="Beladung aus dem Netz eines anderen Netzbetreibers",C261="Beladung ohne Netznutzung"),  "",IF($A261="","",SUMIFS('Ergebnis (detailliert)'!$I$17:$I$300,'Ergebnis (detailliert)'!$A$17:$A$300,'Ergebnis (aggregiert)'!$A261,'Ergebnis (detailliert)'!$B$17:$B$300,'Ergebnis (aggregiert)'!$C261)))</f>
        <v/>
      </c>
      <c r="G261" s="107" t="str">
        <f>IF(OR(C261="Beladung aus dem Netz eines anderen Netzbetreibers",C261="Beladung ohne Netznutzung"), "",IF($A261="","",SUMIFS('Ergebnis (detailliert)'!$M$17:$M$1001,'Ergebnis (detailliert)'!$A$17:$A$1001,'Ergebnis (aggregiert)'!$A261,'Ergebnis (detailliert)'!$B$17:$B$1001,'Ergebnis (aggregiert)'!$C261)))</f>
        <v/>
      </c>
      <c r="H261" s="108" t="str">
        <f>IF(OR(C261="Beladung aus dem Netz eines anderen Netzbetreibers",C261="Beladung ohne Netznutzung"), "",IF($A261="","",SUMIFS('Ergebnis (detailliert)'!$P$17:$P$1001,'Ergebnis (detailliert)'!$A$17:$A$1001,'Ergebnis (aggregiert)'!$A261,'Ergebnis (detailliert)'!$B$17:$B$1001,'Ergebnis (aggregiert)'!$C261)))</f>
        <v/>
      </c>
      <c r="I261" s="109" t="str">
        <f>IF(OR(C261="Beladung aus dem Netz eines anderen Netzbetreibers",C261="Beladung ohne Netznutzung"), "",IF($A261="","",SUMIFS('Ergebnis (detailliert)'!$S$17:$S$1001,'Ergebnis (detailliert)'!$A$17:$A$1001,'Ergebnis (aggregiert)'!$A261,'Ergebnis (detailliert)'!$B$17:$B$1001,'Ergebnis (aggregiert)'!$C261)))</f>
        <v/>
      </c>
      <c r="J261" s="87" t="str">
        <f>IFERROR(IF(ISBLANK(A261),"",IF(COUNTIF('Beladung des Speichers'!$A$17:$A$300,'Ergebnis (aggregiert)'!A261)=0,"Fehler: Reiter 'Beladung des Speichers' wurde für diesen Speicher nicht ausgefüllt",IF(COUNTIF('Entladung des Speichers'!$A$17:$A$300,'Ergebnis (aggregiert)'!A261)=0,"Fehler: Reiter 'Entladung des Speichers' wurde für diesen Speicher nicht ausgefüllt",IF(COUNTIF(Füllstände!$A$17:$A$300,'Ergebnis (aggregiert)'!A261)=0,"Fehler: Reiter 'Füllstände' wurde für diesen Speicher nicht ausgefüllt","")))),"Fehler: nicht alle Datenblätter für diesen Speicher wurden vollständig befüllt")</f>
        <v/>
      </c>
    </row>
    <row r="262" spans="1:10" x14ac:dyDescent="0.2">
      <c r="A262" s="105" t="str">
        <f>IF(Stammdaten!A262="","",Stammdaten!A262)</f>
        <v/>
      </c>
      <c r="B262" s="105" t="str">
        <f>IF(A262="","",VLOOKUP(A262,Stammdaten!A262:H545,6,FALSE))</f>
        <v/>
      </c>
      <c r="C262" s="177" t="str">
        <f>IF(A262="","",IF(OR('Beladung des Speichers'!B262="Beladung aus dem Netz eines anderen Netzbetreibers",'Beladung des Speichers'!B262="Beladung ohne Netznutzung"),'Beladung des Speichers'!B262,"Beladung aus dem Netz der "&amp;Stammdaten!$F$3))</f>
        <v/>
      </c>
      <c r="D262" s="106" t="str">
        <f t="shared" si="5"/>
        <v/>
      </c>
      <c r="E262" s="107" t="str">
        <f>IF(OR(C262="Beladung aus dem Netz eines anderen Netzbetreibers",C262="Beladung ohne Netznutzung"), "",IF(A262="","",SUMIFS('Ergebnis (detailliert)'!$H$17:$H$300,'Ergebnis (detailliert)'!$A$17:$A$300,'Ergebnis (aggregiert)'!$A262,'Ergebnis (detailliert)'!$B$17:$B$300,'Ergebnis (aggregiert)'!$C262)))</f>
        <v/>
      </c>
      <c r="F262" s="108" t="str">
        <f>IF(OR(C262="Beladung aus dem Netz eines anderen Netzbetreibers",C262="Beladung ohne Netznutzung"),  "",IF($A262="","",SUMIFS('Ergebnis (detailliert)'!$I$17:$I$300,'Ergebnis (detailliert)'!$A$17:$A$300,'Ergebnis (aggregiert)'!$A262,'Ergebnis (detailliert)'!$B$17:$B$300,'Ergebnis (aggregiert)'!$C262)))</f>
        <v/>
      </c>
      <c r="G262" s="107" t="str">
        <f>IF(OR(C262="Beladung aus dem Netz eines anderen Netzbetreibers",C262="Beladung ohne Netznutzung"), "",IF($A262="","",SUMIFS('Ergebnis (detailliert)'!$M$17:$M$1001,'Ergebnis (detailliert)'!$A$17:$A$1001,'Ergebnis (aggregiert)'!$A262,'Ergebnis (detailliert)'!$B$17:$B$1001,'Ergebnis (aggregiert)'!$C262)))</f>
        <v/>
      </c>
      <c r="H262" s="108" t="str">
        <f>IF(OR(C262="Beladung aus dem Netz eines anderen Netzbetreibers",C262="Beladung ohne Netznutzung"), "",IF($A262="","",SUMIFS('Ergebnis (detailliert)'!$P$17:$P$1001,'Ergebnis (detailliert)'!$A$17:$A$1001,'Ergebnis (aggregiert)'!$A262,'Ergebnis (detailliert)'!$B$17:$B$1001,'Ergebnis (aggregiert)'!$C262)))</f>
        <v/>
      </c>
      <c r="I262" s="109" t="str">
        <f>IF(OR(C262="Beladung aus dem Netz eines anderen Netzbetreibers",C262="Beladung ohne Netznutzung"), "",IF($A262="","",SUMIFS('Ergebnis (detailliert)'!$S$17:$S$1001,'Ergebnis (detailliert)'!$A$17:$A$1001,'Ergebnis (aggregiert)'!$A262,'Ergebnis (detailliert)'!$B$17:$B$1001,'Ergebnis (aggregiert)'!$C262)))</f>
        <v/>
      </c>
      <c r="J262" s="87" t="str">
        <f>IFERROR(IF(ISBLANK(A262),"",IF(COUNTIF('Beladung des Speichers'!$A$17:$A$300,'Ergebnis (aggregiert)'!A262)=0,"Fehler: Reiter 'Beladung des Speichers' wurde für diesen Speicher nicht ausgefüllt",IF(COUNTIF('Entladung des Speichers'!$A$17:$A$300,'Ergebnis (aggregiert)'!A262)=0,"Fehler: Reiter 'Entladung des Speichers' wurde für diesen Speicher nicht ausgefüllt",IF(COUNTIF(Füllstände!$A$17:$A$300,'Ergebnis (aggregiert)'!A262)=0,"Fehler: Reiter 'Füllstände' wurde für diesen Speicher nicht ausgefüllt","")))),"Fehler: nicht alle Datenblätter für diesen Speicher wurden vollständig befüllt")</f>
        <v/>
      </c>
    </row>
    <row r="263" spans="1:10" x14ac:dyDescent="0.2">
      <c r="A263" s="105" t="str">
        <f>IF(Stammdaten!A263="","",Stammdaten!A263)</f>
        <v/>
      </c>
      <c r="B263" s="105" t="str">
        <f>IF(A263="","",VLOOKUP(A263,Stammdaten!A263:H546,6,FALSE))</f>
        <v/>
      </c>
      <c r="C263" s="177" t="str">
        <f>IF(A263="","",IF(OR('Beladung des Speichers'!B263="Beladung aus dem Netz eines anderen Netzbetreibers",'Beladung des Speichers'!B263="Beladung ohne Netznutzung"),'Beladung des Speichers'!B263,"Beladung aus dem Netz der "&amp;Stammdaten!$F$3))</f>
        <v/>
      </c>
      <c r="D263" s="106" t="str">
        <f t="shared" si="5"/>
        <v/>
      </c>
      <c r="E263" s="107" t="str">
        <f>IF(OR(C263="Beladung aus dem Netz eines anderen Netzbetreibers",C263="Beladung ohne Netznutzung"), "",IF(A263="","",SUMIFS('Ergebnis (detailliert)'!$H$17:$H$300,'Ergebnis (detailliert)'!$A$17:$A$300,'Ergebnis (aggregiert)'!$A263,'Ergebnis (detailliert)'!$B$17:$B$300,'Ergebnis (aggregiert)'!$C263)))</f>
        <v/>
      </c>
      <c r="F263" s="108" t="str">
        <f>IF(OR(C263="Beladung aus dem Netz eines anderen Netzbetreibers",C263="Beladung ohne Netznutzung"),  "",IF($A263="","",SUMIFS('Ergebnis (detailliert)'!$I$17:$I$300,'Ergebnis (detailliert)'!$A$17:$A$300,'Ergebnis (aggregiert)'!$A263,'Ergebnis (detailliert)'!$B$17:$B$300,'Ergebnis (aggregiert)'!$C263)))</f>
        <v/>
      </c>
      <c r="G263" s="107" t="str">
        <f>IF(OR(C263="Beladung aus dem Netz eines anderen Netzbetreibers",C263="Beladung ohne Netznutzung"), "",IF($A263="","",SUMIFS('Ergebnis (detailliert)'!$M$17:$M$1001,'Ergebnis (detailliert)'!$A$17:$A$1001,'Ergebnis (aggregiert)'!$A263,'Ergebnis (detailliert)'!$B$17:$B$1001,'Ergebnis (aggregiert)'!$C263)))</f>
        <v/>
      </c>
      <c r="H263" s="108" t="str">
        <f>IF(OR(C263="Beladung aus dem Netz eines anderen Netzbetreibers",C263="Beladung ohne Netznutzung"), "",IF($A263="","",SUMIFS('Ergebnis (detailliert)'!$P$17:$P$1001,'Ergebnis (detailliert)'!$A$17:$A$1001,'Ergebnis (aggregiert)'!$A263,'Ergebnis (detailliert)'!$B$17:$B$1001,'Ergebnis (aggregiert)'!$C263)))</f>
        <v/>
      </c>
      <c r="I263" s="109" t="str">
        <f>IF(OR(C263="Beladung aus dem Netz eines anderen Netzbetreibers",C263="Beladung ohne Netznutzung"), "",IF($A263="","",SUMIFS('Ergebnis (detailliert)'!$S$17:$S$1001,'Ergebnis (detailliert)'!$A$17:$A$1001,'Ergebnis (aggregiert)'!$A263,'Ergebnis (detailliert)'!$B$17:$B$1001,'Ergebnis (aggregiert)'!$C263)))</f>
        <v/>
      </c>
      <c r="J263" s="87" t="str">
        <f>IFERROR(IF(ISBLANK(A263),"",IF(COUNTIF('Beladung des Speichers'!$A$17:$A$300,'Ergebnis (aggregiert)'!A263)=0,"Fehler: Reiter 'Beladung des Speichers' wurde für diesen Speicher nicht ausgefüllt",IF(COUNTIF('Entladung des Speichers'!$A$17:$A$300,'Ergebnis (aggregiert)'!A263)=0,"Fehler: Reiter 'Entladung des Speichers' wurde für diesen Speicher nicht ausgefüllt",IF(COUNTIF(Füllstände!$A$17:$A$300,'Ergebnis (aggregiert)'!A263)=0,"Fehler: Reiter 'Füllstände' wurde für diesen Speicher nicht ausgefüllt","")))),"Fehler: nicht alle Datenblätter für diesen Speicher wurden vollständig befüllt")</f>
        <v/>
      </c>
    </row>
    <row r="264" spans="1:10" x14ac:dyDescent="0.2">
      <c r="A264" s="105" t="str">
        <f>IF(Stammdaten!A264="","",Stammdaten!A264)</f>
        <v/>
      </c>
      <c r="B264" s="105" t="str">
        <f>IF(A264="","",VLOOKUP(A264,Stammdaten!A264:H547,6,FALSE))</f>
        <v/>
      </c>
      <c r="C264" s="177" t="str">
        <f>IF(A264="","",IF(OR('Beladung des Speichers'!B264="Beladung aus dem Netz eines anderen Netzbetreibers",'Beladung des Speichers'!B264="Beladung ohne Netznutzung"),'Beladung des Speichers'!B264,"Beladung aus dem Netz der "&amp;Stammdaten!$F$3))</f>
        <v/>
      </c>
      <c r="D264" s="106" t="str">
        <f t="shared" si="5"/>
        <v/>
      </c>
      <c r="E264" s="107" t="str">
        <f>IF(OR(C264="Beladung aus dem Netz eines anderen Netzbetreibers",C264="Beladung ohne Netznutzung"), "",IF(A264="","",SUMIFS('Ergebnis (detailliert)'!$H$17:$H$300,'Ergebnis (detailliert)'!$A$17:$A$300,'Ergebnis (aggregiert)'!$A264,'Ergebnis (detailliert)'!$B$17:$B$300,'Ergebnis (aggregiert)'!$C264)))</f>
        <v/>
      </c>
      <c r="F264" s="108" t="str">
        <f>IF(OR(C264="Beladung aus dem Netz eines anderen Netzbetreibers",C264="Beladung ohne Netznutzung"),  "",IF($A264="","",SUMIFS('Ergebnis (detailliert)'!$I$17:$I$300,'Ergebnis (detailliert)'!$A$17:$A$300,'Ergebnis (aggregiert)'!$A264,'Ergebnis (detailliert)'!$B$17:$B$300,'Ergebnis (aggregiert)'!$C264)))</f>
        <v/>
      </c>
      <c r="G264" s="107" t="str">
        <f>IF(OR(C264="Beladung aus dem Netz eines anderen Netzbetreibers",C264="Beladung ohne Netznutzung"), "",IF($A264="","",SUMIFS('Ergebnis (detailliert)'!$M$17:$M$1001,'Ergebnis (detailliert)'!$A$17:$A$1001,'Ergebnis (aggregiert)'!$A264,'Ergebnis (detailliert)'!$B$17:$B$1001,'Ergebnis (aggregiert)'!$C264)))</f>
        <v/>
      </c>
      <c r="H264" s="108" t="str">
        <f>IF(OR(C264="Beladung aus dem Netz eines anderen Netzbetreibers",C264="Beladung ohne Netznutzung"), "",IF($A264="","",SUMIFS('Ergebnis (detailliert)'!$P$17:$P$1001,'Ergebnis (detailliert)'!$A$17:$A$1001,'Ergebnis (aggregiert)'!$A264,'Ergebnis (detailliert)'!$B$17:$B$1001,'Ergebnis (aggregiert)'!$C264)))</f>
        <v/>
      </c>
      <c r="I264" s="109" t="str">
        <f>IF(OR(C264="Beladung aus dem Netz eines anderen Netzbetreibers",C264="Beladung ohne Netznutzung"), "",IF($A264="","",SUMIFS('Ergebnis (detailliert)'!$S$17:$S$1001,'Ergebnis (detailliert)'!$A$17:$A$1001,'Ergebnis (aggregiert)'!$A264,'Ergebnis (detailliert)'!$B$17:$B$1001,'Ergebnis (aggregiert)'!$C264)))</f>
        <v/>
      </c>
      <c r="J264" s="87" t="str">
        <f>IFERROR(IF(ISBLANK(A264),"",IF(COUNTIF('Beladung des Speichers'!$A$17:$A$300,'Ergebnis (aggregiert)'!A264)=0,"Fehler: Reiter 'Beladung des Speichers' wurde für diesen Speicher nicht ausgefüllt",IF(COUNTIF('Entladung des Speichers'!$A$17:$A$300,'Ergebnis (aggregiert)'!A264)=0,"Fehler: Reiter 'Entladung des Speichers' wurde für diesen Speicher nicht ausgefüllt",IF(COUNTIF(Füllstände!$A$17:$A$300,'Ergebnis (aggregiert)'!A264)=0,"Fehler: Reiter 'Füllstände' wurde für diesen Speicher nicht ausgefüllt","")))),"Fehler: nicht alle Datenblätter für diesen Speicher wurden vollständig befüllt")</f>
        <v/>
      </c>
    </row>
    <row r="265" spans="1:10" x14ac:dyDescent="0.2">
      <c r="A265" s="105" t="str">
        <f>IF(Stammdaten!A265="","",Stammdaten!A265)</f>
        <v/>
      </c>
      <c r="B265" s="105" t="str">
        <f>IF(A265="","",VLOOKUP(A265,Stammdaten!A265:H548,6,FALSE))</f>
        <v/>
      </c>
      <c r="C265" s="177" t="str">
        <f>IF(A265="","",IF(OR('Beladung des Speichers'!B265="Beladung aus dem Netz eines anderen Netzbetreibers",'Beladung des Speichers'!B265="Beladung ohne Netznutzung"),'Beladung des Speichers'!B265,"Beladung aus dem Netz der "&amp;Stammdaten!$F$3))</f>
        <v/>
      </c>
      <c r="D265" s="106" t="str">
        <f t="shared" si="5"/>
        <v/>
      </c>
      <c r="E265" s="107" t="str">
        <f>IF(OR(C265="Beladung aus dem Netz eines anderen Netzbetreibers",C265="Beladung ohne Netznutzung"), "",IF(A265="","",SUMIFS('Ergebnis (detailliert)'!$H$17:$H$300,'Ergebnis (detailliert)'!$A$17:$A$300,'Ergebnis (aggregiert)'!$A265,'Ergebnis (detailliert)'!$B$17:$B$300,'Ergebnis (aggregiert)'!$C265)))</f>
        <v/>
      </c>
      <c r="F265" s="108" t="str">
        <f>IF(OR(C265="Beladung aus dem Netz eines anderen Netzbetreibers",C265="Beladung ohne Netznutzung"),  "",IF($A265="","",SUMIFS('Ergebnis (detailliert)'!$I$17:$I$300,'Ergebnis (detailliert)'!$A$17:$A$300,'Ergebnis (aggregiert)'!$A265,'Ergebnis (detailliert)'!$B$17:$B$300,'Ergebnis (aggregiert)'!$C265)))</f>
        <v/>
      </c>
      <c r="G265" s="107" t="str">
        <f>IF(OR(C265="Beladung aus dem Netz eines anderen Netzbetreibers",C265="Beladung ohne Netznutzung"), "",IF($A265="","",SUMIFS('Ergebnis (detailliert)'!$M$17:$M$1001,'Ergebnis (detailliert)'!$A$17:$A$1001,'Ergebnis (aggregiert)'!$A265,'Ergebnis (detailliert)'!$B$17:$B$1001,'Ergebnis (aggregiert)'!$C265)))</f>
        <v/>
      </c>
      <c r="H265" s="108" t="str">
        <f>IF(OR(C265="Beladung aus dem Netz eines anderen Netzbetreibers",C265="Beladung ohne Netznutzung"), "",IF($A265="","",SUMIFS('Ergebnis (detailliert)'!$P$17:$P$1001,'Ergebnis (detailliert)'!$A$17:$A$1001,'Ergebnis (aggregiert)'!$A265,'Ergebnis (detailliert)'!$B$17:$B$1001,'Ergebnis (aggregiert)'!$C265)))</f>
        <v/>
      </c>
      <c r="I265" s="109" t="str">
        <f>IF(OR(C265="Beladung aus dem Netz eines anderen Netzbetreibers",C265="Beladung ohne Netznutzung"), "",IF($A265="","",SUMIFS('Ergebnis (detailliert)'!$S$17:$S$1001,'Ergebnis (detailliert)'!$A$17:$A$1001,'Ergebnis (aggregiert)'!$A265,'Ergebnis (detailliert)'!$B$17:$B$1001,'Ergebnis (aggregiert)'!$C265)))</f>
        <v/>
      </c>
      <c r="J265" s="87" t="str">
        <f>IFERROR(IF(ISBLANK(A265),"",IF(COUNTIF('Beladung des Speichers'!$A$17:$A$300,'Ergebnis (aggregiert)'!A265)=0,"Fehler: Reiter 'Beladung des Speichers' wurde für diesen Speicher nicht ausgefüllt",IF(COUNTIF('Entladung des Speichers'!$A$17:$A$300,'Ergebnis (aggregiert)'!A265)=0,"Fehler: Reiter 'Entladung des Speichers' wurde für diesen Speicher nicht ausgefüllt",IF(COUNTIF(Füllstände!$A$17:$A$300,'Ergebnis (aggregiert)'!A265)=0,"Fehler: Reiter 'Füllstände' wurde für diesen Speicher nicht ausgefüllt","")))),"Fehler: nicht alle Datenblätter für diesen Speicher wurden vollständig befüllt")</f>
        <v/>
      </c>
    </row>
    <row r="266" spans="1:10" x14ac:dyDescent="0.2">
      <c r="A266" s="105" t="str">
        <f>IF(Stammdaten!A266="","",Stammdaten!A266)</f>
        <v/>
      </c>
      <c r="B266" s="105" t="str">
        <f>IF(A266="","",VLOOKUP(A266,Stammdaten!A266:H549,6,FALSE))</f>
        <v/>
      </c>
      <c r="C266" s="177" t="str">
        <f>IF(A266="","",IF(OR('Beladung des Speichers'!B266="Beladung aus dem Netz eines anderen Netzbetreibers",'Beladung des Speichers'!B266="Beladung ohne Netznutzung"),'Beladung des Speichers'!B266,"Beladung aus dem Netz der "&amp;Stammdaten!$F$3))</f>
        <v/>
      </c>
      <c r="D266" s="106" t="str">
        <f t="shared" si="5"/>
        <v/>
      </c>
      <c r="E266" s="107" t="str">
        <f>IF(OR(C266="Beladung aus dem Netz eines anderen Netzbetreibers",C266="Beladung ohne Netznutzung"), "",IF(A266="","",SUMIFS('Ergebnis (detailliert)'!$H$17:$H$300,'Ergebnis (detailliert)'!$A$17:$A$300,'Ergebnis (aggregiert)'!$A266,'Ergebnis (detailliert)'!$B$17:$B$300,'Ergebnis (aggregiert)'!$C266)))</f>
        <v/>
      </c>
      <c r="F266" s="108" t="str">
        <f>IF(OR(C266="Beladung aus dem Netz eines anderen Netzbetreibers",C266="Beladung ohne Netznutzung"),  "",IF($A266="","",SUMIFS('Ergebnis (detailliert)'!$I$17:$I$300,'Ergebnis (detailliert)'!$A$17:$A$300,'Ergebnis (aggregiert)'!$A266,'Ergebnis (detailliert)'!$B$17:$B$300,'Ergebnis (aggregiert)'!$C266)))</f>
        <v/>
      </c>
      <c r="G266" s="107" t="str">
        <f>IF(OR(C266="Beladung aus dem Netz eines anderen Netzbetreibers",C266="Beladung ohne Netznutzung"), "",IF($A266="","",SUMIFS('Ergebnis (detailliert)'!$M$17:$M$1001,'Ergebnis (detailliert)'!$A$17:$A$1001,'Ergebnis (aggregiert)'!$A266,'Ergebnis (detailliert)'!$B$17:$B$1001,'Ergebnis (aggregiert)'!$C266)))</f>
        <v/>
      </c>
      <c r="H266" s="108" t="str">
        <f>IF(OR(C266="Beladung aus dem Netz eines anderen Netzbetreibers",C266="Beladung ohne Netznutzung"), "",IF($A266="","",SUMIFS('Ergebnis (detailliert)'!$P$17:$P$1001,'Ergebnis (detailliert)'!$A$17:$A$1001,'Ergebnis (aggregiert)'!$A266,'Ergebnis (detailliert)'!$B$17:$B$1001,'Ergebnis (aggregiert)'!$C266)))</f>
        <v/>
      </c>
      <c r="I266" s="109" t="str">
        <f>IF(OR(C266="Beladung aus dem Netz eines anderen Netzbetreibers",C266="Beladung ohne Netznutzung"), "",IF($A266="","",SUMIFS('Ergebnis (detailliert)'!$S$17:$S$1001,'Ergebnis (detailliert)'!$A$17:$A$1001,'Ergebnis (aggregiert)'!$A266,'Ergebnis (detailliert)'!$B$17:$B$1001,'Ergebnis (aggregiert)'!$C266)))</f>
        <v/>
      </c>
      <c r="J266" s="87" t="str">
        <f>IFERROR(IF(ISBLANK(A266),"",IF(COUNTIF('Beladung des Speichers'!$A$17:$A$300,'Ergebnis (aggregiert)'!A266)=0,"Fehler: Reiter 'Beladung des Speichers' wurde für diesen Speicher nicht ausgefüllt",IF(COUNTIF('Entladung des Speichers'!$A$17:$A$300,'Ergebnis (aggregiert)'!A266)=0,"Fehler: Reiter 'Entladung des Speichers' wurde für diesen Speicher nicht ausgefüllt",IF(COUNTIF(Füllstände!$A$17:$A$300,'Ergebnis (aggregiert)'!A266)=0,"Fehler: Reiter 'Füllstände' wurde für diesen Speicher nicht ausgefüllt","")))),"Fehler: nicht alle Datenblätter für diesen Speicher wurden vollständig befüllt")</f>
        <v/>
      </c>
    </row>
    <row r="267" spans="1:10" x14ac:dyDescent="0.2">
      <c r="A267" s="105" t="str">
        <f>IF(Stammdaten!A267="","",Stammdaten!A267)</f>
        <v/>
      </c>
      <c r="B267" s="105" t="str">
        <f>IF(A267="","",VLOOKUP(A267,Stammdaten!A267:H550,6,FALSE))</f>
        <v/>
      </c>
      <c r="C267" s="177" t="str">
        <f>IF(A267="","",IF(OR('Beladung des Speichers'!B267="Beladung aus dem Netz eines anderen Netzbetreibers",'Beladung des Speichers'!B267="Beladung ohne Netznutzung"),'Beladung des Speichers'!B267,"Beladung aus dem Netz der "&amp;Stammdaten!$F$3))</f>
        <v/>
      </c>
      <c r="D267" s="106" t="str">
        <f t="shared" si="5"/>
        <v/>
      </c>
      <c r="E267" s="107" t="str">
        <f>IF(OR(C267="Beladung aus dem Netz eines anderen Netzbetreibers",C267="Beladung ohne Netznutzung"), "",IF(A267="","",SUMIFS('Ergebnis (detailliert)'!$H$17:$H$300,'Ergebnis (detailliert)'!$A$17:$A$300,'Ergebnis (aggregiert)'!$A267,'Ergebnis (detailliert)'!$B$17:$B$300,'Ergebnis (aggregiert)'!$C267)))</f>
        <v/>
      </c>
      <c r="F267" s="108" t="str">
        <f>IF(OR(C267="Beladung aus dem Netz eines anderen Netzbetreibers",C267="Beladung ohne Netznutzung"),  "",IF($A267="","",SUMIFS('Ergebnis (detailliert)'!$I$17:$I$300,'Ergebnis (detailliert)'!$A$17:$A$300,'Ergebnis (aggregiert)'!$A267,'Ergebnis (detailliert)'!$B$17:$B$300,'Ergebnis (aggregiert)'!$C267)))</f>
        <v/>
      </c>
      <c r="G267" s="107" t="str">
        <f>IF(OR(C267="Beladung aus dem Netz eines anderen Netzbetreibers",C267="Beladung ohne Netznutzung"), "",IF($A267="","",SUMIFS('Ergebnis (detailliert)'!$M$17:$M$1001,'Ergebnis (detailliert)'!$A$17:$A$1001,'Ergebnis (aggregiert)'!$A267,'Ergebnis (detailliert)'!$B$17:$B$1001,'Ergebnis (aggregiert)'!$C267)))</f>
        <v/>
      </c>
      <c r="H267" s="108" t="str">
        <f>IF(OR(C267="Beladung aus dem Netz eines anderen Netzbetreibers",C267="Beladung ohne Netznutzung"), "",IF($A267="","",SUMIFS('Ergebnis (detailliert)'!$P$17:$P$1001,'Ergebnis (detailliert)'!$A$17:$A$1001,'Ergebnis (aggregiert)'!$A267,'Ergebnis (detailliert)'!$B$17:$B$1001,'Ergebnis (aggregiert)'!$C267)))</f>
        <v/>
      </c>
      <c r="I267" s="109" t="str">
        <f>IF(OR(C267="Beladung aus dem Netz eines anderen Netzbetreibers",C267="Beladung ohne Netznutzung"), "",IF($A267="","",SUMIFS('Ergebnis (detailliert)'!$S$17:$S$1001,'Ergebnis (detailliert)'!$A$17:$A$1001,'Ergebnis (aggregiert)'!$A267,'Ergebnis (detailliert)'!$B$17:$B$1001,'Ergebnis (aggregiert)'!$C267)))</f>
        <v/>
      </c>
      <c r="J267" s="87" t="str">
        <f>IFERROR(IF(ISBLANK(A267),"",IF(COUNTIF('Beladung des Speichers'!$A$17:$A$300,'Ergebnis (aggregiert)'!A267)=0,"Fehler: Reiter 'Beladung des Speichers' wurde für diesen Speicher nicht ausgefüllt",IF(COUNTIF('Entladung des Speichers'!$A$17:$A$300,'Ergebnis (aggregiert)'!A267)=0,"Fehler: Reiter 'Entladung des Speichers' wurde für diesen Speicher nicht ausgefüllt",IF(COUNTIF(Füllstände!$A$17:$A$300,'Ergebnis (aggregiert)'!A267)=0,"Fehler: Reiter 'Füllstände' wurde für diesen Speicher nicht ausgefüllt","")))),"Fehler: nicht alle Datenblätter für diesen Speicher wurden vollständig befüllt")</f>
        <v/>
      </c>
    </row>
    <row r="268" spans="1:10" x14ac:dyDescent="0.2">
      <c r="A268" s="105" t="str">
        <f>IF(Stammdaten!A268="","",Stammdaten!A268)</f>
        <v/>
      </c>
      <c r="B268" s="105" t="str">
        <f>IF(A268="","",VLOOKUP(A268,Stammdaten!A268:H551,6,FALSE))</f>
        <v/>
      </c>
      <c r="C268" s="177" t="str">
        <f>IF(A268="","",IF(OR('Beladung des Speichers'!B268="Beladung aus dem Netz eines anderen Netzbetreibers",'Beladung des Speichers'!B268="Beladung ohne Netznutzung"),'Beladung des Speichers'!B268,"Beladung aus dem Netz der "&amp;Stammdaten!$F$3))</f>
        <v/>
      </c>
      <c r="D268" s="106" t="str">
        <f t="shared" si="5"/>
        <v/>
      </c>
      <c r="E268" s="107" t="str">
        <f>IF(OR(C268="Beladung aus dem Netz eines anderen Netzbetreibers",C268="Beladung ohne Netznutzung"), "",IF(A268="","",SUMIFS('Ergebnis (detailliert)'!$H$17:$H$300,'Ergebnis (detailliert)'!$A$17:$A$300,'Ergebnis (aggregiert)'!$A268,'Ergebnis (detailliert)'!$B$17:$B$300,'Ergebnis (aggregiert)'!$C268)))</f>
        <v/>
      </c>
      <c r="F268" s="108" t="str">
        <f>IF(OR(C268="Beladung aus dem Netz eines anderen Netzbetreibers",C268="Beladung ohne Netznutzung"),  "",IF($A268="","",SUMIFS('Ergebnis (detailliert)'!$I$17:$I$300,'Ergebnis (detailliert)'!$A$17:$A$300,'Ergebnis (aggregiert)'!$A268,'Ergebnis (detailliert)'!$B$17:$B$300,'Ergebnis (aggregiert)'!$C268)))</f>
        <v/>
      </c>
      <c r="G268" s="107" t="str">
        <f>IF(OR(C268="Beladung aus dem Netz eines anderen Netzbetreibers",C268="Beladung ohne Netznutzung"), "",IF($A268="","",SUMIFS('Ergebnis (detailliert)'!$M$17:$M$1001,'Ergebnis (detailliert)'!$A$17:$A$1001,'Ergebnis (aggregiert)'!$A268,'Ergebnis (detailliert)'!$B$17:$B$1001,'Ergebnis (aggregiert)'!$C268)))</f>
        <v/>
      </c>
      <c r="H268" s="108" t="str">
        <f>IF(OR(C268="Beladung aus dem Netz eines anderen Netzbetreibers",C268="Beladung ohne Netznutzung"), "",IF($A268="","",SUMIFS('Ergebnis (detailliert)'!$P$17:$P$1001,'Ergebnis (detailliert)'!$A$17:$A$1001,'Ergebnis (aggregiert)'!$A268,'Ergebnis (detailliert)'!$B$17:$B$1001,'Ergebnis (aggregiert)'!$C268)))</f>
        <v/>
      </c>
      <c r="I268" s="109" t="str">
        <f>IF(OR(C268="Beladung aus dem Netz eines anderen Netzbetreibers",C268="Beladung ohne Netznutzung"), "",IF($A268="","",SUMIFS('Ergebnis (detailliert)'!$S$17:$S$1001,'Ergebnis (detailliert)'!$A$17:$A$1001,'Ergebnis (aggregiert)'!$A268,'Ergebnis (detailliert)'!$B$17:$B$1001,'Ergebnis (aggregiert)'!$C268)))</f>
        <v/>
      </c>
      <c r="J268" s="87" t="str">
        <f>IFERROR(IF(ISBLANK(A268),"",IF(COUNTIF('Beladung des Speichers'!$A$17:$A$300,'Ergebnis (aggregiert)'!A268)=0,"Fehler: Reiter 'Beladung des Speichers' wurde für diesen Speicher nicht ausgefüllt",IF(COUNTIF('Entladung des Speichers'!$A$17:$A$300,'Ergebnis (aggregiert)'!A268)=0,"Fehler: Reiter 'Entladung des Speichers' wurde für diesen Speicher nicht ausgefüllt",IF(COUNTIF(Füllstände!$A$17:$A$300,'Ergebnis (aggregiert)'!A268)=0,"Fehler: Reiter 'Füllstände' wurde für diesen Speicher nicht ausgefüllt","")))),"Fehler: nicht alle Datenblätter für diesen Speicher wurden vollständig befüllt")</f>
        <v/>
      </c>
    </row>
    <row r="269" spans="1:10" x14ac:dyDescent="0.2">
      <c r="A269" s="105" t="str">
        <f>IF(Stammdaten!A269="","",Stammdaten!A269)</f>
        <v/>
      </c>
      <c r="B269" s="105" t="str">
        <f>IF(A269="","",VLOOKUP(A269,Stammdaten!A269:H552,6,FALSE))</f>
        <v/>
      </c>
      <c r="C269" s="177" t="str">
        <f>IF(A269="","",IF(OR('Beladung des Speichers'!B269="Beladung aus dem Netz eines anderen Netzbetreibers",'Beladung des Speichers'!B269="Beladung ohne Netznutzung"),'Beladung des Speichers'!B269,"Beladung aus dem Netz der "&amp;Stammdaten!$F$3))</f>
        <v/>
      </c>
      <c r="D269" s="106" t="str">
        <f t="shared" si="5"/>
        <v/>
      </c>
      <c r="E269" s="107" t="str">
        <f>IF(OR(C269="Beladung aus dem Netz eines anderen Netzbetreibers",C269="Beladung ohne Netznutzung"), "",IF(A269="","",SUMIFS('Ergebnis (detailliert)'!$H$17:$H$300,'Ergebnis (detailliert)'!$A$17:$A$300,'Ergebnis (aggregiert)'!$A269,'Ergebnis (detailliert)'!$B$17:$B$300,'Ergebnis (aggregiert)'!$C269)))</f>
        <v/>
      </c>
      <c r="F269" s="108" t="str">
        <f>IF(OR(C269="Beladung aus dem Netz eines anderen Netzbetreibers",C269="Beladung ohne Netznutzung"),  "",IF($A269="","",SUMIFS('Ergebnis (detailliert)'!$I$17:$I$300,'Ergebnis (detailliert)'!$A$17:$A$300,'Ergebnis (aggregiert)'!$A269,'Ergebnis (detailliert)'!$B$17:$B$300,'Ergebnis (aggregiert)'!$C269)))</f>
        <v/>
      </c>
      <c r="G269" s="107" t="str">
        <f>IF(OR(C269="Beladung aus dem Netz eines anderen Netzbetreibers",C269="Beladung ohne Netznutzung"), "",IF($A269="","",SUMIFS('Ergebnis (detailliert)'!$M$17:$M$1001,'Ergebnis (detailliert)'!$A$17:$A$1001,'Ergebnis (aggregiert)'!$A269,'Ergebnis (detailliert)'!$B$17:$B$1001,'Ergebnis (aggregiert)'!$C269)))</f>
        <v/>
      </c>
      <c r="H269" s="108" t="str">
        <f>IF(OR(C269="Beladung aus dem Netz eines anderen Netzbetreibers",C269="Beladung ohne Netznutzung"), "",IF($A269="","",SUMIFS('Ergebnis (detailliert)'!$P$17:$P$1001,'Ergebnis (detailliert)'!$A$17:$A$1001,'Ergebnis (aggregiert)'!$A269,'Ergebnis (detailliert)'!$B$17:$B$1001,'Ergebnis (aggregiert)'!$C269)))</f>
        <v/>
      </c>
      <c r="I269" s="109" t="str">
        <f>IF(OR(C269="Beladung aus dem Netz eines anderen Netzbetreibers",C269="Beladung ohne Netznutzung"), "",IF($A269="","",SUMIFS('Ergebnis (detailliert)'!$S$17:$S$1001,'Ergebnis (detailliert)'!$A$17:$A$1001,'Ergebnis (aggregiert)'!$A269,'Ergebnis (detailliert)'!$B$17:$B$1001,'Ergebnis (aggregiert)'!$C269)))</f>
        <v/>
      </c>
      <c r="J269" s="87" t="str">
        <f>IFERROR(IF(ISBLANK(A269),"",IF(COUNTIF('Beladung des Speichers'!$A$17:$A$300,'Ergebnis (aggregiert)'!A269)=0,"Fehler: Reiter 'Beladung des Speichers' wurde für diesen Speicher nicht ausgefüllt",IF(COUNTIF('Entladung des Speichers'!$A$17:$A$300,'Ergebnis (aggregiert)'!A269)=0,"Fehler: Reiter 'Entladung des Speichers' wurde für diesen Speicher nicht ausgefüllt",IF(COUNTIF(Füllstände!$A$17:$A$300,'Ergebnis (aggregiert)'!A269)=0,"Fehler: Reiter 'Füllstände' wurde für diesen Speicher nicht ausgefüllt","")))),"Fehler: nicht alle Datenblätter für diesen Speicher wurden vollständig befüllt")</f>
        <v/>
      </c>
    </row>
    <row r="270" spans="1:10" x14ac:dyDescent="0.2">
      <c r="A270" s="105" t="str">
        <f>IF(Stammdaten!A270="","",Stammdaten!A270)</f>
        <v/>
      </c>
      <c r="B270" s="105" t="str">
        <f>IF(A270="","",VLOOKUP(A270,Stammdaten!A270:H553,6,FALSE))</f>
        <v/>
      </c>
      <c r="C270" s="177" t="str">
        <f>IF(A270="","",IF(OR('Beladung des Speichers'!B270="Beladung aus dem Netz eines anderen Netzbetreibers",'Beladung des Speichers'!B270="Beladung ohne Netznutzung"),'Beladung des Speichers'!B270,"Beladung aus dem Netz der "&amp;Stammdaten!$F$3))</f>
        <v/>
      </c>
      <c r="D270" s="106" t="str">
        <f t="shared" si="5"/>
        <v/>
      </c>
      <c r="E270" s="107" t="str">
        <f>IF(OR(C270="Beladung aus dem Netz eines anderen Netzbetreibers",C270="Beladung ohne Netznutzung"), "",IF(A270="","",SUMIFS('Ergebnis (detailliert)'!$H$17:$H$300,'Ergebnis (detailliert)'!$A$17:$A$300,'Ergebnis (aggregiert)'!$A270,'Ergebnis (detailliert)'!$B$17:$B$300,'Ergebnis (aggregiert)'!$C270)))</f>
        <v/>
      </c>
      <c r="F270" s="108" t="str">
        <f>IF(OR(C270="Beladung aus dem Netz eines anderen Netzbetreibers",C270="Beladung ohne Netznutzung"),  "",IF($A270="","",SUMIFS('Ergebnis (detailliert)'!$I$17:$I$300,'Ergebnis (detailliert)'!$A$17:$A$300,'Ergebnis (aggregiert)'!$A270,'Ergebnis (detailliert)'!$B$17:$B$300,'Ergebnis (aggregiert)'!$C270)))</f>
        <v/>
      </c>
      <c r="G270" s="107" t="str">
        <f>IF(OR(C270="Beladung aus dem Netz eines anderen Netzbetreibers",C270="Beladung ohne Netznutzung"), "",IF($A270="","",SUMIFS('Ergebnis (detailliert)'!$M$17:$M$1001,'Ergebnis (detailliert)'!$A$17:$A$1001,'Ergebnis (aggregiert)'!$A270,'Ergebnis (detailliert)'!$B$17:$B$1001,'Ergebnis (aggregiert)'!$C270)))</f>
        <v/>
      </c>
      <c r="H270" s="108" t="str">
        <f>IF(OR(C270="Beladung aus dem Netz eines anderen Netzbetreibers",C270="Beladung ohne Netznutzung"), "",IF($A270="","",SUMIFS('Ergebnis (detailliert)'!$P$17:$P$1001,'Ergebnis (detailliert)'!$A$17:$A$1001,'Ergebnis (aggregiert)'!$A270,'Ergebnis (detailliert)'!$B$17:$B$1001,'Ergebnis (aggregiert)'!$C270)))</f>
        <v/>
      </c>
      <c r="I270" s="109" t="str">
        <f>IF(OR(C270="Beladung aus dem Netz eines anderen Netzbetreibers",C270="Beladung ohne Netznutzung"), "",IF($A270="","",SUMIFS('Ergebnis (detailliert)'!$S$17:$S$1001,'Ergebnis (detailliert)'!$A$17:$A$1001,'Ergebnis (aggregiert)'!$A270,'Ergebnis (detailliert)'!$B$17:$B$1001,'Ergebnis (aggregiert)'!$C270)))</f>
        <v/>
      </c>
      <c r="J270" s="87" t="str">
        <f>IFERROR(IF(ISBLANK(A270),"",IF(COUNTIF('Beladung des Speichers'!$A$17:$A$300,'Ergebnis (aggregiert)'!A270)=0,"Fehler: Reiter 'Beladung des Speichers' wurde für diesen Speicher nicht ausgefüllt",IF(COUNTIF('Entladung des Speichers'!$A$17:$A$300,'Ergebnis (aggregiert)'!A270)=0,"Fehler: Reiter 'Entladung des Speichers' wurde für diesen Speicher nicht ausgefüllt",IF(COUNTIF(Füllstände!$A$17:$A$300,'Ergebnis (aggregiert)'!A270)=0,"Fehler: Reiter 'Füllstände' wurde für diesen Speicher nicht ausgefüllt","")))),"Fehler: nicht alle Datenblätter für diesen Speicher wurden vollständig befüllt")</f>
        <v/>
      </c>
    </row>
    <row r="271" spans="1:10" x14ac:dyDescent="0.2">
      <c r="A271" s="105" t="str">
        <f>IF(Stammdaten!A271="","",Stammdaten!A271)</f>
        <v/>
      </c>
      <c r="B271" s="105" t="str">
        <f>IF(A271="","",VLOOKUP(A271,Stammdaten!A271:H554,6,FALSE))</f>
        <v/>
      </c>
      <c r="C271" s="177" t="str">
        <f>IF(A271="","",IF(OR('Beladung des Speichers'!B271="Beladung aus dem Netz eines anderen Netzbetreibers",'Beladung des Speichers'!B271="Beladung ohne Netznutzung"),'Beladung des Speichers'!B271,"Beladung aus dem Netz der "&amp;Stammdaten!$F$3))</f>
        <v/>
      </c>
      <c r="D271" s="106" t="str">
        <f t="shared" si="5"/>
        <v/>
      </c>
      <c r="E271" s="107" t="str">
        <f>IF(OR(C271="Beladung aus dem Netz eines anderen Netzbetreibers",C271="Beladung ohne Netznutzung"), "",IF(A271="","",SUMIFS('Ergebnis (detailliert)'!$H$17:$H$300,'Ergebnis (detailliert)'!$A$17:$A$300,'Ergebnis (aggregiert)'!$A271,'Ergebnis (detailliert)'!$B$17:$B$300,'Ergebnis (aggregiert)'!$C271)))</f>
        <v/>
      </c>
      <c r="F271" s="108" t="str">
        <f>IF(OR(C271="Beladung aus dem Netz eines anderen Netzbetreibers",C271="Beladung ohne Netznutzung"),  "",IF($A271="","",SUMIFS('Ergebnis (detailliert)'!$I$17:$I$300,'Ergebnis (detailliert)'!$A$17:$A$300,'Ergebnis (aggregiert)'!$A271,'Ergebnis (detailliert)'!$B$17:$B$300,'Ergebnis (aggregiert)'!$C271)))</f>
        <v/>
      </c>
      <c r="G271" s="107" t="str">
        <f>IF(OR(C271="Beladung aus dem Netz eines anderen Netzbetreibers",C271="Beladung ohne Netznutzung"), "",IF($A271="","",SUMIFS('Ergebnis (detailliert)'!$M$17:$M$1001,'Ergebnis (detailliert)'!$A$17:$A$1001,'Ergebnis (aggregiert)'!$A271,'Ergebnis (detailliert)'!$B$17:$B$1001,'Ergebnis (aggregiert)'!$C271)))</f>
        <v/>
      </c>
      <c r="H271" s="108" t="str">
        <f>IF(OR(C271="Beladung aus dem Netz eines anderen Netzbetreibers",C271="Beladung ohne Netznutzung"), "",IF($A271="","",SUMIFS('Ergebnis (detailliert)'!$P$17:$P$1001,'Ergebnis (detailliert)'!$A$17:$A$1001,'Ergebnis (aggregiert)'!$A271,'Ergebnis (detailliert)'!$B$17:$B$1001,'Ergebnis (aggregiert)'!$C271)))</f>
        <v/>
      </c>
      <c r="I271" s="109" t="str">
        <f>IF(OR(C271="Beladung aus dem Netz eines anderen Netzbetreibers",C271="Beladung ohne Netznutzung"), "",IF($A271="","",SUMIFS('Ergebnis (detailliert)'!$S$17:$S$1001,'Ergebnis (detailliert)'!$A$17:$A$1001,'Ergebnis (aggregiert)'!$A271,'Ergebnis (detailliert)'!$B$17:$B$1001,'Ergebnis (aggregiert)'!$C271)))</f>
        <v/>
      </c>
      <c r="J271" s="87" t="str">
        <f>IFERROR(IF(ISBLANK(A271),"",IF(COUNTIF('Beladung des Speichers'!$A$17:$A$300,'Ergebnis (aggregiert)'!A271)=0,"Fehler: Reiter 'Beladung des Speichers' wurde für diesen Speicher nicht ausgefüllt",IF(COUNTIF('Entladung des Speichers'!$A$17:$A$300,'Ergebnis (aggregiert)'!A271)=0,"Fehler: Reiter 'Entladung des Speichers' wurde für diesen Speicher nicht ausgefüllt",IF(COUNTIF(Füllstände!$A$17:$A$300,'Ergebnis (aggregiert)'!A271)=0,"Fehler: Reiter 'Füllstände' wurde für diesen Speicher nicht ausgefüllt","")))),"Fehler: nicht alle Datenblätter für diesen Speicher wurden vollständig befüllt")</f>
        <v/>
      </c>
    </row>
    <row r="272" spans="1:10" x14ac:dyDescent="0.2">
      <c r="A272" s="105" t="str">
        <f>IF(Stammdaten!A272="","",Stammdaten!A272)</f>
        <v/>
      </c>
      <c r="B272" s="105" t="str">
        <f>IF(A272="","",VLOOKUP(A272,Stammdaten!A272:H555,6,FALSE))</f>
        <v/>
      </c>
      <c r="C272" s="177" t="str">
        <f>IF(A272="","",IF(OR('Beladung des Speichers'!B272="Beladung aus dem Netz eines anderen Netzbetreibers",'Beladung des Speichers'!B272="Beladung ohne Netznutzung"),'Beladung des Speichers'!B272,"Beladung aus dem Netz der "&amp;Stammdaten!$F$3))</f>
        <v/>
      </c>
      <c r="D272" s="106" t="str">
        <f t="shared" si="5"/>
        <v/>
      </c>
      <c r="E272" s="107" t="str">
        <f>IF(OR(C272="Beladung aus dem Netz eines anderen Netzbetreibers",C272="Beladung ohne Netznutzung"), "",IF(A272="","",SUMIFS('Ergebnis (detailliert)'!$H$17:$H$300,'Ergebnis (detailliert)'!$A$17:$A$300,'Ergebnis (aggregiert)'!$A272,'Ergebnis (detailliert)'!$B$17:$B$300,'Ergebnis (aggregiert)'!$C272)))</f>
        <v/>
      </c>
      <c r="F272" s="108" t="str">
        <f>IF(OR(C272="Beladung aus dem Netz eines anderen Netzbetreibers",C272="Beladung ohne Netznutzung"),  "",IF($A272="","",SUMIFS('Ergebnis (detailliert)'!$I$17:$I$300,'Ergebnis (detailliert)'!$A$17:$A$300,'Ergebnis (aggregiert)'!$A272,'Ergebnis (detailliert)'!$B$17:$B$300,'Ergebnis (aggregiert)'!$C272)))</f>
        <v/>
      </c>
      <c r="G272" s="107" t="str">
        <f>IF(OR(C272="Beladung aus dem Netz eines anderen Netzbetreibers",C272="Beladung ohne Netznutzung"), "",IF($A272="","",SUMIFS('Ergebnis (detailliert)'!$M$17:$M$1001,'Ergebnis (detailliert)'!$A$17:$A$1001,'Ergebnis (aggregiert)'!$A272,'Ergebnis (detailliert)'!$B$17:$B$1001,'Ergebnis (aggregiert)'!$C272)))</f>
        <v/>
      </c>
      <c r="H272" s="108" t="str">
        <f>IF(OR(C272="Beladung aus dem Netz eines anderen Netzbetreibers",C272="Beladung ohne Netznutzung"), "",IF($A272="","",SUMIFS('Ergebnis (detailliert)'!$P$17:$P$1001,'Ergebnis (detailliert)'!$A$17:$A$1001,'Ergebnis (aggregiert)'!$A272,'Ergebnis (detailliert)'!$B$17:$B$1001,'Ergebnis (aggregiert)'!$C272)))</f>
        <v/>
      </c>
      <c r="I272" s="109" t="str">
        <f>IF(OR(C272="Beladung aus dem Netz eines anderen Netzbetreibers",C272="Beladung ohne Netznutzung"), "",IF($A272="","",SUMIFS('Ergebnis (detailliert)'!$S$17:$S$1001,'Ergebnis (detailliert)'!$A$17:$A$1001,'Ergebnis (aggregiert)'!$A272,'Ergebnis (detailliert)'!$B$17:$B$1001,'Ergebnis (aggregiert)'!$C272)))</f>
        <v/>
      </c>
      <c r="J272" s="87" t="str">
        <f>IFERROR(IF(ISBLANK(A272),"",IF(COUNTIF('Beladung des Speichers'!$A$17:$A$300,'Ergebnis (aggregiert)'!A272)=0,"Fehler: Reiter 'Beladung des Speichers' wurde für diesen Speicher nicht ausgefüllt",IF(COUNTIF('Entladung des Speichers'!$A$17:$A$300,'Ergebnis (aggregiert)'!A272)=0,"Fehler: Reiter 'Entladung des Speichers' wurde für diesen Speicher nicht ausgefüllt",IF(COUNTIF(Füllstände!$A$17:$A$300,'Ergebnis (aggregiert)'!A272)=0,"Fehler: Reiter 'Füllstände' wurde für diesen Speicher nicht ausgefüllt","")))),"Fehler: nicht alle Datenblätter für diesen Speicher wurden vollständig befüllt")</f>
        <v/>
      </c>
    </row>
    <row r="273" spans="1:10" x14ac:dyDescent="0.2">
      <c r="A273" s="105" t="str">
        <f>IF(Stammdaten!A273="","",Stammdaten!A273)</f>
        <v/>
      </c>
      <c r="B273" s="105" t="str">
        <f>IF(A273="","",VLOOKUP(A273,Stammdaten!A273:H556,6,FALSE))</f>
        <v/>
      </c>
      <c r="C273" s="177" t="str">
        <f>IF(A273="","",IF(OR('Beladung des Speichers'!B273="Beladung aus dem Netz eines anderen Netzbetreibers",'Beladung des Speichers'!B273="Beladung ohne Netznutzung"),'Beladung des Speichers'!B273,"Beladung aus dem Netz der "&amp;Stammdaten!$F$3))</f>
        <v/>
      </c>
      <c r="D273" s="106" t="str">
        <f t="shared" ref="D273:D300" si="6">IF(A273="","",$B$11)</f>
        <v/>
      </c>
      <c r="E273" s="107" t="str">
        <f>IF(OR(C273="Beladung aus dem Netz eines anderen Netzbetreibers",C273="Beladung ohne Netznutzung"), "",IF(A273="","",SUMIFS('Ergebnis (detailliert)'!$H$17:$H$300,'Ergebnis (detailliert)'!$A$17:$A$300,'Ergebnis (aggregiert)'!$A273,'Ergebnis (detailliert)'!$B$17:$B$300,'Ergebnis (aggregiert)'!$C273)))</f>
        <v/>
      </c>
      <c r="F273" s="108" t="str">
        <f>IF(OR(C273="Beladung aus dem Netz eines anderen Netzbetreibers",C273="Beladung ohne Netznutzung"),  "",IF($A273="","",SUMIFS('Ergebnis (detailliert)'!$I$17:$I$300,'Ergebnis (detailliert)'!$A$17:$A$300,'Ergebnis (aggregiert)'!$A273,'Ergebnis (detailliert)'!$B$17:$B$300,'Ergebnis (aggregiert)'!$C273)))</f>
        <v/>
      </c>
      <c r="G273" s="107" t="str">
        <f>IF(OR(C273="Beladung aus dem Netz eines anderen Netzbetreibers",C273="Beladung ohne Netznutzung"), "",IF($A273="","",SUMIFS('Ergebnis (detailliert)'!$M$17:$M$1001,'Ergebnis (detailliert)'!$A$17:$A$1001,'Ergebnis (aggregiert)'!$A273,'Ergebnis (detailliert)'!$B$17:$B$1001,'Ergebnis (aggregiert)'!$C273)))</f>
        <v/>
      </c>
      <c r="H273" s="108" t="str">
        <f>IF(OR(C273="Beladung aus dem Netz eines anderen Netzbetreibers",C273="Beladung ohne Netznutzung"), "",IF($A273="","",SUMIFS('Ergebnis (detailliert)'!$P$17:$P$1001,'Ergebnis (detailliert)'!$A$17:$A$1001,'Ergebnis (aggregiert)'!$A273,'Ergebnis (detailliert)'!$B$17:$B$1001,'Ergebnis (aggregiert)'!$C273)))</f>
        <v/>
      </c>
      <c r="I273" s="109" t="str">
        <f>IF(OR(C273="Beladung aus dem Netz eines anderen Netzbetreibers",C273="Beladung ohne Netznutzung"), "",IF($A273="","",SUMIFS('Ergebnis (detailliert)'!$S$17:$S$1001,'Ergebnis (detailliert)'!$A$17:$A$1001,'Ergebnis (aggregiert)'!$A273,'Ergebnis (detailliert)'!$B$17:$B$1001,'Ergebnis (aggregiert)'!$C273)))</f>
        <v/>
      </c>
      <c r="J273" s="87" t="str">
        <f>IFERROR(IF(ISBLANK(A273),"",IF(COUNTIF('Beladung des Speichers'!$A$17:$A$300,'Ergebnis (aggregiert)'!A273)=0,"Fehler: Reiter 'Beladung des Speichers' wurde für diesen Speicher nicht ausgefüllt",IF(COUNTIF('Entladung des Speichers'!$A$17:$A$300,'Ergebnis (aggregiert)'!A273)=0,"Fehler: Reiter 'Entladung des Speichers' wurde für diesen Speicher nicht ausgefüllt",IF(COUNTIF(Füllstände!$A$17:$A$300,'Ergebnis (aggregiert)'!A273)=0,"Fehler: Reiter 'Füllstände' wurde für diesen Speicher nicht ausgefüllt","")))),"Fehler: nicht alle Datenblätter für diesen Speicher wurden vollständig befüllt")</f>
        <v/>
      </c>
    </row>
    <row r="274" spans="1:10" x14ac:dyDescent="0.2">
      <c r="A274" s="105" t="str">
        <f>IF(Stammdaten!A274="","",Stammdaten!A274)</f>
        <v/>
      </c>
      <c r="B274" s="105" t="str">
        <f>IF(A274="","",VLOOKUP(A274,Stammdaten!A274:H557,6,FALSE))</f>
        <v/>
      </c>
      <c r="C274" s="177" t="str">
        <f>IF(A274="","",IF(OR('Beladung des Speichers'!B274="Beladung aus dem Netz eines anderen Netzbetreibers",'Beladung des Speichers'!B274="Beladung ohne Netznutzung"),'Beladung des Speichers'!B274,"Beladung aus dem Netz der "&amp;Stammdaten!$F$3))</f>
        <v/>
      </c>
      <c r="D274" s="106" t="str">
        <f t="shared" si="6"/>
        <v/>
      </c>
      <c r="E274" s="107" t="str">
        <f>IF(OR(C274="Beladung aus dem Netz eines anderen Netzbetreibers",C274="Beladung ohne Netznutzung"), "",IF(A274="","",SUMIFS('Ergebnis (detailliert)'!$H$17:$H$300,'Ergebnis (detailliert)'!$A$17:$A$300,'Ergebnis (aggregiert)'!$A274,'Ergebnis (detailliert)'!$B$17:$B$300,'Ergebnis (aggregiert)'!$C274)))</f>
        <v/>
      </c>
      <c r="F274" s="108" t="str">
        <f>IF(OR(C274="Beladung aus dem Netz eines anderen Netzbetreibers",C274="Beladung ohne Netznutzung"),  "",IF($A274="","",SUMIFS('Ergebnis (detailliert)'!$I$17:$I$300,'Ergebnis (detailliert)'!$A$17:$A$300,'Ergebnis (aggregiert)'!$A274,'Ergebnis (detailliert)'!$B$17:$B$300,'Ergebnis (aggregiert)'!$C274)))</f>
        <v/>
      </c>
      <c r="G274" s="107" t="str">
        <f>IF(OR(C274="Beladung aus dem Netz eines anderen Netzbetreibers",C274="Beladung ohne Netznutzung"), "",IF($A274="","",SUMIFS('Ergebnis (detailliert)'!$M$17:$M$1001,'Ergebnis (detailliert)'!$A$17:$A$1001,'Ergebnis (aggregiert)'!$A274,'Ergebnis (detailliert)'!$B$17:$B$1001,'Ergebnis (aggregiert)'!$C274)))</f>
        <v/>
      </c>
      <c r="H274" s="108" t="str">
        <f>IF(OR(C274="Beladung aus dem Netz eines anderen Netzbetreibers",C274="Beladung ohne Netznutzung"), "",IF($A274="","",SUMIFS('Ergebnis (detailliert)'!$P$17:$P$1001,'Ergebnis (detailliert)'!$A$17:$A$1001,'Ergebnis (aggregiert)'!$A274,'Ergebnis (detailliert)'!$B$17:$B$1001,'Ergebnis (aggregiert)'!$C274)))</f>
        <v/>
      </c>
      <c r="I274" s="109" t="str">
        <f>IF(OR(C274="Beladung aus dem Netz eines anderen Netzbetreibers",C274="Beladung ohne Netznutzung"), "",IF($A274="","",SUMIFS('Ergebnis (detailliert)'!$S$17:$S$1001,'Ergebnis (detailliert)'!$A$17:$A$1001,'Ergebnis (aggregiert)'!$A274,'Ergebnis (detailliert)'!$B$17:$B$1001,'Ergebnis (aggregiert)'!$C274)))</f>
        <v/>
      </c>
      <c r="J274" s="87" t="str">
        <f>IFERROR(IF(ISBLANK(A274),"",IF(COUNTIF('Beladung des Speichers'!$A$17:$A$300,'Ergebnis (aggregiert)'!A274)=0,"Fehler: Reiter 'Beladung des Speichers' wurde für diesen Speicher nicht ausgefüllt",IF(COUNTIF('Entladung des Speichers'!$A$17:$A$300,'Ergebnis (aggregiert)'!A274)=0,"Fehler: Reiter 'Entladung des Speichers' wurde für diesen Speicher nicht ausgefüllt",IF(COUNTIF(Füllstände!$A$17:$A$300,'Ergebnis (aggregiert)'!A274)=0,"Fehler: Reiter 'Füllstände' wurde für diesen Speicher nicht ausgefüllt","")))),"Fehler: nicht alle Datenblätter für diesen Speicher wurden vollständig befüllt")</f>
        <v/>
      </c>
    </row>
    <row r="275" spans="1:10" x14ac:dyDescent="0.2">
      <c r="A275" s="105" t="str">
        <f>IF(Stammdaten!A275="","",Stammdaten!A275)</f>
        <v/>
      </c>
      <c r="B275" s="105" t="str">
        <f>IF(A275="","",VLOOKUP(A275,Stammdaten!A275:H558,6,FALSE))</f>
        <v/>
      </c>
      <c r="C275" s="177" t="str">
        <f>IF(A275="","",IF(OR('Beladung des Speichers'!B275="Beladung aus dem Netz eines anderen Netzbetreibers",'Beladung des Speichers'!B275="Beladung ohne Netznutzung"),'Beladung des Speichers'!B275,"Beladung aus dem Netz der "&amp;Stammdaten!$F$3))</f>
        <v/>
      </c>
      <c r="D275" s="106" t="str">
        <f t="shared" si="6"/>
        <v/>
      </c>
      <c r="E275" s="107" t="str">
        <f>IF(OR(C275="Beladung aus dem Netz eines anderen Netzbetreibers",C275="Beladung ohne Netznutzung"), "",IF(A275="","",SUMIFS('Ergebnis (detailliert)'!$H$17:$H$300,'Ergebnis (detailliert)'!$A$17:$A$300,'Ergebnis (aggregiert)'!$A275,'Ergebnis (detailliert)'!$B$17:$B$300,'Ergebnis (aggregiert)'!$C275)))</f>
        <v/>
      </c>
      <c r="F275" s="108" t="str">
        <f>IF(OR(C275="Beladung aus dem Netz eines anderen Netzbetreibers",C275="Beladung ohne Netznutzung"),  "",IF($A275="","",SUMIFS('Ergebnis (detailliert)'!$I$17:$I$300,'Ergebnis (detailliert)'!$A$17:$A$300,'Ergebnis (aggregiert)'!$A275,'Ergebnis (detailliert)'!$B$17:$B$300,'Ergebnis (aggregiert)'!$C275)))</f>
        <v/>
      </c>
      <c r="G275" s="107" t="str">
        <f>IF(OR(C275="Beladung aus dem Netz eines anderen Netzbetreibers",C275="Beladung ohne Netznutzung"), "",IF($A275="","",SUMIFS('Ergebnis (detailliert)'!$M$17:$M$1001,'Ergebnis (detailliert)'!$A$17:$A$1001,'Ergebnis (aggregiert)'!$A275,'Ergebnis (detailliert)'!$B$17:$B$1001,'Ergebnis (aggregiert)'!$C275)))</f>
        <v/>
      </c>
      <c r="H275" s="108" t="str">
        <f>IF(OR(C275="Beladung aus dem Netz eines anderen Netzbetreibers",C275="Beladung ohne Netznutzung"), "",IF($A275="","",SUMIFS('Ergebnis (detailliert)'!$P$17:$P$1001,'Ergebnis (detailliert)'!$A$17:$A$1001,'Ergebnis (aggregiert)'!$A275,'Ergebnis (detailliert)'!$B$17:$B$1001,'Ergebnis (aggregiert)'!$C275)))</f>
        <v/>
      </c>
      <c r="I275" s="109" t="str">
        <f>IF(OR(C275="Beladung aus dem Netz eines anderen Netzbetreibers",C275="Beladung ohne Netznutzung"), "",IF($A275="","",SUMIFS('Ergebnis (detailliert)'!$S$17:$S$1001,'Ergebnis (detailliert)'!$A$17:$A$1001,'Ergebnis (aggregiert)'!$A275,'Ergebnis (detailliert)'!$B$17:$B$1001,'Ergebnis (aggregiert)'!$C275)))</f>
        <v/>
      </c>
      <c r="J275" s="87" t="str">
        <f>IFERROR(IF(ISBLANK(A275),"",IF(COUNTIF('Beladung des Speichers'!$A$17:$A$300,'Ergebnis (aggregiert)'!A275)=0,"Fehler: Reiter 'Beladung des Speichers' wurde für diesen Speicher nicht ausgefüllt",IF(COUNTIF('Entladung des Speichers'!$A$17:$A$300,'Ergebnis (aggregiert)'!A275)=0,"Fehler: Reiter 'Entladung des Speichers' wurde für diesen Speicher nicht ausgefüllt",IF(COUNTIF(Füllstände!$A$17:$A$300,'Ergebnis (aggregiert)'!A275)=0,"Fehler: Reiter 'Füllstände' wurde für diesen Speicher nicht ausgefüllt","")))),"Fehler: nicht alle Datenblätter für diesen Speicher wurden vollständig befüllt")</f>
        <v/>
      </c>
    </row>
    <row r="276" spans="1:10" x14ac:dyDescent="0.2">
      <c r="A276" s="105" t="str">
        <f>IF(Stammdaten!A276="","",Stammdaten!A276)</f>
        <v/>
      </c>
      <c r="B276" s="105" t="str">
        <f>IF(A276="","",VLOOKUP(A276,Stammdaten!A276:H559,6,FALSE))</f>
        <v/>
      </c>
      <c r="C276" s="177" t="str">
        <f>IF(A276="","",IF(OR('Beladung des Speichers'!B276="Beladung aus dem Netz eines anderen Netzbetreibers",'Beladung des Speichers'!B276="Beladung ohne Netznutzung"),'Beladung des Speichers'!B276,"Beladung aus dem Netz der "&amp;Stammdaten!$F$3))</f>
        <v/>
      </c>
      <c r="D276" s="106" t="str">
        <f t="shared" si="6"/>
        <v/>
      </c>
      <c r="E276" s="107" t="str">
        <f>IF(OR(C276="Beladung aus dem Netz eines anderen Netzbetreibers",C276="Beladung ohne Netznutzung"), "",IF(A276="","",SUMIFS('Ergebnis (detailliert)'!$H$17:$H$300,'Ergebnis (detailliert)'!$A$17:$A$300,'Ergebnis (aggregiert)'!$A276,'Ergebnis (detailliert)'!$B$17:$B$300,'Ergebnis (aggregiert)'!$C276)))</f>
        <v/>
      </c>
      <c r="F276" s="108" t="str">
        <f>IF(OR(C276="Beladung aus dem Netz eines anderen Netzbetreibers",C276="Beladung ohne Netznutzung"),  "",IF($A276="","",SUMIFS('Ergebnis (detailliert)'!$I$17:$I$300,'Ergebnis (detailliert)'!$A$17:$A$300,'Ergebnis (aggregiert)'!$A276,'Ergebnis (detailliert)'!$B$17:$B$300,'Ergebnis (aggregiert)'!$C276)))</f>
        <v/>
      </c>
      <c r="G276" s="107" t="str">
        <f>IF(OR(C276="Beladung aus dem Netz eines anderen Netzbetreibers",C276="Beladung ohne Netznutzung"), "",IF($A276="","",SUMIFS('Ergebnis (detailliert)'!$M$17:$M$1001,'Ergebnis (detailliert)'!$A$17:$A$1001,'Ergebnis (aggregiert)'!$A276,'Ergebnis (detailliert)'!$B$17:$B$1001,'Ergebnis (aggregiert)'!$C276)))</f>
        <v/>
      </c>
      <c r="H276" s="108" t="str">
        <f>IF(OR(C276="Beladung aus dem Netz eines anderen Netzbetreibers",C276="Beladung ohne Netznutzung"), "",IF($A276="","",SUMIFS('Ergebnis (detailliert)'!$P$17:$P$1001,'Ergebnis (detailliert)'!$A$17:$A$1001,'Ergebnis (aggregiert)'!$A276,'Ergebnis (detailliert)'!$B$17:$B$1001,'Ergebnis (aggregiert)'!$C276)))</f>
        <v/>
      </c>
      <c r="I276" s="109" t="str">
        <f>IF(OR(C276="Beladung aus dem Netz eines anderen Netzbetreibers",C276="Beladung ohne Netznutzung"), "",IF($A276="","",SUMIFS('Ergebnis (detailliert)'!$S$17:$S$1001,'Ergebnis (detailliert)'!$A$17:$A$1001,'Ergebnis (aggregiert)'!$A276,'Ergebnis (detailliert)'!$B$17:$B$1001,'Ergebnis (aggregiert)'!$C276)))</f>
        <v/>
      </c>
      <c r="J276" s="87" t="str">
        <f>IFERROR(IF(ISBLANK(A276),"",IF(COUNTIF('Beladung des Speichers'!$A$17:$A$300,'Ergebnis (aggregiert)'!A276)=0,"Fehler: Reiter 'Beladung des Speichers' wurde für diesen Speicher nicht ausgefüllt",IF(COUNTIF('Entladung des Speichers'!$A$17:$A$300,'Ergebnis (aggregiert)'!A276)=0,"Fehler: Reiter 'Entladung des Speichers' wurde für diesen Speicher nicht ausgefüllt",IF(COUNTIF(Füllstände!$A$17:$A$300,'Ergebnis (aggregiert)'!A276)=0,"Fehler: Reiter 'Füllstände' wurde für diesen Speicher nicht ausgefüllt","")))),"Fehler: nicht alle Datenblätter für diesen Speicher wurden vollständig befüllt")</f>
        <v/>
      </c>
    </row>
    <row r="277" spans="1:10" x14ac:dyDescent="0.2">
      <c r="A277" s="105" t="str">
        <f>IF(Stammdaten!A277="","",Stammdaten!A277)</f>
        <v/>
      </c>
      <c r="B277" s="105" t="str">
        <f>IF(A277="","",VLOOKUP(A277,Stammdaten!A277:H560,6,FALSE))</f>
        <v/>
      </c>
      <c r="C277" s="177" t="str">
        <f>IF(A277="","",IF(OR('Beladung des Speichers'!B277="Beladung aus dem Netz eines anderen Netzbetreibers",'Beladung des Speichers'!B277="Beladung ohne Netznutzung"),'Beladung des Speichers'!B277,"Beladung aus dem Netz der "&amp;Stammdaten!$F$3))</f>
        <v/>
      </c>
      <c r="D277" s="106" t="str">
        <f t="shared" si="6"/>
        <v/>
      </c>
      <c r="E277" s="107" t="str">
        <f>IF(OR(C277="Beladung aus dem Netz eines anderen Netzbetreibers",C277="Beladung ohne Netznutzung"), "",IF(A277="","",SUMIFS('Ergebnis (detailliert)'!$H$17:$H$300,'Ergebnis (detailliert)'!$A$17:$A$300,'Ergebnis (aggregiert)'!$A277,'Ergebnis (detailliert)'!$B$17:$B$300,'Ergebnis (aggregiert)'!$C277)))</f>
        <v/>
      </c>
      <c r="F277" s="108" t="str">
        <f>IF(OR(C277="Beladung aus dem Netz eines anderen Netzbetreibers",C277="Beladung ohne Netznutzung"),  "",IF($A277="","",SUMIFS('Ergebnis (detailliert)'!$I$17:$I$300,'Ergebnis (detailliert)'!$A$17:$A$300,'Ergebnis (aggregiert)'!$A277,'Ergebnis (detailliert)'!$B$17:$B$300,'Ergebnis (aggregiert)'!$C277)))</f>
        <v/>
      </c>
      <c r="G277" s="107" t="str">
        <f>IF(OR(C277="Beladung aus dem Netz eines anderen Netzbetreibers",C277="Beladung ohne Netznutzung"), "",IF($A277="","",SUMIFS('Ergebnis (detailliert)'!$M$17:$M$1001,'Ergebnis (detailliert)'!$A$17:$A$1001,'Ergebnis (aggregiert)'!$A277,'Ergebnis (detailliert)'!$B$17:$B$1001,'Ergebnis (aggregiert)'!$C277)))</f>
        <v/>
      </c>
      <c r="H277" s="108" t="str">
        <f>IF(OR(C277="Beladung aus dem Netz eines anderen Netzbetreibers",C277="Beladung ohne Netznutzung"), "",IF($A277="","",SUMIFS('Ergebnis (detailliert)'!$P$17:$P$1001,'Ergebnis (detailliert)'!$A$17:$A$1001,'Ergebnis (aggregiert)'!$A277,'Ergebnis (detailliert)'!$B$17:$B$1001,'Ergebnis (aggregiert)'!$C277)))</f>
        <v/>
      </c>
      <c r="I277" s="109" t="str">
        <f>IF(OR(C277="Beladung aus dem Netz eines anderen Netzbetreibers",C277="Beladung ohne Netznutzung"), "",IF($A277="","",SUMIFS('Ergebnis (detailliert)'!$S$17:$S$1001,'Ergebnis (detailliert)'!$A$17:$A$1001,'Ergebnis (aggregiert)'!$A277,'Ergebnis (detailliert)'!$B$17:$B$1001,'Ergebnis (aggregiert)'!$C277)))</f>
        <v/>
      </c>
      <c r="J277" s="87" t="str">
        <f>IFERROR(IF(ISBLANK(A277),"",IF(COUNTIF('Beladung des Speichers'!$A$17:$A$300,'Ergebnis (aggregiert)'!A277)=0,"Fehler: Reiter 'Beladung des Speichers' wurde für diesen Speicher nicht ausgefüllt",IF(COUNTIF('Entladung des Speichers'!$A$17:$A$300,'Ergebnis (aggregiert)'!A277)=0,"Fehler: Reiter 'Entladung des Speichers' wurde für diesen Speicher nicht ausgefüllt",IF(COUNTIF(Füllstände!$A$17:$A$300,'Ergebnis (aggregiert)'!A277)=0,"Fehler: Reiter 'Füllstände' wurde für diesen Speicher nicht ausgefüllt","")))),"Fehler: nicht alle Datenblätter für diesen Speicher wurden vollständig befüllt")</f>
        <v/>
      </c>
    </row>
    <row r="278" spans="1:10" x14ac:dyDescent="0.2">
      <c r="A278" s="105" t="str">
        <f>IF(Stammdaten!A278="","",Stammdaten!A278)</f>
        <v/>
      </c>
      <c r="B278" s="105" t="str">
        <f>IF(A278="","",VLOOKUP(A278,Stammdaten!A278:H561,6,FALSE))</f>
        <v/>
      </c>
      <c r="C278" s="177" t="str">
        <f>IF(A278="","",IF(OR('Beladung des Speichers'!B278="Beladung aus dem Netz eines anderen Netzbetreibers",'Beladung des Speichers'!B278="Beladung ohne Netznutzung"),'Beladung des Speichers'!B278,"Beladung aus dem Netz der "&amp;Stammdaten!$F$3))</f>
        <v/>
      </c>
      <c r="D278" s="106" t="str">
        <f t="shared" si="6"/>
        <v/>
      </c>
      <c r="E278" s="107" t="str">
        <f>IF(OR(C278="Beladung aus dem Netz eines anderen Netzbetreibers",C278="Beladung ohne Netznutzung"), "",IF(A278="","",SUMIFS('Ergebnis (detailliert)'!$H$17:$H$300,'Ergebnis (detailliert)'!$A$17:$A$300,'Ergebnis (aggregiert)'!$A278,'Ergebnis (detailliert)'!$B$17:$B$300,'Ergebnis (aggregiert)'!$C278)))</f>
        <v/>
      </c>
      <c r="F278" s="108" t="str">
        <f>IF(OR(C278="Beladung aus dem Netz eines anderen Netzbetreibers",C278="Beladung ohne Netznutzung"),  "",IF($A278="","",SUMIFS('Ergebnis (detailliert)'!$I$17:$I$300,'Ergebnis (detailliert)'!$A$17:$A$300,'Ergebnis (aggregiert)'!$A278,'Ergebnis (detailliert)'!$B$17:$B$300,'Ergebnis (aggregiert)'!$C278)))</f>
        <v/>
      </c>
      <c r="G278" s="107" t="str">
        <f>IF(OR(C278="Beladung aus dem Netz eines anderen Netzbetreibers",C278="Beladung ohne Netznutzung"), "",IF($A278="","",SUMIFS('Ergebnis (detailliert)'!$M$17:$M$1001,'Ergebnis (detailliert)'!$A$17:$A$1001,'Ergebnis (aggregiert)'!$A278,'Ergebnis (detailliert)'!$B$17:$B$1001,'Ergebnis (aggregiert)'!$C278)))</f>
        <v/>
      </c>
      <c r="H278" s="108" t="str">
        <f>IF(OR(C278="Beladung aus dem Netz eines anderen Netzbetreibers",C278="Beladung ohne Netznutzung"), "",IF($A278="","",SUMIFS('Ergebnis (detailliert)'!$P$17:$P$1001,'Ergebnis (detailliert)'!$A$17:$A$1001,'Ergebnis (aggregiert)'!$A278,'Ergebnis (detailliert)'!$B$17:$B$1001,'Ergebnis (aggregiert)'!$C278)))</f>
        <v/>
      </c>
      <c r="I278" s="109" t="str">
        <f>IF(OR(C278="Beladung aus dem Netz eines anderen Netzbetreibers",C278="Beladung ohne Netznutzung"), "",IF($A278="","",SUMIFS('Ergebnis (detailliert)'!$S$17:$S$1001,'Ergebnis (detailliert)'!$A$17:$A$1001,'Ergebnis (aggregiert)'!$A278,'Ergebnis (detailliert)'!$B$17:$B$1001,'Ergebnis (aggregiert)'!$C278)))</f>
        <v/>
      </c>
      <c r="J278" s="87" t="str">
        <f>IFERROR(IF(ISBLANK(A278),"",IF(COUNTIF('Beladung des Speichers'!$A$17:$A$300,'Ergebnis (aggregiert)'!A278)=0,"Fehler: Reiter 'Beladung des Speichers' wurde für diesen Speicher nicht ausgefüllt",IF(COUNTIF('Entladung des Speichers'!$A$17:$A$300,'Ergebnis (aggregiert)'!A278)=0,"Fehler: Reiter 'Entladung des Speichers' wurde für diesen Speicher nicht ausgefüllt",IF(COUNTIF(Füllstände!$A$17:$A$300,'Ergebnis (aggregiert)'!A278)=0,"Fehler: Reiter 'Füllstände' wurde für diesen Speicher nicht ausgefüllt","")))),"Fehler: nicht alle Datenblätter für diesen Speicher wurden vollständig befüllt")</f>
        <v/>
      </c>
    </row>
    <row r="279" spans="1:10" x14ac:dyDescent="0.2">
      <c r="A279" s="105" t="str">
        <f>IF(Stammdaten!A279="","",Stammdaten!A279)</f>
        <v/>
      </c>
      <c r="B279" s="105" t="str">
        <f>IF(A279="","",VLOOKUP(A279,Stammdaten!A279:H562,6,FALSE))</f>
        <v/>
      </c>
      <c r="C279" s="177" t="str">
        <f>IF(A279="","",IF(OR('Beladung des Speichers'!B279="Beladung aus dem Netz eines anderen Netzbetreibers",'Beladung des Speichers'!B279="Beladung ohne Netznutzung"),'Beladung des Speichers'!B279,"Beladung aus dem Netz der "&amp;Stammdaten!$F$3))</f>
        <v/>
      </c>
      <c r="D279" s="106" t="str">
        <f t="shared" si="6"/>
        <v/>
      </c>
      <c r="E279" s="107" t="str">
        <f>IF(OR(C279="Beladung aus dem Netz eines anderen Netzbetreibers",C279="Beladung ohne Netznutzung"), "",IF(A279="","",SUMIFS('Ergebnis (detailliert)'!$H$17:$H$300,'Ergebnis (detailliert)'!$A$17:$A$300,'Ergebnis (aggregiert)'!$A279,'Ergebnis (detailliert)'!$B$17:$B$300,'Ergebnis (aggregiert)'!$C279)))</f>
        <v/>
      </c>
      <c r="F279" s="108" t="str">
        <f>IF(OR(C279="Beladung aus dem Netz eines anderen Netzbetreibers",C279="Beladung ohne Netznutzung"),  "",IF($A279="","",SUMIFS('Ergebnis (detailliert)'!$I$17:$I$300,'Ergebnis (detailliert)'!$A$17:$A$300,'Ergebnis (aggregiert)'!$A279,'Ergebnis (detailliert)'!$B$17:$B$300,'Ergebnis (aggregiert)'!$C279)))</f>
        <v/>
      </c>
      <c r="G279" s="107" t="str">
        <f>IF(OR(C279="Beladung aus dem Netz eines anderen Netzbetreibers",C279="Beladung ohne Netznutzung"), "",IF($A279="","",SUMIFS('Ergebnis (detailliert)'!$M$17:$M$1001,'Ergebnis (detailliert)'!$A$17:$A$1001,'Ergebnis (aggregiert)'!$A279,'Ergebnis (detailliert)'!$B$17:$B$1001,'Ergebnis (aggregiert)'!$C279)))</f>
        <v/>
      </c>
      <c r="H279" s="108" t="str">
        <f>IF(OR(C279="Beladung aus dem Netz eines anderen Netzbetreibers",C279="Beladung ohne Netznutzung"), "",IF($A279="","",SUMIFS('Ergebnis (detailliert)'!$P$17:$P$1001,'Ergebnis (detailliert)'!$A$17:$A$1001,'Ergebnis (aggregiert)'!$A279,'Ergebnis (detailliert)'!$B$17:$B$1001,'Ergebnis (aggregiert)'!$C279)))</f>
        <v/>
      </c>
      <c r="I279" s="109" t="str">
        <f>IF(OR(C279="Beladung aus dem Netz eines anderen Netzbetreibers",C279="Beladung ohne Netznutzung"), "",IF($A279="","",SUMIFS('Ergebnis (detailliert)'!$S$17:$S$1001,'Ergebnis (detailliert)'!$A$17:$A$1001,'Ergebnis (aggregiert)'!$A279,'Ergebnis (detailliert)'!$B$17:$B$1001,'Ergebnis (aggregiert)'!$C279)))</f>
        <v/>
      </c>
      <c r="J279" s="87" t="str">
        <f>IFERROR(IF(ISBLANK(A279),"",IF(COUNTIF('Beladung des Speichers'!$A$17:$A$300,'Ergebnis (aggregiert)'!A279)=0,"Fehler: Reiter 'Beladung des Speichers' wurde für diesen Speicher nicht ausgefüllt",IF(COUNTIF('Entladung des Speichers'!$A$17:$A$300,'Ergebnis (aggregiert)'!A279)=0,"Fehler: Reiter 'Entladung des Speichers' wurde für diesen Speicher nicht ausgefüllt",IF(COUNTIF(Füllstände!$A$17:$A$300,'Ergebnis (aggregiert)'!A279)=0,"Fehler: Reiter 'Füllstände' wurde für diesen Speicher nicht ausgefüllt","")))),"Fehler: nicht alle Datenblätter für diesen Speicher wurden vollständig befüllt")</f>
        <v/>
      </c>
    </row>
    <row r="280" spans="1:10" x14ac:dyDescent="0.2">
      <c r="A280" s="105" t="str">
        <f>IF(Stammdaten!A280="","",Stammdaten!A280)</f>
        <v/>
      </c>
      <c r="B280" s="105" t="str">
        <f>IF(A280="","",VLOOKUP(A280,Stammdaten!A280:H563,6,FALSE))</f>
        <v/>
      </c>
      <c r="C280" s="177" t="str">
        <f>IF(A280="","",IF(OR('Beladung des Speichers'!B280="Beladung aus dem Netz eines anderen Netzbetreibers",'Beladung des Speichers'!B280="Beladung ohne Netznutzung"),'Beladung des Speichers'!B280,"Beladung aus dem Netz der "&amp;Stammdaten!$F$3))</f>
        <v/>
      </c>
      <c r="D280" s="106" t="str">
        <f t="shared" si="6"/>
        <v/>
      </c>
      <c r="E280" s="107" t="str">
        <f>IF(OR(C280="Beladung aus dem Netz eines anderen Netzbetreibers",C280="Beladung ohne Netznutzung"), "",IF(A280="","",SUMIFS('Ergebnis (detailliert)'!$H$17:$H$300,'Ergebnis (detailliert)'!$A$17:$A$300,'Ergebnis (aggregiert)'!$A280,'Ergebnis (detailliert)'!$B$17:$B$300,'Ergebnis (aggregiert)'!$C280)))</f>
        <v/>
      </c>
      <c r="F280" s="108" t="str">
        <f>IF(OR(C280="Beladung aus dem Netz eines anderen Netzbetreibers",C280="Beladung ohne Netznutzung"),  "",IF($A280="","",SUMIFS('Ergebnis (detailliert)'!$I$17:$I$300,'Ergebnis (detailliert)'!$A$17:$A$300,'Ergebnis (aggregiert)'!$A280,'Ergebnis (detailliert)'!$B$17:$B$300,'Ergebnis (aggregiert)'!$C280)))</f>
        <v/>
      </c>
      <c r="G280" s="107" t="str">
        <f>IF(OR(C280="Beladung aus dem Netz eines anderen Netzbetreibers",C280="Beladung ohne Netznutzung"), "",IF($A280="","",SUMIFS('Ergebnis (detailliert)'!$M$17:$M$1001,'Ergebnis (detailliert)'!$A$17:$A$1001,'Ergebnis (aggregiert)'!$A280,'Ergebnis (detailliert)'!$B$17:$B$1001,'Ergebnis (aggregiert)'!$C280)))</f>
        <v/>
      </c>
      <c r="H280" s="108" t="str">
        <f>IF(OR(C280="Beladung aus dem Netz eines anderen Netzbetreibers",C280="Beladung ohne Netznutzung"), "",IF($A280="","",SUMIFS('Ergebnis (detailliert)'!$P$17:$P$1001,'Ergebnis (detailliert)'!$A$17:$A$1001,'Ergebnis (aggregiert)'!$A280,'Ergebnis (detailliert)'!$B$17:$B$1001,'Ergebnis (aggregiert)'!$C280)))</f>
        <v/>
      </c>
      <c r="I280" s="109" t="str">
        <f>IF(OR(C280="Beladung aus dem Netz eines anderen Netzbetreibers",C280="Beladung ohne Netznutzung"), "",IF($A280="","",SUMIFS('Ergebnis (detailliert)'!$S$17:$S$1001,'Ergebnis (detailliert)'!$A$17:$A$1001,'Ergebnis (aggregiert)'!$A280,'Ergebnis (detailliert)'!$B$17:$B$1001,'Ergebnis (aggregiert)'!$C280)))</f>
        <v/>
      </c>
      <c r="J280" s="87" t="str">
        <f>IFERROR(IF(ISBLANK(A280),"",IF(COUNTIF('Beladung des Speichers'!$A$17:$A$300,'Ergebnis (aggregiert)'!A280)=0,"Fehler: Reiter 'Beladung des Speichers' wurde für diesen Speicher nicht ausgefüllt",IF(COUNTIF('Entladung des Speichers'!$A$17:$A$300,'Ergebnis (aggregiert)'!A280)=0,"Fehler: Reiter 'Entladung des Speichers' wurde für diesen Speicher nicht ausgefüllt",IF(COUNTIF(Füllstände!$A$17:$A$300,'Ergebnis (aggregiert)'!A280)=0,"Fehler: Reiter 'Füllstände' wurde für diesen Speicher nicht ausgefüllt","")))),"Fehler: nicht alle Datenblätter für diesen Speicher wurden vollständig befüllt")</f>
        <v/>
      </c>
    </row>
    <row r="281" spans="1:10" x14ac:dyDescent="0.2">
      <c r="A281" s="105" t="str">
        <f>IF(Stammdaten!A281="","",Stammdaten!A281)</f>
        <v/>
      </c>
      <c r="B281" s="105" t="str">
        <f>IF(A281="","",VLOOKUP(A281,Stammdaten!A281:H564,6,FALSE))</f>
        <v/>
      </c>
      <c r="C281" s="177" t="str">
        <f>IF(A281="","",IF(OR('Beladung des Speichers'!B281="Beladung aus dem Netz eines anderen Netzbetreibers",'Beladung des Speichers'!B281="Beladung ohne Netznutzung"),'Beladung des Speichers'!B281,"Beladung aus dem Netz der "&amp;Stammdaten!$F$3))</f>
        <v/>
      </c>
      <c r="D281" s="106" t="str">
        <f t="shared" si="6"/>
        <v/>
      </c>
      <c r="E281" s="107" t="str">
        <f>IF(OR(C281="Beladung aus dem Netz eines anderen Netzbetreibers",C281="Beladung ohne Netznutzung"), "",IF(A281="","",SUMIFS('Ergebnis (detailliert)'!$H$17:$H$300,'Ergebnis (detailliert)'!$A$17:$A$300,'Ergebnis (aggregiert)'!$A281,'Ergebnis (detailliert)'!$B$17:$B$300,'Ergebnis (aggregiert)'!$C281)))</f>
        <v/>
      </c>
      <c r="F281" s="108" t="str">
        <f>IF(OR(C281="Beladung aus dem Netz eines anderen Netzbetreibers",C281="Beladung ohne Netznutzung"),  "",IF($A281="","",SUMIFS('Ergebnis (detailliert)'!$I$17:$I$300,'Ergebnis (detailliert)'!$A$17:$A$300,'Ergebnis (aggregiert)'!$A281,'Ergebnis (detailliert)'!$B$17:$B$300,'Ergebnis (aggregiert)'!$C281)))</f>
        <v/>
      </c>
      <c r="G281" s="107" t="str">
        <f>IF(OR(C281="Beladung aus dem Netz eines anderen Netzbetreibers",C281="Beladung ohne Netznutzung"), "",IF($A281="","",SUMIFS('Ergebnis (detailliert)'!$M$17:$M$1001,'Ergebnis (detailliert)'!$A$17:$A$1001,'Ergebnis (aggregiert)'!$A281,'Ergebnis (detailliert)'!$B$17:$B$1001,'Ergebnis (aggregiert)'!$C281)))</f>
        <v/>
      </c>
      <c r="H281" s="108" t="str">
        <f>IF(OR(C281="Beladung aus dem Netz eines anderen Netzbetreibers",C281="Beladung ohne Netznutzung"), "",IF($A281="","",SUMIFS('Ergebnis (detailliert)'!$P$17:$P$1001,'Ergebnis (detailliert)'!$A$17:$A$1001,'Ergebnis (aggregiert)'!$A281,'Ergebnis (detailliert)'!$B$17:$B$1001,'Ergebnis (aggregiert)'!$C281)))</f>
        <v/>
      </c>
      <c r="I281" s="109" t="str">
        <f>IF(OR(C281="Beladung aus dem Netz eines anderen Netzbetreibers",C281="Beladung ohne Netznutzung"), "",IF($A281="","",SUMIFS('Ergebnis (detailliert)'!$S$17:$S$1001,'Ergebnis (detailliert)'!$A$17:$A$1001,'Ergebnis (aggregiert)'!$A281,'Ergebnis (detailliert)'!$B$17:$B$1001,'Ergebnis (aggregiert)'!$C281)))</f>
        <v/>
      </c>
      <c r="J281" s="87" t="str">
        <f>IFERROR(IF(ISBLANK(A281),"",IF(COUNTIF('Beladung des Speichers'!$A$17:$A$300,'Ergebnis (aggregiert)'!A281)=0,"Fehler: Reiter 'Beladung des Speichers' wurde für diesen Speicher nicht ausgefüllt",IF(COUNTIF('Entladung des Speichers'!$A$17:$A$300,'Ergebnis (aggregiert)'!A281)=0,"Fehler: Reiter 'Entladung des Speichers' wurde für diesen Speicher nicht ausgefüllt",IF(COUNTIF(Füllstände!$A$17:$A$300,'Ergebnis (aggregiert)'!A281)=0,"Fehler: Reiter 'Füllstände' wurde für diesen Speicher nicht ausgefüllt","")))),"Fehler: nicht alle Datenblätter für diesen Speicher wurden vollständig befüllt")</f>
        <v/>
      </c>
    </row>
    <row r="282" spans="1:10" x14ac:dyDescent="0.2">
      <c r="A282" s="105" t="str">
        <f>IF(Stammdaten!A282="","",Stammdaten!A282)</f>
        <v/>
      </c>
      <c r="B282" s="105" t="str">
        <f>IF(A282="","",VLOOKUP(A282,Stammdaten!A282:H565,6,FALSE))</f>
        <v/>
      </c>
      <c r="C282" s="177" t="str">
        <f>IF(A282="","",IF(OR('Beladung des Speichers'!B282="Beladung aus dem Netz eines anderen Netzbetreibers",'Beladung des Speichers'!B282="Beladung ohne Netznutzung"),'Beladung des Speichers'!B282,"Beladung aus dem Netz der "&amp;Stammdaten!$F$3))</f>
        <v/>
      </c>
      <c r="D282" s="106" t="str">
        <f t="shared" si="6"/>
        <v/>
      </c>
      <c r="E282" s="107" t="str">
        <f>IF(OR(C282="Beladung aus dem Netz eines anderen Netzbetreibers",C282="Beladung ohne Netznutzung"), "",IF(A282="","",SUMIFS('Ergebnis (detailliert)'!$H$17:$H$300,'Ergebnis (detailliert)'!$A$17:$A$300,'Ergebnis (aggregiert)'!$A282,'Ergebnis (detailliert)'!$B$17:$B$300,'Ergebnis (aggregiert)'!$C282)))</f>
        <v/>
      </c>
      <c r="F282" s="108" t="str">
        <f>IF(OR(C282="Beladung aus dem Netz eines anderen Netzbetreibers",C282="Beladung ohne Netznutzung"),  "",IF($A282="","",SUMIFS('Ergebnis (detailliert)'!$I$17:$I$300,'Ergebnis (detailliert)'!$A$17:$A$300,'Ergebnis (aggregiert)'!$A282,'Ergebnis (detailliert)'!$B$17:$B$300,'Ergebnis (aggregiert)'!$C282)))</f>
        <v/>
      </c>
      <c r="G282" s="107" t="str">
        <f>IF(OR(C282="Beladung aus dem Netz eines anderen Netzbetreibers",C282="Beladung ohne Netznutzung"), "",IF($A282="","",SUMIFS('Ergebnis (detailliert)'!$M$17:$M$1001,'Ergebnis (detailliert)'!$A$17:$A$1001,'Ergebnis (aggregiert)'!$A282,'Ergebnis (detailliert)'!$B$17:$B$1001,'Ergebnis (aggregiert)'!$C282)))</f>
        <v/>
      </c>
      <c r="H282" s="108" t="str">
        <f>IF(OR(C282="Beladung aus dem Netz eines anderen Netzbetreibers",C282="Beladung ohne Netznutzung"), "",IF($A282="","",SUMIFS('Ergebnis (detailliert)'!$P$17:$P$1001,'Ergebnis (detailliert)'!$A$17:$A$1001,'Ergebnis (aggregiert)'!$A282,'Ergebnis (detailliert)'!$B$17:$B$1001,'Ergebnis (aggregiert)'!$C282)))</f>
        <v/>
      </c>
      <c r="I282" s="109" t="str">
        <f>IF(OR(C282="Beladung aus dem Netz eines anderen Netzbetreibers",C282="Beladung ohne Netznutzung"), "",IF($A282="","",SUMIFS('Ergebnis (detailliert)'!$S$17:$S$1001,'Ergebnis (detailliert)'!$A$17:$A$1001,'Ergebnis (aggregiert)'!$A282,'Ergebnis (detailliert)'!$B$17:$B$1001,'Ergebnis (aggregiert)'!$C282)))</f>
        <v/>
      </c>
      <c r="J282" s="87" t="str">
        <f>IFERROR(IF(ISBLANK(A282),"",IF(COUNTIF('Beladung des Speichers'!$A$17:$A$300,'Ergebnis (aggregiert)'!A282)=0,"Fehler: Reiter 'Beladung des Speichers' wurde für diesen Speicher nicht ausgefüllt",IF(COUNTIF('Entladung des Speichers'!$A$17:$A$300,'Ergebnis (aggregiert)'!A282)=0,"Fehler: Reiter 'Entladung des Speichers' wurde für diesen Speicher nicht ausgefüllt",IF(COUNTIF(Füllstände!$A$17:$A$300,'Ergebnis (aggregiert)'!A282)=0,"Fehler: Reiter 'Füllstände' wurde für diesen Speicher nicht ausgefüllt","")))),"Fehler: nicht alle Datenblätter für diesen Speicher wurden vollständig befüllt")</f>
        <v/>
      </c>
    </row>
    <row r="283" spans="1:10" x14ac:dyDescent="0.2">
      <c r="A283" s="105" t="str">
        <f>IF(Stammdaten!A283="","",Stammdaten!A283)</f>
        <v/>
      </c>
      <c r="B283" s="105" t="str">
        <f>IF(A283="","",VLOOKUP(A283,Stammdaten!A283:H566,6,FALSE))</f>
        <v/>
      </c>
      <c r="C283" s="177" t="str">
        <f>IF(A283="","",IF(OR('Beladung des Speichers'!B283="Beladung aus dem Netz eines anderen Netzbetreibers",'Beladung des Speichers'!B283="Beladung ohne Netznutzung"),'Beladung des Speichers'!B283,"Beladung aus dem Netz der "&amp;Stammdaten!$F$3))</f>
        <v/>
      </c>
      <c r="D283" s="106" t="str">
        <f t="shared" si="6"/>
        <v/>
      </c>
      <c r="E283" s="107" t="str">
        <f>IF(OR(C283="Beladung aus dem Netz eines anderen Netzbetreibers",C283="Beladung ohne Netznutzung"), "",IF(A283="","",SUMIFS('Ergebnis (detailliert)'!$H$17:$H$300,'Ergebnis (detailliert)'!$A$17:$A$300,'Ergebnis (aggregiert)'!$A283,'Ergebnis (detailliert)'!$B$17:$B$300,'Ergebnis (aggregiert)'!$C283)))</f>
        <v/>
      </c>
      <c r="F283" s="108" t="str">
        <f>IF(OR(C283="Beladung aus dem Netz eines anderen Netzbetreibers",C283="Beladung ohne Netznutzung"),  "",IF($A283="","",SUMIFS('Ergebnis (detailliert)'!$I$17:$I$300,'Ergebnis (detailliert)'!$A$17:$A$300,'Ergebnis (aggregiert)'!$A283,'Ergebnis (detailliert)'!$B$17:$B$300,'Ergebnis (aggregiert)'!$C283)))</f>
        <v/>
      </c>
      <c r="G283" s="107" t="str">
        <f>IF(OR(C283="Beladung aus dem Netz eines anderen Netzbetreibers",C283="Beladung ohne Netznutzung"), "",IF($A283="","",SUMIFS('Ergebnis (detailliert)'!$M$17:$M$1001,'Ergebnis (detailliert)'!$A$17:$A$1001,'Ergebnis (aggregiert)'!$A283,'Ergebnis (detailliert)'!$B$17:$B$1001,'Ergebnis (aggregiert)'!$C283)))</f>
        <v/>
      </c>
      <c r="H283" s="108" t="str">
        <f>IF(OR(C283="Beladung aus dem Netz eines anderen Netzbetreibers",C283="Beladung ohne Netznutzung"), "",IF($A283="","",SUMIFS('Ergebnis (detailliert)'!$P$17:$P$1001,'Ergebnis (detailliert)'!$A$17:$A$1001,'Ergebnis (aggregiert)'!$A283,'Ergebnis (detailliert)'!$B$17:$B$1001,'Ergebnis (aggregiert)'!$C283)))</f>
        <v/>
      </c>
      <c r="I283" s="109" t="str">
        <f>IF(OR(C283="Beladung aus dem Netz eines anderen Netzbetreibers",C283="Beladung ohne Netznutzung"), "",IF($A283="","",SUMIFS('Ergebnis (detailliert)'!$S$17:$S$1001,'Ergebnis (detailliert)'!$A$17:$A$1001,'Ergebnis (aggregiert)'!$A283,'Ergebnis (detailliert)'!$B$17:$B$1001,'Ergebnis (aggregiert)'!$C283)))</f>
        <v/>
      </c>
      <c r="J283" s="87" t="str">
        <f>IFERROR(IF(ISBLANK(A283),"",IF(COUNTIF('Beladung des Speichers'!$A$17:$A$300,'Ergebnis (aggregiert)'!A283)=0,"Fehler: Reiter 'Beladung des Speichers' wurde für diesen Speicher nicht ausgefüllt",IF(COUNTIF('Entladung des Speichers'!$A$17:$A$300,'Ergebnis (aggregiert)'!A283)=0,"Fehler: Reiter 'Entladung des Speichers' wurde für diesen Speicher nicht ausgefüllt",IF(COUNTIF(Füllstände!$A$17:$A$300,'Ergebnis (aggregiert)'!A283)=0,"Fehler: Reiter 'Füllstände' wurde für diesen Speicher nicht ausgefüllt","")))),"Fehler: nicht alle Datenblätter für diesen Speicher wurden vollständig befüllt")</f>
        <v/>
      </c>
    </row>
    <row r="284" spans="1:10" x14ac:dyDescent="0.2">
      <c r="A284" s="105" t="str">
        <f>IF(Stammdaten!A284="","",Stammdaten!A284)</f>
        <v/>
      </c>
      <c r="B284" s="105" t="str">
        <f>IF(A284="","",VLOOKUP(A284,Stammdaten!A284:H567,6,FALSE))</f>
        <v/>
      </c>
      <c r="C284" s="177" t="str">
        <f>IF(A284="","",IF(OR('Beladung des Speichers'!B284="Beladung aus dem Netz eines anderen Netzbetreibers",'Beladung des Speichers'!B284="Beladung ohne Netznutzung"),'Beladung des Speichers'!B284,"Beladung aus dem Netz der "&amp;Stammdaten!$F$3))</f>
        <v/>
      </c>
      <c r="D284" s="106" t="str">
        <f t="shared" si="6"/>
        <v/>
      </c>
      <c r="E284" s="107" t="str">
        <f>IF(OR(C284="Beladung aus dem Netz eines anderen Netzbetreibers",C284="Beladung ohne Netznutzung"), "",IF(A284="","",SUMIFS('Ergebnis (detailliert)'!$H$17:$H$300,'Ergebnis (detailliert)'!$A$17:$A$300,'Ergebnis (aggregiert)'!$A284,'Ergebnis (detailliert)'!$B$17:$B$300,'Ergebnis (aggregiert)'!$C284)))</f>
        <v/>
      </c>
      <c r="F284" s="108" t="str">
        <f>IF(OR(C284="Beladung aus dem Netz eines anderen Netzbetreibers",C284="Beladung ohne Netznutzung"),  "",IF($A284="","",SUMIFS('Ergebnis (detailliert)'!$I$17:$I$300,'Ergebnis (detailliert)'!$A$17:$A$300,'Ergebnis (aggregiert)'!$A284,'Ergebnis (detailliert)'!$B$17:$B$300,'Ergebnis (aggregiert)'!$C284)))</f>
        <v/>
      </c>
      <c r="G284" s="107" t="str">
        <f>IF(OR(C284="Beladung aus dem Netz eines anderen Netzbetreibers",C284="Beladung ohne Netznutzung"), "",IF($A284="","",SUMIFS('Ergebnis (detailliert)'!$M$17:$M$1001,'Ergebnis (detailliert)'!$A$17:$A$1001,'Ergebnis (aggregiert)'!$A284,'Ergebnis (detailliert)'!$B$17:$B$1001,'Ergebnis (aggregiert)'!$C284)))</f>
        <v/>
      </c>
      <c r="H284" s="108" t="str">
        <f>IF(OR(C284="Beladung aus dem Netz eines anderen Netzbetreibers",C284="Beladung ohne Netznutzung"), "",IF($A284="","",SUMIFS('Ergebnis (detailliert)'!$P$17:$P$1001,'Ergebnis (detailliert)'!$A$17:$A$1001,'Ergebnis (aggregiert)'!$A284,'Ergebnis (detailliert)'!$B$17:$B$1001,'Ergebnis (aggregiert)'!$C284)))</f>
        <v/>
      </c>
      <c r="I284" s="109" t="str">
        <f>IF(OR(C284="Beladung aus dem Netz eines anderen Netzbetreibers",C284="Beladung ohne Netznutzung"), "",IF($A284="","",SUMIFS('Ergebnis (detailliert)'!$S$17:$S$1001,'Ergebnis (detailliert)'!$A$17:$A$1001,'Ergebnis (aggregiert)'!$A284,'Ergebnis (detailliert)'!$B$17:$B$1001,'Ergebnis (aggregiert)'!$C284)))</f>
        <v/>
      </c>
      <c r="J284" s="87" t="str">
        <f>IFERROR(IF(ISBLANK(A284),"",IF(COUNTIF('Beladung des Speichers'!$A$17:$A$300,'Ergebnis (aggregiert)'!A284)=0,"Fehler: Reiter 'Beladung des Speichers' wurde für diesen Speicher nicht ausgefüllt",IF(COUNTIF('Entladung des Speichers'!$A$17:$A$300,'Ergebnis (aggregiert)'!A284)=0,"Fehler: Reiter 'Entladung des Speichers' wurde für diesen Speicher nicht ausgefüllt",IF(COUNTIF(Füllstände!$A$17:$A$300,'Ergebnis (aggregiert)'!A284)=0,"Fehler: Reiter 'Füllstände' wurde für diesen Speicher nicht ausgefüllt","")))),"Fehler: nicht alle Datenblätter für diesen Speicher wurden vollständig befüllt")</f>
        <v/>
      </c>
    </row>
    <row r="285" spans="1:10" x14ac:dyDescent="0.2">
      <c r="A285" s="105" t="str">
        <f>IF(Stammdaten!A285="","",Stammdaten!A285)</f>
        <v/>
      </c>
      <c r="B285" s="105" t="str">
        <f>IF(A285="","",VLOOKUP(A285,Stammdaten!A285:H568,6,FALSE))</f>
        <v/>
      </c>
      <c r="C285" s="177" t="str">
        <f>IF(A285="","",IF(OR('Beladung des Speichers'!B285="Beladung aus dem Netz eines anderen Netzbetreibers",'Beladung des Speichers'!B285="Beladung ohne Netznutzung"),'Beladung des Speichers'!B285,"Beladung aus dem Netz der "&amp;Stammdaten!$F$3))</f>
        <v/>
      </c>
      <c r="D285" s="106" t="str">
        <f t="shared" si="6"/>
        <v/>
      </c>
      <c r="E285" s="107" t="str">
        <f>IF(OR(C285="Beladung aus dem Netz eines anderen Netzbetreibers",C285="Beladung ohne Netznutzung"), "",IF(A285="","",SUMIFS('Ergebnis (detailliert)'!$H$17:$H$300,'Ergebnis (detailliert)'!$A$17:$A$300,'Ergebnis (aggregiert)'!$A285,'Ergebnis (detailliert)'!$B$17:$B$300,'Ergebnis (aggregiert)'!$C285)))</f>
        <v/>
      </c>
      <c r="F285" s="108" t="str">
        <f>IF(OR(C285="Beladung aus dem Netz eines anderen Netzbetreibers",C285="Beladung ohne Netznutzung"),  "",IF($A285="","",SUMIFS('Ergebnis (detailliert)'!$I$17:$I$300,'Ergebnis (detailliert)'!$A$17:$A$300,'Ergebnis (aggregiert)'!$A285,'Ergebnis (detailliert)'!$B$17:$B$300,'Ergebnis (aggregiert)'!$C285)))</f>
        <v/>
      </c>
      <c r="G285" s="107" t="str">
        <f>IF(OR(C285="Beladung aus dem Netz eines anderen Netzbetreibers",C285="Beladung ohne Netznutzung"), "",IF($A285="","",SUMIFS('Ergebnis (detailliert)'!$M$17:$M$1001,'Ergebnis (detailliert)'!$A$17:$A$1001,'Ergebnis (aggregiert)'!$A285,'Ergebnis (detailliert)'!$B$17:$B$1001,'Ergebnis (aggregiert)'!$C285)))</f>
        <v/>
      </c>
      <c r="H285" s="108" t="str">
        <f>IF(OR(C285="Beladung aus dem Netz eines anderen Netzbetreibers",C285="Beladung ohne Netznutzung"), "",IF($A285="","",SUMIFS('Ergebnis (detailliert)'!$P$17:$P$1001,'Ergebnis (detailliert)'!$A$17:$A$1001,'Ergebnis (aggregiert)'!$A285,'Ergebnis (detailliert)'!$B$17:$B$1001,'Ergebnis (aggregiert)'!$C285)))</f>
        <v/>
      </c>
      <c r="I285" s="109" t="str">
        <f>IF(OR(C285="Beladung aus dem Netz eines anderen Netzbetreibers",C285="Beladung ohne Netznutzung"), "",IF($A285="","",SUMIFS('Ergebnis (detailliert)'!$S$17:$S$1001,'Ergebnis (detailliert)'!$A$17:$A$1001,'Ergebnis (aggregiert)'!$A285,'Ergebnis (detailliert)'!$B$17:$B$1001,'Ergebnis (aggregiert)'!$C285)))</f>
        <v/>
      </c>
      <c r="J285" s="87" t="str">
        <f>IFERROR(IF(ISBLANK(A285),"",IF(COUNTIF('Beladung des Speichers'!$A$17:$A$300,'Ergebnis (aggregiert)'!A285)=0,"Fehler: Reiter 'Beladung des Speichers' wurde für diesen Speicher nicht ausgefüllt",IF(COUNTIF('Entladung des Speichers'!$A$17:$A$300,'Ergebnis (aggregiert)'!A285)=0,"Fehler: Reiter 'Entladung des Speichers' wurde für diesen Speicher nicht ausgefüllt",IF(COUNTIF(Füllstände!$A$17:$A$300,'Ergebnis (aggregiert)'!A285)=0,"Fehler: Reiter 'Füllstände' wurde für diesen Speicher nicht ausgefüllt","")))),"Fehler: nicht alle Datenblätter für diesen Speicher wurden vollständig befüllt")</f>
        <v/>
      </c>
    </row>
    <row r="286" spans="1:10" x14ac:dyDescent="0.2">
      <c r="A286" s="105" t="str">
        <f>IF(Stammdaten!A286="","",Stammdaten!A286)</f>
        <v/>
      </c>
      <c r="B286" s="105" t="str">
        <f>IF(A286="","",VLOOKUP(A286,Stammdaten!A286:H569,6,FALSE))</f>
        <v/>
      </c>
      <c r="C286" s="177" t="str">
        <f>IF(A286="","",IF(OR('Beladung des Speichers'!B286="Beladung aus dem Netz eines anderen Netzbetreibers",'Beladung des Speichers'!B286="Beladung ohne Netznutzung"),'Beladung des Speichers'!B286,"Beladung aus dem Netz der "&amp;Stammdaten!$F$3))</f>
        <v/>
      </c>
      <c r="D286" s="106" t="str">
        <f t="shared" si="6"/>
        <v/>
      </c>
      <c r="E286" s="107" t="str">
        <f>IF(OR(C286="Beladung aus dem Netz eines anderen Netzbetreibers",C286="Beladung ohne Netznutzung"), "",IF(A286="","",SUMIFS('Ergebnis (detailliert)'!$H$17:$H$300,'Ergebnis (detailliert)'!$A$17:$A$300,'Ergebnis (aggregiert)'!$A286,'Ergebnis (detailliert)'!$B$17:$B$300,'Ergebnis (aggregiert)'!$C286)))</f>
        <v/>
      </c>
      <c r="F286" s="108" t="str">
        <f>IF(OR(C286="Beladung aus dem Netz eines anderen Netzbetreibers",C286="Beladung ohne Netznutzung"),  "",IF($A286="","",SUMIFS('Ergebnis (detailliert)'!$I$17:$I$300,'Ergebnis (detailliert)'!$A$17:$A$300,'Ergebnis (aggregiert)'!$A286,'Ergebnis (detailliert)'!$B$17:$B$300,'Ergebnis (aggregiert)'!$C286)))</f>
        <v/>
      </c>
      <c r="G286" s="107" t="str">
        <f>IF(OR(C286="Beladung aus dem Netz eines anderen Netzbetreibers",C286="Beladung ohne Netznutzung"), "",IF($A286="","",SUMIFS('Ergebnis (detailliert)'!$M$17:$M$1001,'Ergebnis (detailliert)'!$A$17:$A$1001,'Ergebnis (aggregiert)'!$A286,'Ergebnis (detailliert)'!$B$17:$B$1001,'Ergebnis (aggregiert)'!$C286)))</f>
        <v/>
      </c>
      <c r="H286" s="108" t="str">
        <f>IF(OR(C286="Beladung aus dem Netz eines anderen Netzbetreibers",C286="Beladung ohne Netznutzung"), "",IF($A286="","",SUMIFS('Ergebnis (detailliert)'!$P$17:$P$1001,'Ergebnis (detailliert)'!$A$17:$A$1001,'Ergebnis (aggregiert)'!$A286,'Ergebnis (detailliert)'!$B$17:$B$1001,'Ergebnis (aggregiert)'!$C286)))</f>
        <v/>
      </c>
      <c r="I286" s="109" t="str">
        <f>IF(OR(C286="Beladung aus dem Netz eines anderen Netzbetreibers",C286="Beladung ohne Netznutzung"), "",IF($A286="","",SUMIFS('Ergebnis (detailliert)'!$S$17:$S$1001,'Ergebnis (detailliert)'!$A$17:$A$1001,'Ergebnis (aggregiert)'!$A286,'Ergebnis (detailliert)'!$B$17:$B$1001,'Ergebnis (aggregiert)'!$C286)))</f>
        <v/>
      </c>
      <c r="J286" s="87" t="str">
        <f>IFERROR(IF(ISBLANK(A286),"",IF(COUNTIF('Beladung des Speichers'!$A$17:$A$300,'Ergebnis (aggregiert)'!A286)=0,"Fehler: Reiter 'Beladung des Speichers' wurde für diesen Speicher nicht ausgefüllt",IF(COUNTIF('Entladung des Speichers'!$A$17:$A$300,'Ergebnis (aggregiert)'!A286)=0,"Fehler: Reiter 'Entladung des Speichers' wurde für diesen Speicher nicht ausgefüllt",IF(COUNTIF(Füllstände!$A$17:$A$300,'Ergebnis (aggregiert)'!A286)=0,"Fehler: Reiter 'Füllstände' wurde für diesen Speicher nicht ausgefüllt","")))),"Fehler: nicht alle Datenblätter für diesen Speicher wurden vollständig befüllt")</f>
        <v/>
      </c>
    </row>
    <row r="287" spans="1:10" x14ac:dyDescent="0.2">
      <c r="A287" s="105" t="str">
        <f>IF(Stammdaten!A287="","",Stammdaten!A287)</f>
        <v/>
      </c>
      <c r="B287" s="105" t="str">
        <f>IF(A287="","",VLOOKUP(A287,Stammdaten!A287:H570,6,FALSE))</f>
        <v/>
      </c>
      <c r="C287" s="177" t="str">
        <f>IF(A287="","",IF(OR('Beladung des Speichers'!B287="Beladung aus dem Netz eines anderen Netzbetreibers",'Beladung des Speichers'!B287="Beladung ohne Netznutzung"),'Beladung des Speichers'!B287,"Beladung aus dem Netz der "&amp;Stammdaten!$F$3))</f>
        <v/>
      </c>
      <c r="D287" s="106" t="str">
        <f t="shared" si="6"/>
        <v/>
      </c>
      <c r="E287" s="107" t="str">
        <f>IF(OR(C287="Beladung aus dem Netz eines anderen Netzbetreibers",C287="Beladung ohne Netznutzung"), "",IF(A287="","",SUMIFS('Ergebnis (detailliert)'!$H$17:$H$300,'Ergebnis (detailliert)'!$A$17:$A$300,'Ergebnis (aggregiert)'!$A287,'Ergebnis (detailliert)'!$B$17:$B$300,'Ergebnis (aggregiert)'!$C287)))</f>
        <v/>
      </c>
      <c r="F287" s="108" t="str">
        <f>IF(OR(C287="Beladung aus dem Netz eines anderen Netzbetreibers",C287="Beladung ohne Netznutzung"),  "",IF($A287="","",SUMIFS('Ergebnis (detailliert)'!$I$17:$I$300,'Ergebnis (detailliert)'!$A$17:$A$300,'Ergebnis (aggregiert)'!$A287,'Ergebnis (detailliert)'!$B$17:$B$300,'Ergebnis (aggregiert)'!$C287)))</f>
        <v/>
      </c>
      <c r="G287" s="107" t="str">
        <f>IF(OR(C287="Beladung aus dem Netz eines anderen Netzbetreibers",C287="Beladung ohne Netznutzung"), "",IF($A287="","",SUMIFS('Ergebnis (detailliert)'!$M$17:$M$1001,'Ergebnis (detailliert)'!$A$17:$A$1001,'Ergebnis (aggregiert)'!$A287,'Ergebnis (detailliert)'!$B$17:$B$1001,'Ergebnis (aggregiert)'!$C287)))</f>
        <v/>
      </c>
      <c r="H287" s="108" t="str">
        <f>IF(OR(C287="Beladung aus dem Netz eines anderen Netzbetreibers",C287="Beladung ohne Netznutzung"), "",IF($A287="","",SUMIFS('Ergebnis (detailliert)'!$P$17:$P$1001,'Ergebnis (detailliert)'!$A$17:$A$1001,'Ergebnis (aggregiert)'!$A287,'Ergebnis (detailliert)'!$B$17:$B$1001,'Ergebnis (aggregiert)'!$C287)))</f>
        <v/>
      </c>
      <c r="I287" s="109" t="str">
        <f>IF(OR(C287="Beladung aus dem Netz eines anderen Netzbetreibers",C287="Beladung ohne Netznutzung"), "",IF($A287="","",SUMIFS('Ergebnis (detailliert)'!$S$17:$S$1001,'Ergebnis (detailliert)'!$A$17:$A$1001,'Ergebnis (aggregiert)'!$A287,'Ergebnis (detailliert)'!$B$17:$B$1001,'Ergebnis (aggregiert)'!$C287)))</f>
        <v/>
      </c>
      <c r="J287" s="87" t="str">
        <f>IFERROR(IF(ISBLANK(A287),"",IF(COUNTIF('Beladung des Speichers'!$A$17:$A$300,'Ergebnis (aggregiert)'!A287)=0,"Fehler: Reiter 'Beladung des Speichers' wurde für diesen Speicher nicht ausgefüllt",IF(COUNTIF('Entladung des Speichers'!$A$17:$A$300,'Ergebnis (aggregiert)'!A287)=0,"Fehler: Reiter 'Entladung des Speichers' wurde für diesen Speicher nicht ausgefüllt",IF(COUNTIF(Füllstände!$A$17:$A$300,'Ergebnis (aggregiert)'!A287)=0,"Fehler: Reiter 'Füllstände' wurde für diesen Speicher nicht ausgefüllt","")))),"Fehler: nicht alle Datenblätter für diesen Speicher wurden vollständig befüllt")</f>
        <v/>
      </c>
    </row>
    <row r="288" spans="1:10" x14ac:dyDescent="0.2">
      <c r="A288" s="105" t="str">
        <f>IF(Stammdaten!A288="","",Stammdaten!A288)</f>
        <v/>
      </c>
      <c r="B288" s="105" t="str">
        <f>IF(A288="","",VLOOKUP(A288,Stammdaten!A288:H571,6,FALSE))</f>
        <v/>
      </c>
      <c r="C288" s="177" t="str">
        <f>IF(A288="","",IF(OR('Beladung des Speichers'!B288="Beladung aus dem Netz eines anderen Netzbetreibers",'Beladung des Speichers'!B288="Beladung ohne Netznutzung"),'Beladung des Speichers'!B288,"Beladung aus dem Netz der "&amp;Stammdaten!$F$3))</f>
        <v/>
      </c>
      <c r="D288" s="106" t="str">
        <f t="shared" si="6"/>
        <v/>
      </c>
      <c r="E288" s="107" t="str">
        <f>IF(OR(C288="Beladung aus dem Netz eines anderen Netzbetreibers",C288="Beladung ohne Netznutzung"), "",IF(A288="","",SUMIFS('Ergebnis (detailliert)'!$H$17:$H$300,'Ergebnis (detailliert)'!$A$17:$A$300,'Ergebnis (aggregiert)'!$A288,'Ergebnis (detailliert)'!$B$17:$B$300,'Ergebnis (aggregiert)'!$C288)))</f>
        <v/>
      </c>
      <c r="F288" s="108" t="str">
        <f>IF(OR(C288="Beladung aus dem Netz eines anderen Netzbetreibers",C288="Beladung ohne Netznutzung"),  "",IF($A288="","",SUMIFS('Ergebnis (detailliert)'!$I$17:$I$300,'Ergebnis (detailliert)'!$A$17:$A$300,'Ergebnis (aggregiert)'!$A288,'Ergebnis (detailliert)'!$B$17:$B$300,'Ergebnis (aggregiert)'!$C288)))</f>
        <v/>
      </c>
      <c r="G288" s="107" t="str">
        <f>IF(OR(C288="Beladung aus dem Netz eines anderen Netzbetreibers",C288="Beladung ohne Netznutzung"), "",IF($A288="","",SUMIFS('Ergebnis (detailliert)'!$M$17:$M$1001,'Ergebnis (detailliert)'!$A$17:$A$1001,'Ergebnis (aggregiert)'!$A288,'Ergebnis (detailliert)'!$B$17:$B$1001,'Ergebnis (aggregiert)'!$C288)))</f>
        <v/>
      </c>
      <c r="H288" s="108" t="str">
        <f>IF(OR(C288="Beladung aus dem Netz eines anderen Netzbetreibers",C288="Beladung ohne Netznutzung"), "",IF($A288="","",SUMIFS('Ergebnis (detailliert)'!$P$17:$P$1001,'Ergebnis (detailliert)'!$A$17:$A$1001,'Ergebnis (aggregiert)'!$A288,'Ergebnis (detailliert)'!$B$17:$B$1001,'Ergebnis (aggregiert)'!$C288)))</f>
        <v/>
      </c>
      <c r="I288" s="109" t="str">
        <f>IF(OR(C288="Beladung aus dem Netz eines anderen Netzbetreibers",C288="Beladung ohne Netznutzung"), "",IF($A288="","",SUMIFS('Ergebnis (detailliert)'!$S$17:$S$1001,'Ergebnis (detailliert)'!$A$17:$A$1001,'Ergebnis (aggregiert)'!$A288,'Ergebnis (detailliert)'!$B$17:$B$1001,'Ergebnis (aggregiert)'!$C288)))</f>
        <v/>
      </c>
      <c r="J288" s="87" t="str">
        <f>IFERROR(IF(ISBLANK(A288),"",IF(COUNTIF('Beladung des Speichers'!$A$17:$A$300,'Ergebnis (aggregiert)'!A288)=0,"Fehler: Reiter 'Beladung des Speichers' wurde für diesen Speicher nicht ausgefüllt",IF(COUNTIF('Entladung des Speichers'!$A$17:$A$300,'Ergebnis (aggregiert)'!A288)=0,"Fehler: Reiter 'Entladung des Speichers' wurde für diesen Speicher nicht ausgefüllt",IF(COUNTIF(Füllstände!$A$17:$A$300,'Ergebnis (aggregiert)'!A288)=0,"Fehler: Reiter 'Füllstände' wurde für diesen Speicher nicht ausgefüllt","")))),"Fehler: nicht alle Datenblätter für diesen Speicher wurden vollständig befüllt")</f>
        <v/>
      </c>
    </row>
    <row r="289" spans="1:10" x14ac:dyDescent="0.2">
      <c r="A289" s="105" t="str">
        <f>IF(Stammdaten!A289="","",Stammdaten!A289)</f>
        <v/>
      </c>
      <c r="B289" s="105" t="str">
        <f>IF(A289="","",VLOOKUP(A289,Stammdaten!A289:H572,6,FALSE))</f>
        <v/>
      </c>
      <c r="C289" s="177" t="str">
        <f>IF(A289="","",IF(OR('Beladung des Speichers'!B289="Beladung aus dem Netz eines anderen Netzbetreibers",'Beladung des Speichers'!B289="Beladung ohne Netznutzung"),'Beladung des Speichers'!B289,"Beladung aus dem Netz der "&amp;Stammdaten!$F$3))</f>
        <v/>
      </c>
      <c r="D289" s="106" t="str">
        <f t="shared" si="6"/>
        <v/>
      </c>
      <c r="E289" s="107" t="str">
        <f>IF(OR(C289="Beladung aus dem Netz eines anderen Netzbetreibers",C289="Beladung ohne Netznutzung"), "",IF(A289="","",SUMIFS('Ergebnis (detailliert)'!$H$17:$H$300,'Ergebnis (detailliert)'!$A$17:$A$300,'Ergebnis (aggregiert)'!$A289,'Ergebnis (detailliert)'!$B$17:$B$300,'Ergebnis (aggregiert)'!$C289)))</f>
        <v/>
      </c>
      <c r="F289" s="108" t="str">
        <f>IF(OR(C289="Beladung aus dem Netz eines anderen Netzbetreibers",C289="Beladung ohne Netznutzung"),  "",IF($A289="","",SUMIFS('Ergebnis (detailliert)'!$I$17:$I$300,'Ergebnis (detailliert)'!$A$17:$A$300,'Ergebnis (aggregiert)'!$A289,'Ergebnis (detailliert)'!$B$17:$B$300,'Ergebnis (aggregiert)'!$C289)))</f>
        <v/>
      </c>
      <c r="G289" s="107" t="str">
        <f>IF(OR(C289="Beladung aus dem Netz eines anderen Netzbetreibers",C289="Beladung ohne Netznutzung"), "",IF($A289="","",SUMIFS('Ergebnis (detailliert)'!$M$17:$M$1001,'Ergebnis (detailliert)'!$A$17:$A$1001,'Ergebnis (aggregiert)'!$A289,'Ergebnis (detailliert)'!$B$17:$B$1001,'Ergebnis (aggregiert)'!$C289)))</f>
        <v/>
      </c>
      <c r="H289" s="108" t="str">
        <f>IF(OR(C289="Beladung aus dem Netz eines anderen Netzbetreibers",C289="Beladung ohne Netznutzung"), "",IF($A289="","",SUMIFS('Ergebnis (detailliert)'!$P$17:$P$1001,'Ergebnis (detailliert)'!$A$17:$A$1001,'Ergebnis (aggregiert)'!$A289,'Ergebnis (detailliert)'!$B$17:$B$1001,'Ergebnis (aggregiert)'!$C289)))</f>
        <v/>
      </c>
      <c r="I289" s="109" t="str">
        <f>IF(OR(C289="Beladung aus dem Netz eines anderen Netzbetreibers",C289="Beladung ohne Netznutzung"), "",IF($A289="","",SUMIFS('Ergebnis (detailliert)'!$S$17:$S$1001,'Ergebnis (detailliert)'!$A$17:$A$1001,'Ergebnis (aggregiert)'!$A289,'Ergebnis (detailliert)'!$B$17:$B$1001,'Ergebnis (aggregiert)'!$C289)))</f>
        <v/>
      </c>
      <c r="J289" s="87" t="str">
        <f>IFERROR(IF(ISBLANK(A289),"",IF(COUNTIF('Beladung des Speichers'!$A$17:$A$300,'Ergebnis (aggregiert)'!A289)=0,"Fehler: Reiter 'Beladung des Speichers' wurde für diesen Speicher nicht ausgefüllt",IF(COUNTIF('Entladung des Speichers'!$A$17:$A$300,'Ergebnis (aggregiert)'!A289)=0,"Fehler: Reiter 'Entladung des Speichers' wurde für diesen Speicher nicht ausgefüllt",IF(COUNTIF(Füllstände!$A$17:$A$300,'Ergebnis (aggregiert)'!A289)=0,"Fehler: Reiter 'Füllstände' wurde für diesen Speicher nicht ausgefüllt","")))),"Fehler: nicht alle Datenblätter für diesen Speicher wurden vollständig befüllt")</f>
        <v/>
      </c>
    </row>
    <row r="290" spans="1:10" x14ac:dyDescent="0.2">
      <c r="A290" s="105" t="str">
        <f>IF(Stammdaten!A290="","",Stammdaten!A290)</f>
        <v/>
      </c>
      <c r="B290" s="105" t="str">
        <f>IF(A290="","",VLOOKUP(A290,Stammdaten!A290:H573,6,FALSE))</f>
        <v/>
      </c>
      <c r="C290" s="177" t="str">
        <f>IF(A290="","",IF(OR('Beladung des Speichers'!B290="Beladung aus dem Netz eines anderen Netzbetreibers",'Beladung des Speichers'!B290="Beladung ohne Netznutzung"),'Beladung des Speichers'!B290,"Beladung aus dem Netz der "&amp;Stammdaten!$F$3))</f>
        <v/>
      </c>
      <c r="D290" s="106" t="str">
        <f t="shared" si="6"/>
        <v/>
      </c>
      <c r="E290" s="107" t="str">
        <f>IF(OR(C290="Beladung aus dem Netz eines anderen Netzbetreibers",C290="Beladung ohne Netznutzung"), "",IF(A290="","",SUMIFS('Ergebnis (detailliert)'!$H$17:$H$300,'Ergebnis (detailliert)'!$A$17:$A$300,'Ergebnis (aggregiert)'!$A290,'Ergebnis (detailliert)'!$B$17:$B$300,'Ergebnis (aggregiert)'!$C290)))</f>
        <v/>
      </c>
      <c r="F290" s="108" t="str">
        <f>IF(OR(C290="Beladung aus dem Netz eines anderen Netzbetreibers",C290="Beladung ohne Netznutzung"),  "",IF($A290="","",SUMIFS('Ergebnis (detailliert)'!$I$17:$I$300,'Ergebnis (detailliert)'!$A$17:$A$300,'Ergebnis (aggregiert)'!$A290,'Ergebnis (detailliert)'!$B$17:$B$300,'Ergebnis (aggregiert)'!$C290)))</f>
        <v/>
      </c>
      <c r="G290" s="107" t="str">
        <f>IF(OR(C290="Beladung aus dem Netz eines anderen Netzbetreibers",C290="Beladung ohne Netznutzung"), "",IF($A290="","",SUMIFS('Ergebnis (detailliert)'!$M$17:$M$1001,'Ergebnis (detailliert)'!$A$17:$A$1001,'Ergebnis (aggregiert)'!$A290,'Ergebnis (detailliert)'!$B$17:$B$1001,'Ergebnis (aggregiert)'!$C290)))</f>
        <v/>
      </c>
      <c r="H290" s="108" t="str">
        <f>IF(OR(C290="Beladung aus dem Netz eines anderen Netzbetreibers",C290="Beladung ohne Netznutzung"), "",IF($A290="","",SUMIFS('Ergebnis (detailliert)'!$P$17:$P$1001,'Ergebnis (detailliert)'!$A$17:$A$1001,'Ergebnis (aggregiert)'!$A290,'Ergebnis (detailliert)'!$B$17:$B$1001,'Ergebnis (aggregiert)'!$C290)))</f>
        <v/>
      </c>
      <c r="I290" s="109" t="str">
        <f>IF(OR(C290="Beladung aus dem Netz eines anderen Netzbetreibers",C290="Beladung ohne Netznutzung"), "",IF($A290="","",SUMIFS('Ergebnis (detailliert)'!$S$17:$S$1001,'Ergebnis (detailliert)'!$A$17:$A$1001,'Ergebnis (aggregiert)'!$A290,'Ergebnis (detailliert)'!$B$17:$B$1001,'Ergebnis (aggregiert)'!$C290)))</f>
        <v/>
      </c>
      <c r="J290" s="87" t="str">
        <f>IFERROR(IF(ISBLANK(A290),"",IF(COUNTIF('Beladung des Speichers'!$A$17:$A$300,'Ergebnis (aggregiert)'!A290)=0,"Fehler: Reiter 'Beladung des Speichers' wurde für diesen Speicher nicht ausgefüllt",IF(COUNTIF('Entladung des Speichers'!$A$17:$A$300,'Ergebnis (aggregiert)'!A290)=0,"Fehler: Reiter 'Entladung des Speichers' wurde für diesen Speicher nicht ausgefüllt",IF(COUNTIF(Füllstände!$A$17:$A$300,'Ergebnis (aggregiert)'!A290)=0,"Fehler: Reiter 'Füllstände' wurde für diesen Speicher nicht ausgefüllt","")))),"Fehler: nicht alle Datenblätter für diesen Speicher wurden vollständig befüllt")</f>
        <v/>
      </c>
    </row>
    <row r="291" spans="1:10" x14ac:dyDescent="0.2">
      <c r="A291" s="105" t="str">
        <f>IF(Stammdaten!A291="","",Stammdaten!A291)</f>
        <v/>
      </c>
      <c r="B291" s="105" t="str">
        <f>IF(A291="","",VLOOKUP(A291,Stammdaten!A291:H574,6,FALSE))</f>
        <v/>
      </c>
      <c r="C291" s="177" t="str">
        <f>IF(A291="","",IF(OR('Beladung des Speichers'!B291="Beladung aus dem Netz eines anderen Netzbetreibers",'Beladung des Speichers'!B291="Beladung ohne Netznutzung"),'Beladung des Speichers'!B291,"Beladung aus dem Netz der "&amp;Stammdaten!$F$3))</f>
        <v/>
      </c>
      <c r="D291" s="106" t="str">
        <f t="shared" si="6"/>
        <v/>
      </c>
      <c r="E291" s="107" t="str">
        <f>IF(OR(C291="Beladung aus dem Netz eines anderen Netzbetreibers",C291="Beladung ohne Netznutzung"), "",IF(A291="","",SUMIFS('Ergebnis (detailliert)'!$H$17:$H$300,'Ergebnis (detailliert)'!$A$17:$A$300,'Ergebnis (aggregiert)'!$A291,'Ergebnis (detailliert)'!$B$17:$B$300,'Ergebnis (aggregiert)'!$C291)))</f>
        <v/>
      </c>
      <c r="F291" s="108" t="str">
        <f>IF(OR(C291="Beladung aus dem Netz eines anderen Netzbetreibers",C291="Beladung ohne Netznutzung"),  "",IF($A291="","",SUMIFS('Ergebnis (detailliert)'!$I$17:$I$300,'Ergebnis (detailliert)'!$A$17:$A$300,'Ergebnis (aggregiert)'!$A291,'Ergebnis (detailliert)'!$B$17:$B$300,'Ergebnis (aggregiert)'!$C291)))</f>
        <v/>
      </c>
      <c r="G291" s="107" t="str">
        <f>IF(OR(C291="Beladung aus dem Netz eines anderen Netzbetreibers",C291="Beladung ohne Netznutzung"), "",IF($A291="","",SUMIFS('Ergebnis (detailliert)'!$M$17:$M$1001,'Ergebnis (detailliert)'!$A$17:$A$1001,'Ergebnis (aggregiert)'!$A291,'Ergebnis (detailliert)'!$B$17:$B$1001,'Ergebnis (aggregiert)'!$C291)))</f>
        <v/>
      </c>
      <c r="H291" s="108" t="str">
        <f>IF(OR(C291="Beladung aus dem Netz eines anderen Netzbetreibers",C291="Beladung ohne Netznutzung"), "",IF($A291="","",SUMIFS('Ergebnis (detailliert)'!$P$17:$P$1001,'Ergebnis (detailliert)'!$A$17:$A$1001,'Ergebnis (aggregiert)'!$A291,'Ergebnis (detailliert)'!$B$17:$B$1001,'Ergebnis (aggregiert)'!$C291)))</f>
        <v/>
      </c>
      <c r="I291" s="109" t="str">
        <f>IF(OR(C291="Beladung aus dem Netz eines anderen Netzbetreibers",C291="Beladung ohne Netznutzung"), "",IF($A291="","",SUMIFS('Ergebnis (detailliert)'!$S$17:$S$1001,'Ergebnis (detailliert)'!$A$17:$A$1001,'Ergebnis (aggregiert)'!$A291,'Ergebnis (detailliert)'!$B$17:$B$1001,'Ergebnis (aggregiert)'!$C291)))</f>
        <v/>
      </c>
      <c r="J291" s="87" t="str">
        <f>IFERROR(IF(ISBLANK(A291),"",IF(COUNTIF('Beladung des Speichers'!$A$17:$A$300,'Ergebnis (aggregiert)'!A291)=0,"Fehler: Reiter 'Beladung des Speichers' wurde für diesen Speicher nicht ausgefüllt",IF(COUNTIF('Entladung des Speichers'!$A$17:$A$300,'Ergebnis (aggregiert)'!A291)=0,"Fehler: Reiter 'Entladung des Speichers' wurde für diesen Speicher nicht ausgefüllt",IF(COUNTIF(Füllstände!$A$17:$A$300,'Ergebnis (aggregiert)'!A291)=0,"Fehler: Reiter 'Füllstände' wurde für diesen Speicher nicht ausgefüllt","")))),"Fehler: nicht alle Datenblätter für diesen Speicher wurden vollständig befüllt")</f>
        <v/>
      </c>
    </row>
    <row r="292" spans="1:10" x14ac:dyDescent="0.2">
      <c r="A292" s="105" t="str">
        <f>IF(Stammdaten!A292="","",Stammdaten!A292)</f>
        <v/>
      </c>
      <c r="B292" s="105" t="str">
        <f>IF(A292="","",VLOOKUP(A292,Stammdaten!A292:H575,6,FALSE))</f>
        <v/>
      </c>
      <c r="C292" s="177" t="str">
        <f>IF(A292="","",IF(OR('Beladung des Speichers'!B292="Beladung aus dem Netz eines anderen Netzbetreibers",'Beladung des Speichers'!B292="Beladung ohne Netznutzung"),'Beladung des Speichers'!B292,"Beladung aus dem Netz der "&amp;Stammdaten!$F$3))</f>
        <v/>
      </c>
      <c r="D292" s="106" t="str">
        <f t="shared" si="6"/>
        <v/>
      </c>
      <c r="E292" s="107" t="str">
        <f>IF(OR(C292="Beladung aus dem Netz eines anderen Netzbetreibers",C292="Beladung ohne Netznutzung"), "",IF(A292="","",SUMIFS('Ergebnis (detailliert)'!$H$17:$H$300,'Ergebnis (detailliert)'!$A$17:$A$300,'Ergebnis (aggregiert)'!$A292,'Ergebnis (detailliert)'!$B$17:$B$300,'Ergebnis (aggregiert)'!$C292)))</f>
        <v/>
      </c>
      <c r="F292" s="108" t="str">
        <f>IF(OR(C292="Beladung aus dem Netz eines anderen Netzbetreibers",C292="Beladung ohne Netznutzung"),  "",IF($A292="","",SUMIFS('Ergebnis (detailliert)'!$I$17:$I$300,'Ergebnis (detailliert)'!$A$17:$A$300,'Ergebnis (aggregiert)'!$A292,'Ergebnis (detailliert)'!$B$17:$B$300,'Ergebnis (aggregiert)'!$C292)))</f>
        <v/>
      </c>
      <c r="G292" s="107" t="str">
        <f>IF(OR(C292="Beladung aus dem Netz eines anderen Netzbetreibers",C292="Beladung ohne Netznutzung"), "",IF($A292="","",SUMIFS('Ergebnis (detailliert)'!$M$17:$M$1001,'Ergebnis (detailliert)'!$A$17:$A$1001,'Ergebnis (aggregiert)'!$A292,'Ergebnis (detailliert)'!$B$17:$B$1001,'Ergebnis (aggregiert)'!$C292)))</f>
        <v/>
      </c>
      <c r="H292" s="108" t="str">
        <f>IF(OR(C292="Beladung aus dem Netz eines anderen Netzbetreibers",C292="Beladung ohne Netznutzung"), "",IF($A292="","",SUMIFS('Ergebnis (detailliert)'!$P$17:$P$1001,'Ergebnis (detailliert)'!$A$17:$A$1001,'Ergebnis (aggregiert)'!$A292,'Ergebnis (detailliert)'!$B$17:$B$1001,'Ergebnis (aggregiert)'!$C292)))</f>
        <v/>
      </c>
      <c r="I292" s="109" t="str">
        <f>IF(OR(C292="Beladung aus dem Netz eines anderen Netzbetreibers",C292="Beladung ohne Netznutzung"), "",IF($A292="","",SUMIFS('Ergebnis (detailliert)'!$S$17:$S$1001,'Ergebnis (detailliert)'!$A$17:$A$1001,'Ergebnis (aggregiert)'!$A292,'Ergebnis (detailliert)'!$B$17:$B$1001,'Ergebnis (aggregiert)'!$C292)))</f>
        <v/>
      </c>
      <c r="J292" s="87" t="str">
        <f>IFERROR(IF(ISBLANK(A292),"",IF(COUNTIF('Beladung des Speichers'!$A$17:$A$300,'Ergebnis (aggregiert)'!A292)=0,"Fehler: Reiter 'Beladung des Speichers' wurde für diesen Speicher nicht ausgefüllt",IF(COUNTIF('Entladung des Speichers'!$A$17:$A$300,'Ergebnis (aggregiert)'!A292)=0,"Fehler: Reiter 'Entladung des Speichers' wurde für diesen Speicher nicht ausgefüllt",IF(COUNTIF(Füllstände!$A$17:$A$300,'Ergebnis (aggregiert)'!A292)=0,"Fehler: Reiter 'Füllstände' wurde für diesen Speicher nicht ausgefüllt","")))),"Fehler: nicht alle Datenblätter für diesen Speicher wurden vollständig befüllt")</f>
        <v/>
      </c>
    </row>
    <row r="293" spans="1:10" x14ac:dyDescent="0.2">
      <c r="A293" s="105" t="str">
        <f>IF(Stammdaten!A293="","",Stammdaten!A293)</f>
        <v/>
      </c>
      <c r="B293" s="105" t="str">
        <f>IF(A293="","",VLOOKUP(A293,Stammdaten!A293:H576,6,FALSE))</f>
        <v/>
      </c>
      <c r="C293" s="177" t="str">
        <f>IF(A293="","",IF(OR('Beladung des Speichers'!B293="Beladung aus dem Netz eines anderen Netzbetreibers",'Beladung des Speichers'!B293="Beladung ohne Netznutzung"),'Beladung des Speichers'!B293,"Beladung aus dem Netz der "&amp;Stammdaten!$F$3))</f>
        <v/>
      </c>
      <c r="D293" s="106" t="str">
        <f t="shared" si="6"/>
        <v/>
      </c>
      <c r="E293" s="107" t="str">
        <f>IF(OR(C293="Beladung aus dem Netz eines anderen Netzbetreibers",C293="Beladung ohne Netznutzung"), "",IF(A293="","",SUMIFS('Ergebnis (detailliert)'!$H$17:$H$300,'Ergebnis (detailliert)'!$A$17:$A$300,'Ergebnis (aggregiert)'!$A293,'Ergebnis (detailliert)'!$B$17:$B$300,'Ergebnis (aggregiert)'!$C293)))</f>
        <v/>
      </c>
      <c r="F293" s="108" t="str">
        <f>IF(OR(C293="Beladung aus dem Netz eines anderen Netzbetreibers",C293="Beladung ohne Netznutzung"),  "",IF($A293="","",SUMIFS('Ergebnis (detailliert)'!$I$17:$I$300,'Ergebnis (detailliert)'!$A$17:$A$300,'Ergebnis (aggregiert)'!$A293,'Ergebnis (detailliert)'!$B$17:$B$300,'Ergebnis (aggregiert)'!$C293)))</f>
        <v/>
      </c>
      <c r="G293" s="107" t="str">
        <f>IF(OR(C293="Beladung aus dem Netz eines anderen Netzbetreibers",C293="Beladung ohne Netznutzung"), "",IF($A293="","",SUMIFS('Ergebnis (detailliert)'!$M$17:$M$1001,'Ergebnis (detailliert)'!$A$17:$A$1001,'Ergebnis (aggregiert)'!$A293,'Ergebnis (detailliert)'!$B$17:$B$1001,'Ergebnis (aggregiert)'!$C293)))</f>
        <v/>
      </c>
      <c r="H293" s="108" t="str">
        <f>IF(OR(C293="Beladung aus dem Netz eines anderen Netzbetreibers",C293="Beladung ohne Netznutzung"), "",IF($A293="","",SUMIFS('Ergebnis (detailliert)'!$P$17:$P$1001,'Ergebnis (detailliert)'!$A$17:$A$1001,'Ergebnis (aggregiert)'!$A293,'Ergebnis (detailliert)'!$B$17:$B$1001,'Ergebnis (aggregiert)'!$C293)))</f>
        <v/>
      </c>
      <c r="I293" s="109" t="str">
        <f>IF(OR(C293="Beladung aus dem Netz eines anderen Netzbetreibers",C293="Beladung ohne Netznutzung"), "",IF($A293="","",SUMIFS('Ergebnis (detailliert)'!$S$17:$S$1001,'Ergebnis (detailliert)'!$A$17:$A$1001,'Ergebnis (aggregiert)'!$A293,'Ergebnis (detailliert)'!$B$17:$B$1001,'Ergebnis (aggregiert)'!$C293)))</f>
        <v/>
      </c>
      <c r="J293" s="87" t="str">
        <f>IFERROR(IF(ISBLANK(A293),"",IF(COUNTIF('Beladung des Speichers'!$A$17:$A$300,'Ergebnis (aggregiert)'!A293)=0,"Fehler: Reiter 'Beladung des Speichers' wurde für diesen Speicher nicht ausgefüllt",IF(COUNTIF('Entladung des Speichers'!$A$17:$A$300,'Ergebnis (aggregiert)'!A293)=0,"Fehler: Reiter 'Entladung des Speichers' wurde für diesen Speicher nicht ausgefüllt",IF(COUNTIF(Füllstände!$A$17:$A$300,'Ergebnis (aggregiert)'!A293)=0,"Fehler: Reiter 'Füllstände' wurde für diesen Speicher nicht ausgefüllt","")))),"Fehler: nicht alle Datenblätter für diesen Speicher wurden vollständig befüllt")</f>
        <v/>
      </c>
    </row>
    <row r="294" spans="1:10" x14ac:dyDescent="0.2">
      <c r="A294" s="105" t="str">
        <f>IF(Stammdaten!A294="","",Stammdaten!A294)</f>
        <v/>
      </c>
      <c r="B294" s="105" t="str">
        <f>IF(A294="","",VLOOKUP(A294,Stammdaten!A294:H577,6,FALSE))</f>
        <v/>
      </c>
      <c r="C294" s="177" t="str">
        <f>IF(A294="","",IF(OR('Beladung des Speichers'!B294="Beladung aus dem Netz eines anderen Netzbetreibers",'Beladung des Speichers'!B294="Beladung ohne Netznutzung"),'Beladung des Speichers'!B294,"Beladung aus dem Netz der "&amp;Stammdaten!$F$3))</f>
        <v/>
      </c>
      <c r="D294" s="106" t="str">
        <f t="shared" si="6"/>
        <v/>
      </c>
      <c r="E294" s="107" t="str">
        <f>IF(OR(C294="Beladung aus dem Netz eines anderen Netzbetreibers",C294="Beladung ohne Netznutzung"), "",IF(A294="","",SUMIFS('Ergebnis (detailliert)'!$H$17:$H$300,'Ergebnis (detailliert)'!$A$17:$A$300,'Ergebnis (aggregiert)'!$A294,'Ergebnis (detailliert)'!$B$17:$B$300,'Ergebnis (aggregiert)'!$C294)))</f>
        <v/>
      </c>
      <c r="F294" s="108" t="str">
        <f>IF(OR(C294="Beladung aus dem Netz eines anderen Netzbetreibers",C294="Beladung ohne Netznutzung"),  "",IF($A294="","",SUMIFS('Ergebnis (detailliert)'!$I$17:$I$300,'Ergebnis (detailliert)'!$A$17:$A$300,'Ergebnis (aggregiert)'!$A294,'Ergebnis (detailliert)'!$B$17:$B$300,'Ergebnis (aggregiert)'!$C294)))</f>
        <v/>
      </c>
      <c r="G294" s="107" t="str">
        <f>IF(OR(C294="Beladung aus dem Netz eines anderen Netzbetreibers",C294="Beladung ohne Netznutzung"), "",IF($A294="","",SUMIFS('Ergebnis (detailliert)'!$M$17:$M$1001,'Ergebnis (detailliert)'!$A$17:$A$1001,'Ergebnis (aggregiert)'!$A294,'Ergebnis (detailliert)'!$B$17:$B$1001,'Ergebnis (aggregiert)'!$C294)))</f>
        <v/>
      </c>
      <c r="H294" s="108" t="str">
        <f>IF(OR(C294="Beladung aus dem Netz eines anderen Netzbetreibers",C294="Beladung ohne Netznutzung"), "",IF($A294="","",SUMIFS('Ergebnis (detailliert)'!$P$17:$P$1001,'Ergebnis (detailliert)'!$A$17:$A$1001,'Ergebnis (aggregiert)'!$A294,'Ergebnis (detailliert)'!$B$17:$B$1001,'Ergebnis (aggregiert)'!$C294)))</f>
        <v/>
      </c>
      <c r="I294" s="109" t="str">
        <f>IF(OR(C294="Beladung aus dem Netz eines anderen Netzbetreibers",C294="Beladung ohne Netznutzung"), "",IF($A294="","",SUMIFS('Ergebnis (detailliert)'!$S$17:$S$1001,'Ergebnis (detailliert)'!$A$17:$A$1001,'Ergebnis (aggregiert)'!$A294,'Ergebnis (detailliert)'!$B$17:$B$1001,'Ergebnis (aggregiert)'!$C294)))</f>
        <v/>
      </c>
      <c r="J294" s="87" t="str">
        <f>IFERROR(IF(ISBLANK(A294),"",IF(COUNTIF('Beladung des Speichers'!$A$17:$A$300,'Ergebnis (aggregiert)'!A294)=0,"Fehler: Reiter 'Beladung des Speichers' wurde für diesen Speicher nicht ausgefüllt",IF(COUNTIF('Entladung des Speichers'!$A$17:$A$300,'Ergebnis (aggregiert)'!A294)=0,"Fehler: Reiter 'Entladung des Speichers' wurde für diesen Speicher nicht ausgefüllt",IF(COUNTIF(Füllstände!$A$17:$A$300,'Ergebnis (aggregiert)'!A294)=0,"Fehler: Reiter 'Füllstände' wurde für diesen Speicher nicht ausgefüllt","")))),"Fehler: nicht alle Datenblätter für diesen Speicher wurden vollständig befüllt")</f>
        <v/>
      </c>
    </row>
    <row r="295" spans="1:10" x14ac:dyDescent="0.2">
      <c r="A295" s="105" t="str">
        <f>IF(Stammdaten!A295="","",Stammdaten!A295)</f>
        <v/>
      </c>
      <c r="B295" s="105" t="str">
        <f>IF(A295="","",VLOOKUP(A295,Stammdaten!A295:H578,6,FALSE))</f>
        <v/>
      </c>
      <c r="C295" s="177" t="str">
        <f>IF(A295="","",IF(OR('Beladung des Speichers'!B295="Beladung aus dem Netz eines anderen Netzbetreibers",'Beladung des Speichers'!B295="Beladung ohne Netznutzung"),'Beladung des Speichers'!B295,"Beladung aus dem Netz der "&amp;Stammdaten!$F$3))</f>
        <v/>
      </c>
      <c r="D295" s="106" t="str">
        <f t="shared" si="6"/>
        <v/>
      </c>
      <c r="E295" s="107" t="str">
        <f>IF(OR(C295="Beladung aus dem Netz eines anderen Netzbetreibers",C295="Beladung ohne Netznutzung"), "",IF(A295="","",SUMIFS('Ergebnis (detailliert)'!$H$17:$H$300,'Ergebnis (detailliert)'!$A$17:$A$300,'Ergebnis (aggregiert)'!$A295,'Ergebnis (detailliert)'!$B$17:$B$300,'Ergebnis (aggregiert)'!$C295)))</f>
        <v/>
      </c>
      <c r="F295" s="108" t="str">
        <f>IF(OR(C295="Beladung aus dem Netz eines anderen Netzbetreibers",C295="Beladung ohne Netznutzung"),  "",IF($A295="","",SUMIFS('Ergebnis (detailliert)'!$I$17:$I$300,'Ergebnis (detailliert)'!$A$17:$A$300,'Ergebnis (aggregiert)'!$A295,'Ergebnis (detailliert)'!$B$17:$B$300,'Ergebnis (aggregiert)'!$C295)))</f>
        <v/>
      </c>
      <c r="G295" s="107" t="str">
        <f>IF(OR(C295="Beladung aus dem Netz eines anderen Netzbetreibers",C295="Beladung ohne Netznutzung"), "",IF($A295="","",SUMIFS('Ergebnis (detailliert)'!$M$17:$M$1001,'Ergebnis (detailliert)'!$A$17:$A$1001,'Ergebnis (aggregiert)'!$A295,'Ergebnis (detailliert)'!$B$17:$B$1001,'Ergebnis (aggregiert)'!$C295)))</f>
        <v/>
      </c>
      <c r="H295" s="108" t="str">
        <f>IF(OR(C295="Beladung aus dem Netz eines anderen Netzbetreibers",C295="Beladung ohne Netznutzung"), "",IF($A295="","",SUMIFS('Ergebnis (detailliert)'!$P$17:$P$1001,'Ergebnis (detailliert)'!$A$17:$A$1001,'Ergebnis (aggregiert)'!$A295,'Ergebnis (detailliert)'!$B$17:$B$1001,'Ergebnis (aggregiert)'!$C295)))</f>
        <v/>
      </c>
      <c r="I295" s="109" t="str">
        <f>IF(OR(C295="Beladung aus dem Netz eines anderen Netzbetreibers",C295="Beladung ohne Netznutzung"), "",IF($A295="","",SUMIFS('Ergebnis (detailliert)'!$S$17:$S$1001,'Ergebnis (detailliert)'!$A$17:$A$1001,'Ergebnis (aggregiert)'!$A295,'Ergebnis (detailliert)'!$B$17:$B$1001,'Ergebnis (aggregiert)'!$C295)))</f>
        <v/>
      </c>
      <c r="J295" s="87" t="str">
        <f>IFERROR(IF(ISBLANK(A295),"",IF(COUNTIF('Beladung des Speichers'!$A$17:$A$300,'Ergebnis (aggregiert)'!A295)=0,"Fehler: Reiter 'Beladung des Speichers' wurde für diesen Speicher nicht ausgefüllt",IF(COUNTIF('Entladung des Speichers'!$A$17:$A$300,'Ergebnis (aggregiert)'!A295)=0,"Fehler: Reiter 'Entladung des Speichers' wurde für diesen Speicher nicht ausgefüllt",IF(COUNTIF(Füllstände!$A$17:$A$300,'Ergebnis (aggregiert)'!A295)=0,"Fehler: Reiter 'Füllstände' wurde für diesen Speicher nicht ausgefüllt","")))),"Fehler: nicht alle Datenblätter für diesen Speicher wurden vollständig befüllt")</f>
        <v/>
      </c>
    </row>
    <row r="296" spans="1:10" x14ac:dyDescent="0.2">
      <c r="A296" s="105" t="str">
        <f>IF(Stammdaten!A296="","",Stammdaten!A296)</f>
        <v/>
      </c>
      <c r="B296" s="105" t="str">
        <f>IF(A296="","",VLOOKUP(A296,Stammdaten!A296:H579,6,FALSE))</f>
        <v/>
      </c>
      <c r="C296" s="177" t="str">
        <f>IF(A296="","",IF(OR('Beladung des Speichers'!B296="Beladung aus dem Netz eines anderen Netzbetreibers",'Beladung des Speichers'!B296="Beladung ohne Netznutzung"),'Beladung des Speichers'!B296,"Beladung aus dem Netz der "&amp;Stammdaten!$F$3))</f>
        <v/>
      </c>
      <c r="D296" s="106" t="str">
        <f t="shared" si="6"/>
        <v/>
      </c>
      <c r="E296" s="107" t="str">
        <f>IF(OR(C296="Beladung aus dem Netz eines anderen Netzbetreibers",C296="Beladung ohne Netznutzung"), "",IF(A296="","",SUMIFS('Ergebnis (detailliert)'!$H$17:$H$300,'Ergebnis (detailliert)'!$A$17:$A$300,'Ergebnis (aggregiert)'!$A296,'Ergebnis (detailliert)'!$B$17:$B$300,'Ergebnis (aggregiert)'!$C296)))</f>
        <v/>
      </c>
      <c r="F296" s="108" t="str">
        <f>IF(OR(C296="Beladung aus dem Netz eines anderen Netzbetreibers",C296="Beladung ohne Netznutzung"),  "",IF($A296="","",SUMIFS('Ergebnis (detailliert)'!$I$17:$I$300,'Ergebnis (detailliert)'!$A$17:$A$300,'Ergebnis (aggregiert)'!$A296,'Ergebnis (detailliert)'!$B$17:$B$300,'Ergebnis (aggregiert)'!$C296)))</f>
        <v/>
      </c>
      <c r="G296" s="107" t="str">
        <f>IF(OR(C296="Beladung aus dem Netz eines anderen Netzbetreibers",C296="Beladung ohne Netznutzung"), "",IF($A296="","",SUMIFS('Ergebnis (detailliert)'!$M$17:$M$1001,'Ergebnis (detailliert)'!$A$17:$A$1001,'Ergebnis (aggregiert)'!$A296,'Ergebnis (detailliert)'!$B$17:$B$1001,'Ergebnis (aggregiert)'!$C296)))</f>
        <v/>
      </c>
      <c r="H296" s="108" t="str">
        <f>IF(OR(C296="Beladung aus dem Netz eines anderen Netzbetreibers",C296="Beladung ohne Netznutzung"), "",IF($A296="","",SUMIFS('Ergebnis (detailliert)'!$P$17:$P$1001,'Ergebnis (detailliert)'!$A$17:$A$1001,'Ergebnis (aggregiert)'!$A296,'Ergebnis (detailliert)'!$B$17:$B$1001,'Ergebnis (aggregiert)'!$C296)))</f>
        <v/>
      </c>
      <c r="I296" s="109" t="str">
        <f>IF(OR(C296="Beladung aus dem Netz eines anderen Netzbetreibers",C296="Beladung ohne Netznutzung"), "",IF($A296="","",SUMIFS('Ergebnis (detailliert)'!$S$17:$S$1001,'Ergebnis (detailliert)'!$A$17:$A$1001,'Ergebnis (aggregiert)'!$A296,'Ergebnis (detailliert)'!$B$17:$B$1001,'Ergebnis (aggregiert)'!$C296)))</f>
        <v/>
      </c>
      <c r="J296" s="87" t="str">
        <f>IFERROR(IF(ISBLANK(A296),"",IF(COUNTIF('Beladung des Speichers'!$A$17:$A$300,'Ergebnis (aggregiert)'!A296)=0,"Fehler: Reiter 'Beladung des Speichers' wurde für diesen Speicher nicht ausgefüllt",IF(COUNTIF('Entladung des Speichers'!$A$17:$A$300,'Ergebnis (aggregiert)'!A296)=0,"Fehler: Reiter 'Entladung des Speichers' wurde für diesen Speicher nicht ausgefüllt",IF(COUNTIF(Füllstände!$A$17:$A$300,'Ergebnis (aggregiert)'!A296)=0,"Fehler: Reiter 'Füllstände' wurde für diesen Speicher nicht ausgefüllt","")))),"Fehler: nicht alle Datenblätter für diesen Speicher wurden vollständig befüllt")</f>
        <v/>
      </c>
    </row>
    <row r="297" spans="1:10" x14ac:dyDescent="0.2">
      <c r="A297" s="105" t="str">
        <f>IF(Stammdaten!A297="","",Stammdaten!A297)</f>
        <v/>
      </c>
      <c r="B297" s="105" t="str">
        <f>IF(A297="","",VLOOKUP(A297,Stammdaten!A297:H580,6,FALSE))</f>
        <v/>
      </c>
      <c r="C297" s="177" t="str">
        <f>IF(A297="","",IF(OR('Beladung des Speichers'!B297="Beladung aus dem Netz eines anderen Netzbetreibers",'Beladung des Speichers'!B297="Beladung ohne Netznutzung"),'Beladung des Speichers'!B297,"Beladung aus dem Netz der "&amp;Stammdaten!$F$3))</f>
        <v/>
      </c>
      <c r="D297" s="106" t="str">
        <f t="shared" si="6"/>
        <v/>
      </c>
      <c r="E297" s="107" t="str">
        <f>IF(OR(C297="Beladung aus dem Netz eines anderen Netzbetreibers",C297="Beladung ohne Netznutzung"), "",IF(A297="","",SUMIFS('Ergebnis (detailliert)'!$H$17:$H$300,'Ergebnis (detailliert)'!$A$17:$A$300,'Ergebnis (aggregiert)'!$A297,'Ergebnis (detailliert)'!$B$17:$B$300,'Ergebnis (aggregiert)'!$C297)))</f>
        <v/>
      </c>
      <c r="F297" s="108" t="str">
        <f>IF(OR(C297="Beladung aus dem Netz eines anderen Netzbetreibers",C297="Beladung ohne Netznutzung"),  "",IF($A297="","",SUMIFS('Ergebnis (detailliert)'!$I$17:$I$300,'Ergebnis (detailliert)'!$A$17:$A$300,'Ergebnis (aggregiert)'!$A297,'Ergebnis (detailliert)'!$B$17:$B$300,'Ergebnis (aggregiert)'!$C297)))</f>
        <v/>
      </c>
      <c r="G297" s="107" t="str">
        <f>IF(OR(C297="Beladung aus dem Netz eines anderen Netzbetreibers",C297="Beladung ohne Netznutzung"), "",IF($A297="","",SUMIFS('Ergebnis (detailliert)'!$M$17:$M$1001,'Ergebnis (detailliert)'!$A$17:$A$1001,'Ergebnis (aggregiert)'!$A297,'Ergebnis (detailliert)'!$B$17:$B$1001,'Ergebnis (aggregiert)'!$C297)))</f>
        <v/>
      </c>
      <c r="H297" s="108" t="str">
        <f>IF(OR(C297="Beladung aus dem Netz eines anderen Netzbetreibers",C297="Beladung ohne Netznutzung"), "",IF($A297="","",SUMIFS('Ergebnis (detailliert)'!$P$17:$P$1001,'Ergebnis (detailliert)'!$A$17:$A$1001,'Ergebnis (aggregiert)'!$A297,'Ergebnis (detailliert)'!$B$17:$B$1001,'Ergebnis (aggregiert)'!$C297)))</f>
        <v/>
      </c>
      <c r="I297" s="109" t="str">
        <f>IF(OR(C297="Beladung aus dem Netz eines anderen Netzbetreibers",C297="Beladung ohne Netznutzung"), "",IF($A297="","",SUMIFS('Ergebnis (detailliert)'!$S$17:$S$1001,'Ergebnis (detailliert)'!$A$17:$A$1001,'Ergebnis (aggregiert)'!$A297,'Ergebnis (detailliert)'!$B$17:$B$1001,'Ergebnis (aggregiert)'!$C297)))</f>
        <v/>
      </c>
      <c r="J297" s="87" t="str">
        <f>IFERROR(IF(ISBLANK(A297),"",IF(COUNTIF('Beladung des Speichers'!$A$17:$A$300,'Ergebnis (aggregiert)'!A297)=0,"Fehler: Reiter 'Beladung des Speichers' wurde für diesen Speicher nicht ausgefüllt",IF(COUNTIF('Entladung des Speichers'!$A$17:$A$300,'Ergebnis (aggregiert)'!A297)=0,"Fehler: Reiter 'Entladung des Speichers' wurde für diesen Speicher nicht ausgefüllt",IF(COUNTIF(Füllstände!$A$17:$A$300,'Ergebnis (aggregiert)'!A297)=0,"Fehler: Reiter 'Füllstände' wurde für diesen Speicher nicht ausgefüllt","")))),"Fehler: nicht alle Datenblätter für diesen Speicher wurden vollständig befüllt")</f>
        <v/>
      </c>
    </row>
    <row r="298" spans="1:10" x14ac:dyDescent="0.2">
      <c r="A298" s="105" t="str">
        <f>IF(Stammdaten!A298="","",Stammdaten!A298)</f>
        <v/>
      </c>
      <c r="B298" s="105" t="str">
        <f>IF(A298="","",VLOOKUP(A298,Stammdaten!A298:H581,6,FALSE))</f>
        <v/>
      </c>
      <c r="C298" s="177" t="str">
        <f>IF(A298="","",IF(OR('Beladung des Speichers'!B298="Beladung aus dem Netz eines anderen Netzbetreibers",'Beladung des Speichers'!B298="Beladung ohne Netznutzung"),'Beladung des Speichers'!B298,"Beladung aus dem Netz der "&amp;Stammdaten!$F$3))</f>
        <v/>
      </c>
      <c r="D298" s="106" t="str">
        <f t="shared" si="6"/>
        <v/>
      </c>
      <c r="E298" s="107" t="str">
        <f>IF(OR(C298="Beladung aus dem Netz eines anderen Netzbetreibers",C298="Beladung ohne Netznutzung"), "",IF(A298="","",SUMIFS('Ergebnis (detailliert)'!$H$17:$H$300,'Ergebnis (detailliert)'!$A$17:$A$300,'Ergebnis (aggregiert)'!$A298,'Ergebnis (detailliert)'!$B$17:$B$300,'Ergebnis (aggregiert)'!$C298)))</f>
        <v/>
      </c>
      <c r="F298" s="108" t="str">
        <f>IF(OR(C298="Beladung aus dem Netz eines anderen Netzbetreibers",C298="Beladung ohne Netznutzung"),  "",IF($A298="","",SUMIFS('Ergebnis (detailliert)'!$I$17:$I$300,'Ergebnis (detailliert)'!$A$17:$A$300,'Ergebnis (aggregiert)'!$A298,'Ergebnis (detailliert)'!$B$17:$B$300,'Ergebnis (aggregiert)'!$C298)))</f>
        <v/>
      </c>
      <c r="G298" s="107" t="str">
        <f>IF(OR(C298="Beladung aus dem Netz eines anderen Netzbetreibers",C298="Beladung ohne Netznutzung"), "",IF($A298="","",SUMIFS('Ergebnis (detailliert)'!$M$17:$M$1001,'Ergebnis (detailliert)'!$A$17:$A$1001,'Ergebnis (aggregiert)'!$A298,'Ergebnis (detailliert)'!$B$17:$B$1001,'Ergebnis (aggregiert)'!$C298)))</f>
        <v/>
      </c>
      <c r="H298" s="108" t="str">
        <f>IF(OR(C298="Beladung aus dem Netz eines anderen Netzbetreibers",C298="Beladung ohne Netznutzung"), "",IF($A298="","",SUMIFS('Ergebnis (detailliert)'!$P$17:$P$1001,'Ergebnis (detailliert)'!$A$17:$A$1001,'Ergebnis (aggregiert)'!$A298,'Ergebnis (detailliert)'!$B$17:$B$1001,'Ergebnis (aggregiert)'!$C298)))</f>
        <v/>
      </c>
      <c r="I298" s="109" t="str">
        <f>IF(OR(C298="Beladung aus dem Netz eines anderen Netzbetreibers",C298="Beladung ohne Netznutzung"), "",IF($A298="","",SUMIFS('Ergebnis (detailliert)'!$S$17:$S$1001,'Ergebnis (detailliert)'!$A$17:$A$1001,'Ergebnis (aggregiert)'!$A298,'Ergebnis (detailliert)'!$B$17:$B$1001,'Ergebnis (aggregiert)'!$C298)))</f>
        <v/>
      </c>
      <c r="J298" s="87" t="str">
        <f>IFERROR(IF(ISBLANK(A298),"",IF(COUNTIF('Beladung des Speichers'!$A$17:$A$300,'Ergebnis (aggregiert)'!A298)=0,"Fehler: Reiter 'Beladung des Speichers' wurde für diesen Speicher nicht ausgefüllt",IF(COUNTIF('Entladung des Speichers'!$A$17:$A$300,'Ergebnis (aggregiert)'!A298)=0,"Fehler: Reiter 'Entladung des Speichers' wurde für diesen Speicher nicht ausgefüllt",IF(COUNTIF(Füllstände!$A$17:$A$300,'Ergebnis (aggregiert)'!A298)=0,"Fehler: Reiter 'Füllstände' wurde für diesen Speicher nicht ausgefüllt","")))),"Fehler: nicht alle Datenblätter für diesen Speicher wurden vollständig befüllt")</f>
        <v/>
      </c>
    </row>
    <row r="299" spans="1:10" x14ac:dyDescent="0.2">
      <c r="A299" s="105" t="str">
        <f>IF(Stammdaten!A299="","",Stammdaten!A299)</f>
        <v/>
      </c>
      <c r="B299" s="105" t="str">
        <f>IF(A299="","",VLOOKUP(A299,Stammdaten!A299:H582,6,FALSE))</f>
        <v/>
      </c>
      <c r="C299" s="177" t="str">
        <f>IF(A299="","",IF(OR('Beladung des Speichers'!B299="Beladung aus dem Netz eines anderen Netzbetreibers",'Beladung des Speichers'!B299="Beladung ohne Netznutzung"),'Beladung des Speichers'!B299,"Beladung aus dem Netz der "&amp;Stammdaten!$F$3))</f>
        <v/>
      </c>
      <c r="D299" s="106" t="str">
        <f t="shared" si="6"/>
        <v/>
      </c>
      <c r="E299" s="107" t="str">
        <f>IF(OR(C299="Beladung aus dem Netz eines anderen Netzbetreibers",C299="Beladung ohne Netznutzung"), "",IF(A299="","",SUMIFS('Ergebnis (detailliert)'!$H$17:$H$300,'Ergebnis (detailliert)'!$A$17:$A$300,'Ergebnis (aggregiert)'!$A299,'Ergebnis (detailliert)'!$B$17:$B$300,'Ergebnis (aggregiert)'!$C299)))</f>
        <v/>
      </c>
      <c r="F299" s="108" t="str">
        <f>IF(OR(C299="Beladung aus dem Netz eines anderen Netzbetreibers",C299="Beladung ohne Netznutzung"),  "",IF($A299="","",SUMIFS('Ergebnis (detailliert)'!$I$17:$I$300,'Ergebnis (detailliert)'!$A$17:$A$300,'Ergebnis (aggregiert)'!$A299,'Ergebnis (detailliert)'!$B$17:$B$300,'Ergebnis (aggregiert)'!$C299)))</f>
        <v/>
      </c>
      <c r="G299" s="107" t="str">
        <f>IF(OR(C299="Beladung aus dem Netz eines anderen Netzbetreibers",C299="Beladung ohne Netznutzung"), "",IF($A299="","",SUMIFS('Ergebnis (detailliert)'!$M$17:$M$1001,'Ergebnis (detailliert)'!$A$17:$A$1001,'Ergebnis (aggregiert)'!$A299,'Ergebnis (detailliert)'!$B$17:$B$1001,'Ergebnis (aggregiert)'!$C299)))</f>
        <v/>
      </c>
      <c r="H299" s="108" t="str">
        <f>IF(OR(C299="Beladung aus dem Netz eines anderen Netzbetreibers",C299="Beladung ohne Netznutzung"), "",IF($A299="","",SUMIFS('Ergebnis (detailliert)'!$P$17:$P$1001,'Ergebnis (detailliert)'!$A$17:$A$1001,'Ergebnis (aggregiert)'!$A299,'Ergebnis (detailliert)'!$B$17:$B$1001,'Ergebnis (aggregiert)'!$C299)))</f>
        <v/>
      </c>
      <c r="I299" s="109" t="str">
        <f>IF(OR(C299="Beladung aus dem Netz eines anderen Netzbetreibers",C299="Beladung ohne Netznutzung"), "",IF($A299="","",SUMIFS('Ergebnis (detailliert)'!$S$17:$S$1001,'Ergebnis (detailliert)'!$A$17:$A$1001,'Ergebnis (aggregiert)'!$A299,'Ergebnis (detailliert)'!$B$17:$B$1001,'Ergebnis (aggregiert)'!$C299)))</f>
        <v/>
      </c>
      <c r="J299" s="87" t="str">
        <f>IFERROR(IF(ISBLANK(A299),"",IF(COUNTIF('Beladung des Speichers'!$A$17:$A$300,'Ergebnis (aggregiert)'!A299)=0,"Fehler: Reiter 'Beladung des Speichers' wurde für diesen Speicher nicht ausgefüllt",IF(COUNTIF('Entladung des Speichers'!$A$17:$A$300,'Ergebnis (aggregiert)'!A299)=0,"Fehler: Reiter 'Entladung des Speichers' wurde für diesen Speicher nicht ausgefüllt",IF(COUNTIF(Füllstände!$A$17:$A$300,'Ergebnis (aggregiert)'!A299)=0,"Fehler: Reiter 'Füllstände' wurde für diesen Speicher nicht ausgefüllt","")))),"Fehler: nicht alle Datenblätter für diesen Speicher wurden vollständig befüllt")</f>
        <v/>
      </c>
    </row>
    <row r="300" spans="1:10" ht="15" thickBot="1" x14ac:dyDescent="0.25">
      <c r="A300" s="105" t="str">
        <f>IF(Stammdaten!A300="","",Stammdaten!A300)</f>
        <v/>
      </c>
      <c r="B300" s="105" t="str">
        <f>IF(A300="","",VLOOKUP(A300,Stammdaten!A300:H583,6,FALSE))</f>
        <v/>
      </c>
      <c r="C300" s="177" t="str">
        <f>IF(A300="","",IF(OR('Beladung des Speichers'!B300="Beladung aus dem Netz eines anderen Netzbetreibers",'Beladung des Speichers'!B300="Beladung ohne Netznutzung"),'Beladung des Speichers'!B300,"Beladung aus dem Netz der "&amp;Stammdaten!$F$3))</f>
        <v/>
      </c>
      <c r="D300" s="106" t="str">
        <f t="shared" si="6"/>
        <v/>
      </c>
      <c r="E300" s="107" t="str">
        <f>IF(OR(C300="Beladung aus dem Netz eines anderen Netzbetreibers",C300="Beladung ohne Netznutzung"), "",IF(A300="","",SUMIFS('Ergebnis (detailliert)'!$H$17:$H$300,'Ergebnis (detailliert)'!$A$17:$A$300,'Ergebnis (aggregiert)'!$A300,'Ergebnis (detailliert)'!$B$17:$B$300,'Ergebnis (aggregiert)'!$C300)))</f>
        <v/>
      </c>
      <c r="F300" s="108" t="str">
        <f>IF(OR(C300="Beladung aus dem Netz eines anderen Netzbetreibers",C300="Beladung ohne Netznutzung"),  "",IF($A300="","",SUMIFS('Ergebnis (detailliert)'!$I$17:$I$300,'Ergebnis (detailliert)'!$A$17:$A$300,'Ergebnis (aggregiert)'!$A300,'Ergebnis (detailliert)'!$B$17:$B$300,'Ergebnis (aggregiert)'!$C300)))</f>
        <v/>
      </c>
      <c r="G300" s="107" t="str">
        <f>IF(OR(C300="Beladung aus dem Netz eines anderen Netzbetreibers",C300="Beladung ohne Netznutzung"), "",IF($A300="","",SUMIFS('Ergebnis (detailliert)'!$M$17:$M$1001,'Ergebnis (detailliert)'!$A$17:$A$1001,'Ergebnis (aggregiert)'!$A300,'Ergebnis (detailliert)'!$B$17:$B$1001,'Ergebnis (aggregiert)'!$C300)))</f>
        <v/>
      </c>
      <c r="H300" s="108" t="str">
        <f>IF(OR(C300="Beladung aus dem Netz eines anderen Netzbetreibers",C300="Beladung ohne Netznutzung"), "",IF($A300="","",SUMIFS('Ergebnis (detailliert)'!$P$17:$P$1001,'Ergebnis (detailliert)'!$A$17:$A$1001,'Ergebnis (aggregiert)'!$A300,'Ergebnis (detailliert)'!$B$17:$B$1001,'Ergebnis (aggregiert)'!$C300)))</f>
        <v/>
      </c>
      <c r="I300" s="109" t="str">
        <f>IF(OR(C300="Beladung aus dem Netz eines anderen Netzbetreibers",C300="Beladung ohne Netznutzung"), "",IF($A300="","",SUMIFS('Ergebnis (detailliert)'!$S$17:$S$1001,'Ergebnis (detailliert)'!$A$17:$A$1001,'Ergebnis (aggregiert)'!$A300,'Ergebnis (detailliert)'!$B$17:$B$1001,'Ergebnis (aggregiert)'!$C300)))</f>
        <v/>
      </c>
      <c r="J300" s="92" t="str">
        <f>IFERROR(IF(ISBLANK(A300),"",IF(COUNTIF('Beladung des Speichers'!$A$17:$A$300,'Ergebnis (aggregiert)'!A300)=0,"Fehler: Reiter 'Beladung des Speichers' wurde für diesen Speicher nicht ausgefüllt",IF(COUNTIF('Entladung des Speichers'!$A$17:$A$300,'Ergebnis (aggregiert)'!A300)=0,"Fehler: Reiter 'Entladung des Speichers' wurde für diesen Speicher nicht ausgefüllt",IF(COUNTIF(Füllstände!$A$17:$A$300,'Ergebnis (aggregiert)'!A300)=0,"Fehler: Reiter 'Füllstände' wurde für diesen Speicher nicht ausgefüllt","")))),"Fehler: nicht alle Datenblätter für diesen Speicher wurden vollständig befüllt")</f>
        <v/>
      </c>
    </row>
  </sheetData>
  <sheetProtection algorithmName="SHA-512" hashValue="Qj4t6WqFYrLpRzVQw/jMi/djyJ2i6EElk1uiTV5phyUWy2hMMuWf2seURunT2xjzzvMpfB/7P+qws9+c+EZv1A==" saltValue="9bI3tKtGMFLwORYCDlAq1Q==" spinCount="100000" sheet="1" selectLockedCells="1"/>
  <mergeCells count="12">
    <mergeCell ref="J14:J16"/>
    <mergeCell ref="A3:B3"/>
    <mergeCell ref="A14:D14"/>
    <mergeCell ref="E14:F14"/>
    <mergeCell ref="G14:H14"/>
    <mergeCell ref="E3:H3"/>
    <mergeCell ref="E11:G11"/>
    <mergeCell ref="H11:I11"/>
    <mergeCell ref="E6:F6"/>
    <mergeCell ref="E7:F7"/>
    <mergeCell ref="E8:F8"/>
    <mergeCell ref="E9:F9"/>
  </mergeCells>
  <conditionalFormatting sqref="H11:I11">
    <cfRule type="beginsWith" dxfId="3" priority="3" operator="beginsWith" text="Fehler">
      <formula>LEFT(H11,LEN("Fehler"))="Fehler"</formula>
    </cfRule>
    <cfRule type="beginsWith" dxfId="2" priority="4" operator="beginsWith" text="Bitte">
      <formula>LEFT(H11,LEN("Bitte"))="Bitte"</formula>
    </cfRule>
  </conditionalFormatting>
  <conditionalFormatting sqref="J17:J300">
    <cfRule type="beginsWith" dxfId="1" priority="1" operator="beginsWith" text="Achtung">
      <formula>LEFT(J17,LEN("Achtung"))="Achtung"</formula>
    </cfRule>
  </conditionalFormatting>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B7664892-E777-4848-91D0-028FB49548E7}">
            <xm:f>LEFT(J17,LEN("Fehler"))="Fehler"</xm:f>
            <xm:f>"Fehler"</xm:f>
            <x14:dxf>
              <font>
                <color auto="1"/>
              </font>
              <fill>
                <patternFill>
                  <bgColor rgb="FFFFC7CE"/>
                </patternFill>
              </fill>
            </x14:dxf>
          </x14:cfRule>
          <xm:sqref>J17:J300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A2:S1001"/>
  <sheetViews>
    <sheetView showGridLines="0" zoomScale="80" zoomScaleNormal="80" workbookViewId="0">
      <selection activeCell="D20" sqref="D20"/>
    </sheetView>
  </sheetViews>
  <sheetFormatPr baseColWidth="10" defaultColWidth="11" defaultRowHeight="14.25" x14ac:dyDescent="0.2"/>
  <cols>
    <col min="1" max="1" width="32.75" bestFit="1" customWidth="1"/>
    <col min="2" max="2" width="46.875" customWidth="1"/>
    <col min="3" max="4" width="20" customWidth="1"/>
    <col min="5" max="8" width="20.125" customWidth="1"/>
    <col min="9" max="13" width="18" customWidth="1"/>
    <col min="14" max="15" width="18.875" customWidth="1"/>
    <col min="16" max="16" width="16.625" customWidth="1"/>
    <col min="17" max="18" width="18.125" customWidth="1"/>
    <col min="19" max="19" width="21" customWidth="1"/>
  </cols>
  <sheetData>
    <row r="2" spans="1:19" ht="15" thickBot="1" x14ac:dyDescent="0.25"/>
    <row r="3" spans="1:19" ht="15" thickBot="1" x14ac:dyDescent="0.25">
      <c r="A3" s="124" t="s">
        <v>0</v>
      </c>
      <c r="B3" s="125"/>
    </row>
    <row r="4" spans="1:19" x14ac:dyDescent="0.2">
      <c r="A4" s="42" t="s">
        <v>44</v>
      </c>
      <c r="B4" s="89" t="str">
        <f>IF(Stammdaten!B4="","",Stammdaten!B4)</f>
        <v/>
      </c>
    </row>
    <row r="5" spans="1:19" x14ac:dyDescent="0.2">
      <c r="A5" s="19" t="s">
        <v>1</v>
      </c>
      <c r="B5" s="90" t="str">
        <f>IF(Stammdaten!B5="","",Stammdaten!B5)</f>
        <v/>
      </c>
    </row>
    <row r="6" spans="1:19" x14ac:dyDescent="0.2">
      <c r="A6" s="19" t="s">
        <v>5</v>
      </c>
      <c r="B6" s="90" t="str">
        <f>IF(Stammdaten!B6="","",Stammdaten!B6)</f>
        <v/>
      </c>
    </row>
    <row r="7" spans="1:19" x14ac:dyDescent="0.2">
      <c r="A7" s="19" t="s">
        <v>2</v>
      </c>
      <c r="B7" s="127" t="str">
        <f>IF(Stammdaten!B7="","",Stammdaten!B7)</f>
        <v/>
      </c>
    </row>
    <row r="8" spans="1:19" x14ac:dyDescent="0.2">
      <c r="A8" s="19" t="s">
        <v>3</v>
      </c>
      <c r="B8" s="134" t="str">
        <f>IF(Stammdaten!B8="","",Stammdaten!B8)</f>
        <v/>
      </c>
    </row>
    <row r="9" spans="1:19" ht="15" thickBot="1" x14ac:dyDescent="0.25">
      <c r="A9" s="20" t="s">
        <v>6</v>
      </c>
      <c r="B9" s="128" t="str">
        <f>IF(Stammdaten!B9="","",Stammdaten!B9)</f>
        <v/>
      </c>
    </row>
    <row r="10" spans="1:19" ht="15" thickBot="1" x14ac:dyDescent="0.25">
      <c r="A10" s="41"/>
      <c r="B10" s="86"/>
    </row>
    <row r="11" spans="1:19" x14ac:dyDescent="0.2">
      <c r="A11" s="52" t="s">
        <v>50</v>
      </c>
      <c r="B11" s="91">
        <f>IF(Stammdaten!B11="","",Stammdaten!B11)</f>
        <v>2024</v>
      </c>
    </row>
    <row r="12" spans="1:19" ht="15" thickBot="1" x14ac:dyDescent="0.25">
      <c r="A12" s="53" t="s">
        <v>99</v>
      </c>
      <c r="B12" s="121">
        <f>IF(Stammdaten!B12="","",Stammdaten!B12)</f>
        <v>0.65600000000000003</v>
      </c>
    </row>
    <row r="13" spans="1:19" ht="15" thickBot="1" x14ac:dyDescent="0.25"/>
    <row r="14" spans="1:19" ht="25.5" customHeight="1" x14ac:dyDescent="0.2">
      <c r="A14" s="80" t="s">
        <v>41</v>
      </c>
      <c r="B14" s="84" t="s">
        <v>47</v>
      </c>
      <c r="C14" s="207" t="s">
        <v>64</v>
      </c>
      <c r="D14" s="208"/>
      <c r="E14" s="208"/>
      <c r="F14" s="209"/>
      <c r="G14" s="212" t="s">
        <v>91</v>
      </c>
      <c r="H14" s="212"/>
      <c r="I14" s="210" t="s">
        <v>93</v>
      </c>
      <c r="J14" s="212"/>
      <c r="K14" s="210" t="s">
        <v>92</v>
      </c>
      <c r="L14" s="212"/>
      <c r="M14" s="212"/>
      <c r="N14" s="210" t="s">
        <v>94</v>
      </c>
      <c r="O14" s="212"/>
      <c r="P14" s="212"/>
      <c r="Q14" s="211"/>
      <c r="R14" s="210" t="s">
        <v>49</v>
      </c>
      <c r="S14" s="211"/>
    </row>
    <row r="15" spans="1:19" ht="51" x14ac:dyDescent="0.2">
      <c r="A15" s="33" t="s">
        <v>7</v>
      </c>
      <c r="B15" s="59"/>
      <c r="C15" s="147" t="s">
        <v>62</v>
      </c>
      <c r="D15" s="148" t="s">
        <v>86</v>
      </c>
      <c r="E15" s="148" t="s">
        <v>62</v>
      </c>
      <c r="F15" s="149" t="s">
        <v>86</v>
      </c>
      <c r="G15" s="49" t="s">
        <v>37</v>
      </c>
      <c r="H15" s="49" t="s">
        <v>42</v>
      </c>
      <c r="I15" s="43" t="s">
        <v>37</v>
      </c>
      <c r="J15" s="62" t="s">
        <v>42</v>
      </c>
      <c r="K15" s="43" t="s">
        <v>38</v>
      </c>
      <c r="L15" s="49" t="s">
        <v>59</v>
      </c>
      <c r="M15" s="49" t="s">
        <v>39</v>
      </c>
      <c r="N15" s="43" t="s">
        <v>38</v>
      </c>
      <c r="O15" s="44" t="s">
        <v>59</v>
      </c>
      <c r="P15" s="62" t="s">
        <v>39</v>
      </c>
      <c r="Q15" s="45" t="s">
        <v>61</v>
      </c>
      <c r="R15" s="64" t="s">
        <v>63</v>
      </c>
      <c r="S15" s="63" t="s">
        <v>36</v>
      </c>
    </row>
    <row r="16" spans="1:19" ht="15" thickBot="1" x14ac:dyDescent="0.25">
      <c r="A16" s="26"/>
      <c r="B16" s="40"/>
      <c r="C16" s="34" t="s">
        <v>11</v>
      </c>
      <c r="D16" s="60" t="s">
        <v>11</v>
      </c>
      <c r="E16" s="60" t="s">
        <v>14</v>
      </c>
      <c r="F16" s="58" t="s">
        <v>14</v>
      </c>
      <c r="G16" s="146" t="s">
        <v>11</v>
      </c>
      <c r="H16" s="30" t="s">
        <v>11</v>
      </c>
      <c r="I16" s="23" t="s">
        <v>14</v>
      </c>
      <c r="J16" s="61" t="s">
        <v>14</v>
      </c>
      <c r="K16" s="34" t="s">
        <v>11</v>
      </c>
      <c r="L16" s="30" t="s">
        <v>11</v>
      </c>
      <c r="M16" s="30" t="s">
        <v>11</v>
      </c>
      <c r="N16" s="23" t="s">
        <v>14</v>
      </c>
      <c r="O16" s="50" t="s">
        <v>14</v>
      </c>
      <c r="P16" s="60" t="s">
        <v>14</v>
      </c>
      <c r="Q16" s="58" t="s">
        <v>14</v>
      </c>
      <c r="R16" s="23" t="s">
        <v>11</v>
      </c>
      <c r="S16" s="25" t="s">
        <v>14</v>
      </c>
    </row>
    <row r="17" spans="1:19" x14ac:dyDescent="0.2">
      <c r="A17" s="94" t="str">
        <f>IF('Beladung des Speichers'!A17="","",'Beladung des Speichers'!A17)</f>
        <v/>
      </c>
      <c r="B17" s="110" t="str">
        <f>IF('Beladung des Speichers'!B17="","",'Beladung des Speichers'!B17)</f>
        <v/>
      </c>
      <c r="C17" s="150" t="str">
        <f>IF(ISBLANK('Beladung des Speichers'!A17),"",SUMIFS('Beladung des Speichers'!$C$17:$C$300,'Beladung des Speichers'!$A$17:$A$300,A17)-SUMIFS('Entladung des Speichers'!$C$17:$C$300,'Entladung des Speichers'!$A$17:$A$300,A17)+SUMIFS(Füllstände!$B$17:$B$299,Füllstände!$A$17:$A$299,A17)-SUMIFS(Füllstände!$C$17:$C$299,Füllstände!$A$17:$A$299,A17))</f>
        <v/>
      </c>
      <c r="D17" s="151" t="str">
        <f>IF(ISBLANK('Beladung des Speichers'!A17),"",C17*'Beladung des Speichers'!C17/SUMIFS('Beladung des Speichers'!$C$17:$C$300,'Beladung des Speichers'!$A$17:$A$300,A17))</f>
        <v/>
      </c>
      <c r="E17" s="152" t="str">
        <f>IF(ISBLANK('Beladung des Speichers'!A17),"",1/SUMIFS('Beladung des Speichers'!$C$17:$C$300,'Beladung des Speichers'!$A$17:$A$300,A17)*C17*SUMIF($A$17:$A$300,A17,'Beladung des Speichers'!$E$17:$E$300))</f>
        <v/>
      </c>
      <c r="F17" s="153" t="str">
        <f>IF(ISBLANK('Beladung des Speichers'!A17),"",IF(C17=0,"0,00",D17/C17*E17))</f>
        <v/>
      </c>
      <c r="G17" s="154" t="str">
        <f>IF(ISBLANK('Beladung des Speichers'!A17),"",SUMIFS('Beladung des Speichers'!$C$17:$C$300,'Beladung des Speichers'!$A$17:$A$300,A17))</f>
        <v/>
      </c>
      <c r="H17" s="112" t="str">
        <f>IF(ISBLANK('Beladung des Speichers'!A17),"",'Beladung des Speichers'!C17)</f>
        <v/>
      </c>
      <c r="I17" s="155" t="str">
        <f>IF(ISBLANK('Beladung des Speichers'!A17),"",SUMIFS('Beladung des Speichers'!$E$17:$E$1001,'Beladung des Speichers'!$A$17:$A$1001,'Ergebnis (detailliert)'!A17))</f>
        <v/>
      </c>
      <c r="J17" s="113" t="str">
        <f>IF(ISBLANK('Beladung des Speichers'!A17),"",'Beladung des Speichers'!E17)</f>
        <v/>
      </c>
      <c r="K17" s="155" t="str">
        <f>IF(ISBLANK('Beladung des Speichers'!A17),"",SUMIFS('Entladung des Speichers'!$C$17:$C$1001,'Entladung des Speichers'!$A$17:$A$1001,'Ergebnis (detailliert)'!A17))</f>
        <v/>
      </c>
      <c r="L17" s="156" t="str">
        <f t="shared" ref="L17" si="0">IF(A17="","",K17+C17)</f>
        <v/>
      </c>
      <c r="M17" s="156" t="str">
        <f>IF(ISBLANK('Entladung des Speichers'!A17),"",'Entladung des Speichers'!C17)</f>
        <v/>
      </c>
      <c r="N17" s="155" t="str">
        <f>IF(ISBLANK('Beladung des Speichers'!A17),"",SUMIFS('Entladung des Speichers'!$E$17:$E$1001,'Entladung des Speichers'!$A$17:$A$1001,'Ergebnis (detailliert)'!$A$17:$A$300))</f>
        <v/>
      </c>
      <c r="O17" s="113" t="str">
        <f t="shared" ref="O17" si="1">IF(A17="","",N17+E17)</f>
        <v/>
      </c>
      <c r="P17" s="17" t="str">
        <f>IFERROR(IF(A17="","",N17*'Ergebnis (detailliert)'!J17/'Ergebnis (detailliert)'!I17),0)</f>
        <v/>
      </c>
      <c r="Q17" s="95" t="str">
        <f>IFERROR(IF(A17="","",P17+E17*H17/G17),0)</f>
        <v/>
      </c>
      <c r="R17" s="96" t="str">
        <f>H17</f>
        <v/>
      </c>
      <c r="S17" s="97" t="str">
        <f>IF(A17="","",IF(LOOKUP(A17,Stammdaten!$A$17:$A$1001,Stammdaten!$G$17:$G$1001)="Nein",0,IF(ISBLANK('Beladung des Speichers'!A17),"",ROUND(MIN(J17,Q17)*-1,2))))</f>
        <v/>
      </c>
    </row>
    <row r="18" spans="1:19" x14ac:dyDescent="0.2">
      <c r="A18" s="98" t="str">
        <f>IF('Beladung des Speichers'!A18="","",'Beladung des Speichers'!A18)</f>
        <v/>
      </c>
      <c r="B18" s="98" t="str">
        <f>IF('Beladung des Speichers'!B18="","",'Beladung des Speichers'!B18)</f>
        <v/>
      </c>
      <c r="C18" s="150" t="str">
        <f>IF(ISBLANK('Beladung des Speichers'!A18),"",SUMIFS('Beladung des Speichers'!$C$17:$C$300,'Beladung des Speichers'!$A$17:$A$300,A18)-SUMIFS('Entladung des Speichers'!$C$17:$C$300,'Entladung des Speichers'!$A$17:$A$300,A18)+SUMIFS(Füllstände!$B$17:$B$299,Füllstände!$A$17:$A$299,A18)-SUMIFS(Füllstände!$C$17:$C$299,Füllstände!$A$17:$A$299,A18))</f>
        <v/>
      </c>
      <c r="D18" s="151" t="str">
        <f>IF(ISBLANK('Beladung des Speichers'!A18),"",C18*'Beladung des Speichers'!C18/SUMIFS('Beladung des Speichers'!$C$17:$C$300,'Beladung des Speichers'!$A$17:$A$300,A18))</f>
        <v/>
      </c>
      <c r="E18" s="152" t="str">
        <f>IF(ISBLANK('Beladung des Speichers'!A18),"",1/SUMIFS('Beladung des Speichers'!$C$17:$C$300,'Beladung des Speichers'!$A$17:$A$300,A18)*C18*SUMIF($A$17:$A$300,A18,'Beladung des Speichers'!$E$17:$E$300))</f>
        <v/>
      </c>
      <c r="F18" s="153" t="str">
        <f>IF(ISBLANK('Beladung des Speichers'!A18),"",IF(C18=0,"0,00",D18/C18*E18))</f>
        <v/>
      </c>
      <c r="G18" s="154" t="str">
        <f>IF(ISBLANK('Beladung des Speichers'!A18),"",SUMIFS('Beladung des Speichers'!$C$17:$C$300,'Beladung des Speichers'!$A$17:$A$300,A18))</f>
        <v/>
      </c>
      <c r="H18" s="112" t="str">
        <f>IF(ISBLANK('Beladung des Speichers'!A18),"",'Beladung des Speichers'!C18)</f>
        <v/>
      </c>
      <c r="I18" s="155" t="str">
        <f>IF(ISBLANK('Beladung des Speichers'!A18),"",SUMIFS('Beladung des Speichers'!$E$17:$E$1001,'Beladung des Speichers'!$A$17:$A$1001,'Ergebnis (detailliert)'!A18))</f>
        <v/>
      </c>
      <c r="J18" s="113" t="str">
        <f>IF(ISBLANK('Beladung des Speichers'!A18),"",'Beladung des Speichers'!E18)</f>
        <v/>
      </c>
      <c r="K18" s="155" t="str">
        <f>IF(ISBLANK('Beladung des Speichers'!A18),"",SUMIFS('Entladung des Speichers'!$C$17:$C$1001,'Entladung des Speichers'!$A$17:$A$1001,'Ergebnis (detailliert)'!A18))</f>
        <v/>
      </c>
      <c r="L18" s="156" t="str">
        <f t="shared" ref="L18:L81" si="2">IF(A18="","",K18+C18)</f>
        <v/>
      </c>
      <c r="M18" s="156" t="str">
        <f>IF(ISBLANK('Entladung des Speichers'!A18),"",'Entladung des Speichers'!C18)</f>
        <v/>
      </c>
      <c r="N18" s="155" t="str">
        <f>IF(ISBLANK('Beladung des Speichers'!A18),"",SUMIFS('Entladung des Speichers'!$E$17:$E$1001,'Entladung des Speichers'!$A$17:$A$1001,'Ergebnis (detailliert)'!$A$17:$A$300))</f>
        <v/>
      </c>
      <c r="O18" s="113" t="str">
        <f t="shared" ref="O18:O81" si="3">IF(A18="","",N18+E18)</f>
        <v/>
      </c>
      <c r="P18" s="17" t="str">
        <f>IFERROR(IF(A18="","",N18*'Ergebnis (detailliert)'!J18/'Ergebnis (detailliert)'!I18),0)</f>
        <v/>
      </c>
      <c r="Q18" s="95" t="str">
        <f t="shared" ref="Q18:Q81" si="4">IFERROR(IF(A18="","",P18+E18*H18/G18),0)</f>
        <v/>
      </c>
      <c r="R18" s="96" t="str">
        <f t="shared" ref="R18:R81" si="5">H18</f>
        <v/>
      </c>
      <c r="S18" s="97" t="str">
        <f>IF(A18="","",IF(LOOKUP(A18,Stammdaten!$A$17:$A$1001,Stammdaten!$G$17:$G$1001)="Nein",0,IF(ISBLANK('Beladung des Speichers'!A18),"",ROUND(MIN(J18,Q18)*-1,2))))</f>
        <v/>
      </c>
    </row>
    <row r="19" spans="1:19" x14ac:dyDescent="0.2">
      <c r="A19" s="98" t="str">
        <f>IF('Beladung des Speichers'!A19="","",'Beladung des Speichers'!A19)</f>
        <v/>
      </c>
      <c r="B19" s="98" t="str">
        <f>IF('Beladung des Speichers'!B19="","",'Beladung des Speichers'!B19)</f>
        <v/>
      </c>
      <c r="C19" s="150" t="str">
        <f>IF(ISBLANK('Beladung des Speichers'!A19),"",SUMIFS('Beladung des Speichers'!$C$17:$C$300,'Beladung des Speichers'!$A$17:$A$300,A19)-SUMIFS('Entladung des Speichers'!$C$17:$C$300,'Entladung des Speichers'!$A$17:$A$300,A19)+SUMIFS(Füllstände!$B$17:$B$299,Füllstände!$A$17:$A$299,A19)-SUMIFS(Füllstände!$C$17:$C$299,Füllstände!$A$17:$A$299,A19))</f>
        <v/>
      </c>
      <c r="D19" s="151" t="str">
        <f>IF(ISBLANK('Beladung des Speichers'!A19),"",C19*'Beladung des Speichers'!C19/SUMIFS('Beladung des Speichers'!$C$17:$C$300,'Beladung des Speichers'!$A$17:$A$300,A19))</f>
        <v/>
      </c>
      <c r="E19" s="152" t="str">
        <f>IF(ISBLANK('Beladung des Speichers'!A19),"",1/SUMIFS('Beladung des Speichers'!$C$17:$C$300,'Beladung des Speichers'!$A$17:$A$300,A19)*C19*SUMIF($A$17:$A$300,A19,'Beladung des Speichers'!$E$17:$E$300))</f>
        <v/>
      </c>
      <c r="F19" s="153" t="str">
        <f>IF(ISBLANK('Beladung des Speichers'!A19),"",IF(C19=0,"0,00",D19/C19*E19))</f>
        <v/>
      </c>
      <c r="G19" s="154" t="str">
        <f>IF(ISBLANK('Beladung des Speichers'!A19),"",SUMIFS('Beladung des Speichers'!$C$17:$C$300,'Beladung des Speichers'!$A$17:$A$300,A19))</f>
        <v/>
      </c>
      <c r="H19" s="112" t="str">
        <f>IF(ISBLANK('Beladung des Speichers'!A19),"",'Beladung des Speichers'!C19)</f>
        <v/>
      </c>
      <c r="I19" s="155" t="str">
        <f>IF(ISBLANK('Beladung des Speichers'!A19),"",SUMIFS('Beladung des Speichers'!$E$17:$E$1001,'Beladung des Speichers'!$A$17:$A$1001,'Ergebnis (detailliert)'!A19))</f>
        <v/>
      </c>
      <c r="J19" s="113" t="str">
        <f>IF(ISBLANK('Beladung des Speichers'!A19),"",'Beladung des Speichers'!E19)</f>
        <v/>
      </c>
      <c r="K19" s="155" t="str">
        <f>IF(ISBLANK('Beladung des Speichers'!A19),"",SUMIFS('Entladung des Speichers'!$C$17:$C$1001,'Entladung des Speichers'!$A$17:$A$1001,'Ergebnis (detailliert)'!A19))</f>
        <v/>
      </c>
      <c r="L19" s="156" t="str">
        <f t="shared" si="2"/>
        <v/>
      </c>
      <c r="M19" s="156" t="str">
        <f>IF(ISBLANK('Entladung des Speichers'!A19),"",'Entladung des Speichers'!C19)</f>
        <v/>
      </c>
      <c r="N19" s="155" t="str">
        <f>IF(ISBLANK('Beladung des Speichers'!A19),"",SUMIFS('Entladung des Speichers'!$E$17:$E$1001,'Entladung des Speichers'!$A$17:$A$1001,'Ergebnis (detailliert)'!$A$17:$A$300))</f>
        <v/>
      </c>
      <c r="O19" s="113" t="str">
        <f t="shared" si="3"/>
        <v/>
      </c>
      <c r="P19" s="17" t="str">
        <f>IFERROR(IF(A19="","",N19*'Ergebnis (detailliert)'!J19/'Ergebnis (detailliert)'!I19),0)</f>
        <v/>
      </c>
      <c r="Q19" s="95" t="str">
        <f t="shared" si="4"/>
        <v/>
      </c>
      <c r="R19" s="96" t="str">
        <f t="shared" si="5"/>
        <v/>
      </c>
      <c r="S19" s="97" t="str">
        <f>IF(A19="","",IF(LOOKUP(A19,Stammdaten!$A$17:$A$1001,Stammdaten!$G$17:$G$1001)="Nein",0,IF(ISBLANK('Beladung des Speichers'!A19),"",ROUND(MIN(J19,Q19)*-1,2))))</f>
        <v/>
      </c>
    </row>
    <row r="20" spans="1:19" x14ac:dyDescent="0.2">
      <c r="A20" s="98" t="str">
        <f>IF('Beladung des Speichers'!A20="","",'Beladung des Speichers'!A20)</f>
        <v/>
      </c>
      <c r="B20" s="98" t="str">
        <f>IF('Beladung des Speichers'!B20="","",'Beladung des Speichers'!B20)</f>
        <v/>
      </c>
      <c r="C20" s="150" t="str">
        <f>IF(ISBLANK('Beladung des Speichers'!A20),"",SUMIFS('Beladung des Speichers'!$C$17:$C$300,'Beladung des Speichers'!$A$17:$A$300,A20)-SUMIFS('Entladung des Speichers'!$C$17:$C$300,'Entladung des Speichers'!$A$17:$A$300,A20)+SUMIFS(Füllstände!$B$17:$B$299,Füllstände!$A$17:$A$299,A20)-SUMIFS(Füllstände!$C$17:$C$299,Füllstände!$A$17:$A$299,A20))</f>
        <v/>
      </c>
      <c r="D20" s="151" t="str">
        <f>IF(ISBLANK('Beladung des Speichers'!A20),"",C20*'Beladung des Speichers'!C20/SUMIFS('Beladung des Speichers'!$C$17:$C$300,'Beladung des Speichers'!$A$17:$A$300,A20))</f>
        <v/>
      </c>
      <c r="E20" s="152" t="str">
        <f>IF(ISBLANK('Beladung des Speichers'!A20),"",1/SUMIFS('Beladung des Speichers'!$C$17:$C$300,'Beladung des Speichers'!$A$17:$A$300,A20)*C20*SUMIF($A$17:$A$300,A20,'Beladung des Speichers'!$E$17:$E$300))</f>
        <v/>
      </c>
      <c r="F20" s="153" t="str">
        <f>IF(ISBLANK('Beladung des Speichers'!A20),"",IF(C20=0,"0,00",D20/C20*E20))</f>
        <v/>
      </c>
      <c r="G20" s="154" t="str">
        <f>IF(ISBLANK('Beladung des Speichers'!A20),"",SUMIFS('Beladung des Speichers'!$C$17:$C$300,'Beladung des Speichers'!$A$17:$A$300,A20))</f>
        <v/>
      </c>
      <c r="H20" s="112" t="str">
        <f>IF(ISBLANK('Beladung des Speichers'!A20),"",'Beladung des Speichers'!C20)</f>
        <v/>
      </c>
      <c r="I20" s="155" t="str">
        <f>IF(ISBLANK('Beladung des Speichers'!A20),"",SUMIFS('Beladung des Speichers'!$E$17:$E$1001,'Beladung des Speichers'!$A$17:$A$1001,'Ergebnis (detailliert)'!A20))</f>
        <v/>
      </c>
      <c r="J20" s="113" t="str">
        <f>IF(ISBLANK('Beladung des Speichers'!A20),"",'Beladung des Speichers'!E20)</f>
        <v/>
      </c>
      <c r="K20" s="155" t="str">
        <f>IF(ISBLANK('Beladung des Speichers'!A20),"",SUMIFS('Entladung des Speichers'!$C$17:$C$1001,'Entladung des Speichers'!$A$17:$A$1001,'Ergebnis (detailliert)'!A20))</f>
        <v/>
      </c>
      <c r="L20" s="156" t="str">
        <f t="shared" si="2"/>
        <v/>
      </c>
      <c r="M20" s="156" t="str">
        <f>IF(ISBLANK('Entladung des Speichers'!A20),"",'Entladung des Speichers'!C20)</f>
        <v/>
      </c>
      <c r="N20" s="155" t="str">
        <f>IF(ISBLANK('Beladung des Speichers'!A20),"",SUMIFS('Entladung des Speichers'!$E$17:$E$1001,'Entladung des Speichers'!$A$17:$A$1001,'Ergebnis (detailliert)'!$A$17:$A$300))</f>
        <v/>
      </c>
      <c r="O20" s="113" t="str">
        <f t="shared" si="3"/>
        <v/>
      </c>
      <c r="P20" s="17" t="str">
        <f>IFERROR(IF(A20="","",N20*'Ergebnis (detailliert)'!J20/'Ergebnis (detailliert)'!I20),0)</f>
        <v/>
      </c>
      <c r="Q20" s="95" t="str">
        <f t="shared" si="4"/>
        <v/>
      </c>
      <c r="R20" s="96" t="str">
        <f t="shared" si="5"/>
        <v/>
      </c>
      <c r="S20" s="97" t="str">
        <f>IF(A20="","",IF(LOOKUP(A20,Stammdaten!$A$17:$A$1001,Stammdaten!$G$17:$G$1001)="Nein",0,IF(ISBLANK('Beladung des Speichers'!A20),"",ROUND(MIN(J20,Q20)*-1,2))))</f>
        <v/>
      </c>
    </row>
    <row r="21" spans="1:19" x14ac:dyDescent="0.2">
      <c r="A21" s="98" t="str">
        <f>IF('Beladung des Speichers'!A21="","",'Beladung des Speichers'!A21)</f>
        <v/>
      </c>
      <c r="B21" s="98" t="str">
        <f>IF('Beladung des Speichers'!B21="","",'Beladung des Speichers'!B21)</f>
        <v/>
      </c>
      <c r="C21" s="150" t="str">
        <f>IF(ISBLANK('Beladung des Speichers'!A21),"",SUMIFS('Beladung des Speichers'!$C$17:$C$300,'Beladung des Speichers'!$A$17:$A$300,A21)-SUMIFS('Entladung des Speichers'!$C$17:$C$300,'Entladung des Speichers'!$A$17:$A$300,A21)+SUMIFS(Füllstände!$B$17:$B$299,Füllstände!$A$17:$A$299,A21)-SUMIFS(Füllstände!$C$17:$C$299,Füllstände!$A$17:$A$299,A21))</f>
        <v/>
      </c>
      <c r="D21" s="151" t="str">
        <f>IF(ISBLANK('Beladung des Speichers'!A21),"",C21*'Beladung des Speichers'!C21/SUMIFS('Beladung des Speichers'!$C$17:$C$300,'Beladung des Speichers'!$A$17:$A$300,A21))</f>
        <v/>
      </c>
      <c r="E21" s="152" t="str">
        <f>IF(ISBLANK('Beladung des Speichers'!A21),"",1/SUMIFS('Beladung des Speichers'!$C$17:$C$300,'Beladung des Speichers'!$A$17:$A$300,A21)*C21*SUMIF($A$17:$A$300,A21,'Beladung des Speichers'!$E$17:$E$300))</f>
        <v/>
      </c>
      <c r="F21" s="153" t="str">
        <f>IF(ISBLANK('Beladung des Speichers'!A21),"",IF(C21=0,"0,00",D21/C21*E21))</f>
        <v/>
      </c>
      <c r="G21" s="154" t="str">
        <f>IF(ISBLANK('Beladung des Speichers'!A21),"",SUMIFS('Beladung des Speichers'!$C$17:$C$300,'Beladung des Speichers'!$A$17:$A$300,A21))</f>
        <v/>
      </c>
      <c r="H21" s="112" t="str">
        <f>IF(ISBLANK('Beladung des Speichers'!A21),"",'Beladung des Speichers'!C21)</f>
        <v/>
      </c>
      <c r="I21" s="155" t="str">
        <f>IF(ISBLANK('Beladung des Speichers'!A21),"",SUMIFS('Beladung des Speichers'!$E$17:$E$1001,'Beladung des Speichers'!$A$17:$A$1001,'Ergebnis (detailliert)'!A21))</f>
        <v/>
      </c>
      <c r="J21" s="113" t="str">
        <f>IF(ISBLANK('Beladung des Speichers'!A21),"",'Beladung des Speichers'!E21)</f>
        <v/>
      </c>
      <c r="K21" s="155" t="str">
        <f>IF(ISBLANK('Beladung des Speichers'!A21),"",SUMIFS('Entladung des Speichers'!$C$17:$C$1001,'Entladung des Speichers'!$A$17:$A$1001,'Ergebnis (detailliert)'!A21))</f>
        <v/>
      </c>
      <c r="L21" s="156" t="str">
        <f t="shared" si="2"/>
        <v/>
      </c>
      <c r="M21" s="156" t="str">
        <f>IF(ISBLANK('Entladung des Speichers'!A21),"",'Entladung des Speichers'!C21)</f>
        <v/>
      </c>
      <c r="N21" s="155" t="str">
        <f>IF(ISBLANK('Beladung des Speichers'!A21),"",SUMIFS('Entladung des Speichers'!$E$17:$E$1001,'Entladung des Speichers'!$A$17:$A$1001,'Ergebnis (detailliert)'!$A$17:$A$300))</f>
        <v/>
      </c>
      <c r="O21" s="113" t="str">
        <f t="shared" si="3"/>
        <v/>
      </c>
      <c r="P21" s="17" t="str">
        <f>IFERROR(IF(A21="","",N21*'Ergebnis (detailliert)'!J21/'Ergebnis (detailliert)'!I21),0)</f>
        <v/>
      </c>
      <c r="Q21" s="95" t="str">
        <f t="shared" si="4"/>
        <v/>
      </c>
      <c r="R21" s="96" t="str">
        <f t="shared" si="5"/>
        <v/>
      </c>
      <c r="S21" s="97" t="str">
        <f>IF(A21="","",IF(LOOKUP(A21,Stammdaten!$A$17:$A$1001,Stammdaten!$G$17:$G$1001)="Nein",0,IF(ISBLANK('Beladung des Speichers'!A21),"",ROUND(MIN(J21,Q21)*-1,2))))</f>
        <v/>
      </c>
    </row>
    <row r="22" spans="1:19" x14ac:dyDescent="0.2">
      <c r="A22" s="98" t="str">
        <f>IF('Beladung des Speichers'!A22="","",'Beladung des Speichers'!A22)</f>
        <v/>
      </c>
      <c r="B22" s="98" t="str">
        <f>IF('Beladung des Speichers'!B22="","",'Beladung des Speichers'!B22)</f>
        <v/>
      </c>
      <c r="C22" s="150" t="str">
        <f>IF(ISBLANK('Beladung des Speichers'!A22),"",SUMIFS('Beladung des Speichers'!$C$17:$C$300,'Beladung des Speichers'!$A$17:$A$300,A22)-SUMIFS('Entladung des Speichers'!$C$17:$C$300,'Entladung des Speichers'!$A$17:$A$300,A22)+SUMIFS(Füllstände!$B$17:$B$299,Füllstände!$A$17:$A$299,A22)-SUMIFS(Füllstände!$C$17:$C$299,Füllstände!$A$17:$A$299,A22))</f>
        <v/>
      </c>
      <c r="D22" s="151" t="str">
        <f>IF(ISBLANK('Beladung des Speichers'!A22),"",C22*'Beladung des Speichers'!C22/SUMIFS('Beladung des Speichers'!$C$17:$C$300,'Beladung des Speichers'!$A$17:$A$300,A22))</f>
        <v/>
      </c>
      <c r="E22" s="152" t="str">
        <f>IF(ISBLANK('Beladung des Speichers'!A22),"",1/SUMIFS('Beladung des Speichers'!$C$17:$C$300,'Beladung des Speichers'!$A$17:$A$300,A22)*C22*SUMIF($A$17:$A$300,A22,'Beladung des Speichers'!$E$17:$E$300))</f>
        <v/>
      </c>
      <c r="F22" s="153" t="str">
        <f>IF(ISBLANK('Beladung des Speichers'!A22),"",IF(C22=0,"0,00",D22/C22*E22))</f>
        <v/>
      </c>
      <c r="G22" s="154" t="str">
        <f>IF(ISBLANK('Beladung des Speichers'!A22),"",SUMIFS('Beladung des Speichers'!$C$17:$C$300,'Beladung des Speichers'!$A$17:$A$300,A22))</f>
        <v/>
      </c>
      <c r="H22" s="112" t="str">
        <f>IF(ISBLANK('Beladung des Speichers'!A22),"",'Beladung des Speichers'!C22)</f>
        <v/>
      </c>
      <c r="I22" s="155" t="str">
        <f>IF(ISBLANK('Beladung des Speichers'!A22),"",SUMIFS('Beladung des Speichers'!$E$17:$E$1001,'Beladung des Speichers'!$A$17:$A$1001,'Ergebnis (detailliert)'!A22))</f>
        <v/>
      </c>
      <c r="J22" s="113" t="str">
        <f>IF(ISBLANK('Beladung des Speichers'!A22),"",'Beladung des Speichers'!E22)</f>
        <v/>
      </c>
      <c r="K22" s="155" t="str">
        <f>IF(ISBLANK('Beladung des Speichers'!A22),"",SUMIFS('Entladung des Speichers'!$C$17:$C$1001,'Entladung des Speichers'!$A$17:$A$1001,'Ergebnis (detailliert)'!A22))</f>
        <v/>
      </c>
      <c r="L22" s="156" t="str">
        <f t="shared" si="2"/>
        <v/>
      </c>
      <c r="M22" s="156" t="str">
        <f>IF(ISBLANK('Entladung des Speichers'!A22),"",'Entladung des Speichers'!C22)</f>
        <v/>
      </c>
      <c r="N22" s="155" t="str">
        <f>IF(ISBLANK('Beladung des Speichers'!A22),"",SUMIFS('Entladung des Speichers'!$E$17:$E$1001,'Entladung des Speichers'!$A$17:$A$1001,'Ergebnis (detailliert)'!$A$17:$A$300))</f>
        <v/>
      </c>
      <c r="O22" s="113" t="str">
        <f t="shared" si="3"/>
        <v/>
      </c>
      <c r="P22" s="17" t="str">
        <f>IFERROR(IF(A22="","",N22*'Ergebnis (detailliert)'!J22/'Ergebnis (detailliert)'!I22),0)</f>
        <v/>
      </c>
      <c r="Q22" s="95" t="str">
        <f t="shared" si="4"/>
        <v/>
      </c>
      <c r="R22" s="96" t="str">
        <f t="shared" si="5"/>
        <v/>
      </c>
      <c r="S22" s="97" t="str">
        <f>IF(A22="","",IF(LOOKUP(A22,Stammdaten!$A$17:$A$1001,Stammdaten!$G$17:$G$1001)="Nein",0,IF(ISBLANK('Beladung des Speichers'!A22),"",ROUND(MIN(J22,Q22)*-1,2))))</f>
        <v/>
      </c>
    </row>
    <row r="23" spans="1:19" x14ac:dyDescent="0.2">
      <c r="A23" s="98" t="str">
        <f>IF('Beladung des Speichers'!A23="","",'Beladung des Speichers'!A23)</f>
        <v/>
      </c>
      <c r="B23" s="98" t="str">
        <f>IF('Beladung des Speichers'!B23="","",'Beladung des Speichers'!B23)</f>
        <v/>
      </c>
      <c r="C23" s="150" t="str">
        <f>IF(ISBLANK('Beladung des Speichers'!A23),"",SUMIFS('Beladung des Speichers'!$C$17:$C$300,'Beladung des Speichers'!$A$17:$A$300,A23)-SUMIFS('Entladung des Speichers'!$C$17:$C$300,'Entladung des Speichers'!$A$17:$A$300,A23)+SUMIFS(Füllstände!$B$17:$B$299,Füllstände!$A$17:$A$299,A23)-SUMIFS(Füllstände!$C$17:$C$299,Füllstände!$A$17:$A$299,A23))</f>
        <v/>
      </c>
      <c r="D23" s="151" t="str">
        <f>IF(ISBLANK('Beladung des Speichers'!A23),"",C23*'Beladung des Speichers'!C23/SUMIFS('Beladung des Speichers'!$C$17:$C$300,'Beladung des Speichers'!$A$17:$A$300,A23))</f>
        <v/>
      </c>
      <c r="E23" s="152" t="str">
        <f>IF(ISBLANK('Beladung des Speichers'!A23),"",1/SUMIFS('Beladung des Speichers'!$C$17:$C$300,'Beladung des Speichers'!$A$17:$A$300,A23)*C23*SUMIF($A$17:$A$300,A23,'Beladung des Speichers'!$E$17:$E$300))</f>
        <v/>
      </c>
      <c r="F23" s="153" t="str">
        <f>IF(ISBLANK('Beladung des Speichers'!A23),"",IF(C23=0,"0,00",D23/C23*E23))</f>
        <v/>
      </c>
      <c r="G23" s="154" t="str">
        <f>IF(ISBLANK('Beladung des Speichers'!A23),"",SUMIFS('Beladung des Speichers'!$C$17:$C$300,'Beladung des Speichers'!$A$17:$A$300,A23))</f>
        <v/>
      </c>
      <c r="H23" s="112" t="str">
        <f>IF(ISBLANK('Beladung des Speichers'!A23),"",'Beladung des Speichers'!C23)</f>
        <v/>
      </c>
      <c r="I23" s="155" t="str">
        <f>IF(ISBLANK('Beladung des Speichers'!A23),"",SUMIFS('Beladung des Speichers'!$E$17:$E$1001,'Beladung des Speichers'!$A$17:$A$1001,'Ergebnis (detailliert)'!A23))</f>
        <v/>
      </c>
      <c r="J23" s="113" t="str">
        <f>IF(ISBLANK('Beladung des Speichers'!A23),"",'Beladung des Speichers'!E23)</f>
        <v/>
      </c>
      <c r="K23" s="155" t="str">
        <f>IF(ISBLANK('Beladung des Speichers'!A23),"",SUMIFS('Entladung des Speichers'!$C$17:$C$1001,'Entladung des Speichers'!$A$17:$A$1001,'Ergebnis (detailliert)'!A23))</f>
        <v/>
      </c>
      <c r="L23" s="156" t="str">
        <f t="shared" si="2"/>
        <v/>
      </c>
      <c r="M23" s="156" t="str">
        <f>IF(ISBLANK('Entladung des Speichers'!A23),"",'Entladung des Speichers'!C23)</f>
        <v/>
      </c>
      <c r="N23" s="155" t="str">
        <f>IF(ISBLANK('Beladung des Speichers'!A23),"",SUMIFS('Entladung des Speichers'!$E$17:$E$1001,'Entladung des Speichers'!$A$17:$A$1001,'Ergebnis (detailliert)'!$A$17:$A$300))</f>
        <v/>
      </c>
      <c r="O23" s="113" t="str">
        <f t="shared" si="3"/>
        <v/>
      </c>
      <c r="P23" s="17" t="str">
        <f>IFERROR(IF(A23="","",N23*'Ergebnis (detailliert)'!J23/'Ergebnis (detailliert)'!I23),0)</f>
        <v/>
      </c>
      <c r="Q23" s="95" t="str">
        <f t="shared" si="4"/>
        <v/>
      </c>
      <c r="R23" s="96" t="str">
        <f t="shared" si="5"/>
        <v/>
      </c>
      <c r="S23" s="97" t="str">
        <f>IF(A23="","",IF(LOOKUP(A23,Stammdaten!$A$17:$A$1001,Stammdaten!$G$17:$G$1001)="Nein",0,IF(ISBLANK('Beladung des Speichers'!A23),"",ROUND(MIN(J23,Q23)*-1,2))))</f>
        <v/>
      </c>
    </row>
    <row r="24" spans="1:19" x14ac:dyDescent="0.2">
      <c r="A24" s="98" t="str">
        <f>IF('Beladung des Speichers'!A24="","",'Beladung des Speichers'!A24)</f>
        <v/>
      </c>
      <c r="B24" s="98" t="str">
        <f>IF('Beladung des Speichers'!B24="","",'Beladung des Speichers'!B24)</f>
        <v/>
      </c>
      <c r="C24" s="150" t="str">
        <f>IF(ISBLANK('Beladung des Speichers'!A24),"",SUMIFS('Beladung des Speichers'!$C$17:$C$300,'Beladung des Speichers'!$A$17:$A$300,A24)-SUMIFS('Entladung des Speichers'!$C$17:$C$300,'Entladung des Speichers'!$A$17:$A$300,A24)+SUMIFS(Füllstände!$B$17:$B$299,Füllstände!$A$17:$A$299,A24)-SUMIFS(Füllstände!$C$17:$C$299,Füllstände!$A$17:$A$299,A24))</f>
        <v/>
      </c>
      <c r="D24" s="151" t="str">
        <f>IF(ISBLANK('Beladung des Speichers'!A24),"",C24*'Beladung des Speichers'!C24/SUMIFS('Beladung des Speichers'!$C$17:$C$300,'Beladung des Speichers'!$A$17:$A$300,A24))</f>
        <v/>
      </c>
      <c r="E24" s="152" t="str">
        <f>IF(ISBLANK('Beladung des Speichers'!A24),"",1/SUMIFS('Beladung des Speichers'!$C$17:$C$300,'Beladung des Speichers'!$A$17:$A$300,A24)*C24*SUMIF($A$17:$A$300,A24,'Beladung des Speichers'!$E$17:$E$300))</f>
        <v/>
      </c>
      <c r="F24" s="153" t="str">
        <f>IF(ISBLANK('Beladung des Speichers'!A24),"",IF(C24=0,"0,00",D24/C24*E24))</f>
        <v/>
      </c>
      <c r="G24" s="154" t="str">
        <f>IF(ISBLANK('Beladung des Speichers'!A24),"",SUMIFS('Beladung des Speichers'!$C$17:$C$300,'Beladung des Speichers'!$A$17:$A$300,A24))</f>
        <v/>
      </c>
      <c r="H24" s="112" t="str">
        <f>IF(ISBLANK('Beladung des Speichers'!A24),"",'Beladung des Speichers'!C24)</f>
        <v/>
      </c>
      <c r="I24" s="155" t="str">
        <f>IF(ISBLANK('Beladung des Speichers'!A24),"",SUMIFS('Beladung des Speichers'!$E$17:$E$1001,'Beladung des Speichers'!$A$17:$A$1001,'Ergebnis (detailliert)'!A24))</f>
        <v/>
      </c>
      <c r="J24" s="113" t="str">
        <f>IF(ISBLANK('Beladung des Speichers'!A24),"",'Beladung des Speichers'!E24)</f>
        <v/>
      </c>
      <c r="K24" s="155" t="str">
        <f>IF(ISBLANK('Beladung des Speichers'!A24),"",SUMIFS('Entladung des Speichers'!$C$17:$C$1001,'Entladung des Speichers'!$A$17:$A$1001,'Ergebnis (detailliert)'!A24))</f>
        <v/>
      </c>
      <c r="L24" s="156" t="str">
        <f t="shared" si="2"/>
        <v/>
      </c>
      <c r="M24" s="156" t="str">
        <f>IF(ISBLANK('Entladung des Speichers'!A24),"",'Entladung des Speichers'!C24)</f>
        <v/>
      </c>
      <c r="N24" s="155" t="str">
        <f>IF(ISBLANK('Beladung des Speichers'!A24),"",SUMIFS('Entladung des Speichers'!$E$17:$E$1001,'Entladung des Speichers'!$A$17:$A$1001,'Ergebnis (detailliert)'!$A$17:$A$300))</f>
        <v/>
      </c>
      <c r="O24" s="113" t="str">
        <f t="shared" si="3"/>
        <v/>
      </c>
      <c r="P24" s="17" t="str">
        <f>IFERROR(IF(A24="","",N24*'Ergebnis (detailliert)'!J24/'Ergebnis (detailliert)'!I24),0)</f>
        <v/>
      </c>
      <c r="Q24" s="95" t="str">
        <f t="shared" si="4"/>
        <v/>
      </c>
      <c r="R24" s="96" t="str">
        <f t="shared" si="5"/>
        <v/>
      </c>
      <c r="S24" s="97" t="str">
        <f>IF(A24="","",IF(LOOKUP(A24,Stammdaten!$A$17:$A$1001,Stammdaten!$G$17:$G$1001)="Nein",0,IF(ISBLANK('Beladung des Speichers'!A24),"",ROUND(MIN(J24,Q24)*-1,2))))</f>
        <v/>
      </c>
    </row>
    <row r="25" spans="1:19" x14ac:dyDescent="0.2">
      <c r="A25" s="98" t="str">
        <f>IF('Beladung des Speichers'!A25="","",'Beladung des Speichers'!A25)</f>
        <v/>
      </c>
      <c r="B25" s="98" t="str">
        <f>IF('Beladung des Speichers'!B25="","",'Beladung des Speichers'!B25)</f>
        <v/>
      </c>
      <c r="C25" s="150" t="str">
        <f>IF(ISBLANK('Beladung des Speichers'!A25),"",SUMIFS('Beladung des Speichers'!$C$17:$C$300,'Beladung des Speichers'!$A$17:$A$300,A25)-SUMIFS('Entladung des Speichers'!$C$17:$C$300,'Entladung des Speichers'!$A$17:$A$300,A25)+SUMIFS(Füllstände!$B$17:$B$299,Füllstände!$A$17:$A$299,A25)-SUMIFS(Füllstände!$C$17:$C$299,Füllstände!$A$17:$A$299,A25))</f>
        <v/>
      </c>
      <c r="D25" s="151" t="str">
        <f>IF(ISBLANK('Beladung des Speichers'!A25),"",C25*'Beladung des Speichers'!C25/SUMIFS('Beladung des Speichers'!$C$17:$C$300,'Beladung des Speichers'!$A$17:$A$300,A25))</f>
        <v/>
      </c>
      <c r="E25" s="152" t="str">
        <f>IF(ISBLANK('Beladung des Speichers'!A25),"",1/SUMIFS('Beladung des Speichers'!$C$17:$C$300,'Beladung des Speichers'!$A$17:$A$300,A25)*C25*SUMIF($A$17:$A$300,A25,'Beladung des Speichers'!$E$17:$E$300))</f>
        <v/>
      </c>
      <c r="F25" s="153" t="str">
        <f>IF(ISBLANK('Beladung des Speichers'!A25),"",IF(C25=0,"0,00",D25/C25*E25))</f>
        <v/>
      </c>
      <c r="G25" s="154" t="str">
        <f>IF(ISBLANK('Beladung des Speichers'!A25),"",SUMIFS('Beladung des Speichers'!$C$17:$C$300,'Beladung des Speichers'!$A$17:$A$300,A25))</f>
        <v/>
      </c>
      <c r="H25" s="112" t="str">
        <f>IF(ISBLANK('Beladung des Speichers'!A25),"",'Beladung des Speichers'!C25)</f>
        <v/>
      </c>
      <c r="I25" s="155" t="str">
        <f>IF(ISBLANK('Beladung des Speichers'!A25),"",SUMIFS('Beladung des Speichers'!$E$17:$E$1001,'Beladung des Speichers'!$A$17:$A$1001,'Ergebnis (detailliert)'!A25))</f>
        <v/>
      </c>
      <c r="J25" s="113" t="str">
        <f>IF(ISBLANK('Beladung des Speichers'!A25),"",'Beladung des Speichers'!E25)</f>
        <v/>
      </c>
      <c r="K25" s="155" t="str">
        <f>IF(ISBLANK('Beladung des Speichers'!A25),"",SUMIFS('Entladung des Speichers'!$C$17:$C$1001,'Entladung des Speichers'!$A$17:$A$1001,'Ergebnis (detailliert)'!A25))</f>
        <v/>
      </c>
      <c r="L25" s="156" t="str">
        <f t="shared" si="2"/>
        <v/>
      </c>
      <c r="M25" s="156" t="str">
        <f>IF(ISBLANK('Entladung des Speichers'!A25),"",'Entladung des Speichers'!C25)</f>
        <v/>
      </c>
      <c r="N25" s="155" t="str">
        <f>IF(ISBLANK('Beladung des Speichers'!A25),"",SUMIFS('Entladung des Speichers'!$E$17:$E$1001,'Entladung des Speichers'!$A$17:$A$1001,'Ergebnis (detailliert)'!$A$17:$A$300))</f>
        <v/>
      </c>
      <c r="O25" s="113" t="str">
        <f t="shared" si="3"/>
        <v/>
      </c>
      <c r="P25" s="17" t="str">
        <f>IFERROR(IF(A25="","",N25*'Ergebnis (detailliert)'!J25/'Ergebnis (detailliert)'!I25),0)</f>
        <v/>
      </c>
      <c r="Q25" s="95" t="str">
        <f t="shared" si="4"/>
        <v/>
      </c>
      <c r="R25" s="96" t="str">
        <f t="shared" si="5"/>
        <v/>
      </c>
      <c r="S25" s="97" t="str">
        <f>IF(A25="","",IF(LOOKUP(A25,Stammdaten!$A$17:$A$1001,Stammdaten!$G$17:$G$1001)="Nein",0,IF(ISBLANK('Beladung des Speichers'!A25),"",ROUND(MIN(J25,Q25)*-1,2))))</f>
        <v/>
      </c>
    </row>
    <row r="26" spans="1:19" x14ac:dyDescent="0.2">
      <c r="A26" s="98" t="str">
        <f>IF('Beladung des Speichers'!A26="","",'Beladung des Speichers'!A26)</f>
        <v/>
      </c>
      <c r="B26" s="98" t="str">
        <f>IF('Beladung des Speichers'!B26="","",'Beladung des Speichers'!B26)</f>
        <v/>
      </c>
      <c r="C26" s="150" t="str">
        <f>IF(ISBLANK('Beladung des Speichers'!A26),"",SUMIFS('Beladung des Speichers'!$C$17:$C$300,'Beladung des Speichers'!$A$17:$A$300,A26)-SUMIFS('Entladung des Speichers'!$C$17:$C$300,'Entladung des Speichers'!$A$17:$A$300,A26)+SUMIFS(Füllstände!$B$17:$B$299,Füllstände!$A$17:$A$299,A26)-SUMIFS(Füllstände!$C$17:$C$299,Füllstände!$A$17:$A$299,A26))</f>
        <v/>
      </c>
      <c r="D26" s="151" t="str">
        <f>IF(ISBLANK('Beladung des Speichers'!A26),"",C26*'Beladung des Speichers'!C26/SUMIFS('Beladung des Speichers'!$C$17:$C$300,'Beladung des Speichers'!$A$17:$A$300,A26))</f>
        <v/>
      </c>
      <c r="E26" s="152" t="str">
        <f>IF(ISBLANK('Beladung des Speichers'!A26),"",1/SUMIFS('Beladung des Speichers'!$C$17:$C$300,'Beladung des Speichers'!$A$17:$A$300,A26)*C26*SUMIF($A$17:$A$300,A26,'Beladung des Speichers'!$E$17:$E$300))</f>
        <v/>
      </c>
      <c r="F26" s="153" t="str">
        <f>IF(ISBLANK('Beladung des Speichers'!A26),"",IF(C26=0,"0,00",D26/C26*E26))</f>
        <v/>
      </c>
      <c r="G26" s="154" t="str">
        <f>IF(ISBLANK('Beladung des Speichers'!A26),"",SUMIFS('Beladung des Speichers'!$C$17:$C$300,'Beladung des Speichers'!$A$17:$A$300,A26))</f>
        <v/>
      </c>
      <c r="H26" s="112" t="str">
        <f>IF(ISBLANK('Beladung des Speichers'!A26),"",'Beladung des Speichers'!C26)</f>
        <v/>
      </c>
      <c r="I26" s="155" t="str">
        <f>IF(ISBLANK('Beladung des Speichers'!A26),"",SUMIFS('Beladung des Speichers'!$E$17:$E$1001,'Beladung des Speichers'!$A$17:$A$1001,'Ergebnis (detailliert)'!A26))</f>
        <v/>
      </c>
      <c r="J26" s="113" t="str">
        <f>IF(ISBLANK('Beladung des Speichers'!A26),"",'Beladung des Speichers'!E26)</f>
        <v/>
      </c>
      <c r="K26" s="155" t="str">
        <f>IF(ISBLANK('Beladung des Speichers'!A26),"",SUMIFS('Entladung des Speichers'!$C$17:$C$1001,'Entladung des Speichers'!$A$17:$A$1001,'Ergebnis (detailliert)'!A26))</f>
        <v/>
      </c>
      <c r="L26" s="156" t="str">
        <f t="shared" si="2"/>
        <v/>
      </c>
      <c r="M26" s="156" t="str">
        <f>IF(ISBLANK('Entladung des Speichers'!A26),"",'Entladung des Speichers'!C26)</f>
        <v/>
      </c>
      <c r="N26" s="155" t="str">
        <f>IF(ISBLANK('Beladung des Speichers'!A26),"",SUMIFS('Entladung des Speichers'!$E$17:$E$1001,'Entladung des Speichers'!$A$17:$A$1001,'Ergebnis (detailliert)'!$A$17:$A$300))</f>
        <v/>
      </c>
      <c r="O26" s="113" t="str">
        <f t="shared" si="3"/>
        <v/>
      </c>
      <c r="P26" s="17" t="str">
        <f>IFERROR(IF(A26="","",N26*'Ergebnis (detailliert)'!J26/'Ergebnis (detailliert)'!I26),0)</f>
        <v/>
      </c>
      <c r="Q26" s="95" t="str">
        <f t="shared" si="4"/>
        <v/>
      </c>
      <c r="R26" s="96" t="str">
        <f t="shared" si="5"/>
        <v/>
      </c>
      <c r="S26" s="97" t="str">
        <f>IF(A26="","",IF(LOOKUP(A26,Stammdaten!$A$17:$A$1001,Stammdaten!$G$17:$G$1001)="Nein",0,IF(ISBLANK('Beladung des Speichers'!A26),"",ROUND(MIN(J26,Q26)*-1,2))))</f>
        <v/>
      </c>
    </row>
    <row r="27" spans="1:19" x14ac:dyDescent="0.2">
      <c r="A27" s="98" t="str">
        <f>IF('Beladung des Speichers'!A27="","",'Beladung des Speichers'!A27)</f>
        <v/>
      </c>
      <c r="B27" s="98" t="str">
        <f>IF('Beladung des Speichers'!B27="","",'Beladung des Speichers'!B27)</f>
        <v/>
      </c>
      <c r="C27" s="150" t="str">
        <f>IF(ISBLANK('Beladung des Speichers'!A27),"",SUMIFS('Beladung des Speichers'!$C$17:$C$300,'Beladung des Speichers'!$A$17:$A$300,A27)-SUMIFS('Entladung des Speichers'!$C$17:$C$300,'Entladung des Speichers'!$A$17:$A$300,A27)+SUMIFS(Füllstände!$B$17:$B$299,Füllstände!$A$17:$A$299,A27)-SUMIFS(Füllstände!$C$17:$C$299,Füllstände!$A$17:$A$299,A27))</f>
        <v/>
      </c>
      <c r="D27" s="151" t="str">
        <f>IF(ISBLANK('Beladung des Speichers'!A27),"",C27*'Beladung des Speichers'!C27/SUMIFS('Beladung des Speichers'!$C$17:$C$300,'Beladung des Speichers'!$A$17:$A$300,A27))</f>
        <v/>
      </c>
      <c r="E27" s="152" t="str">
        <f>IF(ISBLANK('Beladung des Speichers'!A27),"",1/SUMIFS('Beladung des Speichers'!$C$17:$C$300,'Beladung des Speichers'!$A$17:$A$300,A27)*C27*SUMIF($A$17:$A$300,A27,'Beladung des Speichers'!$E$17:$E$300))</f>
        <v/>
      </c>
      <c r="F27" s="153" t="str">
        <f>IF(ISBLANK('Beladung des Speichers'!A27),"",IF(C27=0,"0,00",D27/C27*E27))</f>
        <v/>
      </c>
      <c r="G27" s="154" t="str">
        <f>IF(ISBLANK('Beladung des Speichers'!A27),"",SUMIFS('Beladung des Speichers'!$C$17:$C$300,'Beladung des Speichers'!$A$17:$A$300,A27))</f>
        <v/>
      </c>
      <c r="H27" s="112" t="str">
        <f>IF(ISBLANK('Beladung des Speichers'!A27),"",'Beladung des Speichers'!C27)</f>
        <v/>
      </c>
      <c r="I27" s="155" t="str">
        <f>IF(ISBLANK('Beladung des Speichers'!A27),"",SUMIFS('Beladung des Speichers'!$E$17:$E$1001,'Beladung des Speichers'!$A$17:$A$1001,'Ergebnis (detailliert)'!A27))</f>
        <v/>
      </c>
      <c r="J27" s="113" t="str">
        <f>IF(ISBLANK('Beladung des Speichers'!A27),"",'Beladung des Speichers'!E27)</f>
        <v/>
      </c>
      <c r="K27" s="155" t="str">
        <f>IF(ISBLANK('Beladung des Speichers'!A27),"",SUMIFS('Entladung des Speichers'!$C$17:$C$1001,'Entladung des Speichers'!$A$17:$A$1001,'Ergebnis (detailliert)'!A27))</f>
        <v/>
      </c>
      <c r="L27" s="156" t="str">
        <f t="shared" si="2"/>
        <v/>
      </c>
      <c r="M27" s="156" t="str">
        <f>IF(ISBLANK('Entladung des Speichers'!A27),"",'Entladung des Speichers'!C27)</f>
        <v/>
      </c>
      <c r="N27" s="155" t="str">
        <f>IF(ISBLANK('Beladung des Speichers'!A27),"",SUMIFS('Entladung des Speichers'!$E$17:$E$1001,'Entladung des Speichers'!$A$17:$A$1001,'Ergebnis (detailliert)'!$A$17:$A$300))</f>
        <v/>
      </c>
      <c r="O27" s="113" t="str">
        <f t="shared" si="3"/>
        <v/>
      </c>
      <c r="P27" s="17" t="str">
        <f>IFERROR(IF(A27="","",N27*'Ergebnis (detailliert)'!J27/'Ergebnis (detailliert)'!I27),0)</f>
        <v/>
      </c>
      <c r="Q27" s="95" t="str">
        <f t="shared" si="4"/>
        <v/>
      </c>
      <c r="R27" s="96" t="str">
        <f t="shared" si="5"/>
        <v/>
      </c>
      <c r="S27" s="97" t="str">
        <f>IF(A27="","",IF(LOOKUP(A27,Stammdaten!$A$17:$A$1001,Stammdaten!$G$17:$G$1001)="Nein",0,IF(ISBLANK('Beladung des Speichers'!A27),"",ROUND(MIN(J27,Q27)*-1,2))))</f>
        <v/>
      </c>
    </row>
    <row r="28" spans="1:19" x14ac:dyDescent="0.2">
      <c r="A28" s="98" t="str">
        <f>IF('Beladung des Speichers'!A28="","",'Beladung des Speichers'!A28)</f>
        <v/>
      </c>
      <c r="B28" s="98" t="str">
        <f>IF('Beladung des Speichers'!B28="","",'Beladung des Speichers'!B28)</f>
        <v/>
      </c>
      <c r="C28" s="150" t="str">
        <f>IF(ISBLANK('Beladung des Speichers'!A28),"",SUMIFS('Beladung des Speichers'!$C$17:$C$300,'Beladung des Speichers'!$A$17:$A$300,A28)-SUMIFS('Entladung des Speichers'!$C$17:$C$300,'Entladung des Speichers'!$A$17:$A$300,A28)+SUMIFS(Füllstände!$B$17:$B$299,Füllstände!$A$17:$A$299,A28)-SUMIFS(Füllstände!$C$17:$C$299,Füllstände!$A$17:$A$299,A28))</f>
        <v/>
      </c>
      <c r="D28" s="151" t="str">
        <f>IF(ISBLANK('Beladung des Speichers'!A28),"",C28*'Beladung des Speichers'!C28/SUMIFS('Beladung des Speichers'!$C$17:$C$300,'Beladung des Speichers'!$A$17:$A$300,A28))</f>
        <v/>
      </c>
      <c r="E28" s="152" t="str">
        <f>IF(ISBLANK('Beladung des Speichers'!A28),"",1/SUMIFS('Beladung des Speichers'!$C$17:$C$300,'Beladung des Speichers'!$A$17:$A$300,A28)*C28*SUMIF($A$17:$A$300,A28,'Beladung des Speichers'!$E$17:$E$300))</f>
        <v/>
      </c>
      <c r="F28" s="153" t="str">
        <f>IF(ISBLANK('Beladung des Speichers'!A28),"",IF(C28=0,"0,00",D28/C28*E28))</f>
        <v/>
      </c>
      <c r="G28" s="154" t="str">
        <f>IF(ISBLANK('Beladung des Speichers'!A28),"",SUMIFS('Beladung des Speichers'!$C$17:$C$300,'Beladung des Speichers'!$A$17:$A$300,A28))</f>
        <v/>
      </c>
      <c r="H28" s="112" t="str">
        <f>IF(ISBLANK('Beladung des Speichers'!A28),"",'Beladung des Speichers'!C28)</f>
        <v/>
      </c>
      <c r="I28" s="155" t="str">
        <f>IF(ISBLANK('Beladung des Speichers'!A28),"",SUMIFS('Beladung des Speichers'!$E$17:$E$1001,'Beladung des Speichers'!$A$17:$A$1001,'Ergebnis (detailliert)'!A28))</f>
        <v/>
      </c>
      <c r="J28" s="113" t="str">
        <f>IF(ISBLANK('Beladung des Speichers'!A28),"",'Beladung des Speichers'!E28)</f>
        <v/>
      </c>
      <c r="K28" s="155" t="str">
        <f>IF(ISBLANK('Beladung des Speichers'!A28),"",SUMIFS('Entladung des Speichers'!$C$17:$C$1001,'Entladung des Speichers'!$A$17:$A$1001,'Ergebnis (detailliert)'!A28))</f>
        <v/>
      </c>
      <c r="L28" s="156" t="str">
        <f t="shared" si="2"/>
        <v/>
      </c>
      <c r="M28" s="156" t="str">
        <f>IF(ISBLANK('Entladung des Speichers'!A28),"",'Entladung des Speichers'!C28)</f>
        <v/>
      </c>
      <c r="N28" s="155" t="str">
        <f>IF(ISBLANK('Beladung des Speichers'!A28),"",SUMIFS('Entladung des Speichers'!$E$17:$E$1001,'Entladung des Speichers'!$A$17:$A$1001,'Ergebnis (detailliert)'!$A$17:$A$300))</f>
        <v/>
      </c>
      <c r="O28" s="113" t="str">
        <f t="shared" si="3"/>
        <v/>
      </c>
      <c r="P28" s="17" t="str">
        <f>IFERROR(IF(A28="","",N28*'Ergebnis (detailliert)'!J28/'Ergebnis (detailliert)'!I28),0)</f>
        <v/>
      </c>
      <c r="Q28" s="95" t="str">
        <f t="shared" si="4"/>
        <v/>
      </c>
      <c r="R28" s="96" t="str">
        <f t="shared" si="5"/>
        <v/>
      </c>
      <c r="S28" s="97" t="str">
        <f>IF(A28="","",IF(LOOKUP(A28,Stammdaten!$A$17:$A$1001,Stammdaten!$G$17:$G$1001)="Nein",0,IF(ISBLANK('Beladung des Speichers'!A28),"",ROUND(MIN(J28,Q28)*-1,2))))</f>
        <v/>
      </c>
    </row>
    <row r="29" spans="1:19" x14ac:dyDescent="0.2">
      <c r="A29" s="98" t="str">
        <f>IF('Beladung des Speichers'!A29="","",'Beladung des Speichers'!A29)</f>
        <v/>
      </c>
      <c r="B29" s="98" t="str">
        <f>IF('Beladung des Speichers'!B29="","",'Beladung des Speichers'!B29)</f>
        <v/>
      </c>
      <c r="C29" s="150" t="str">
        <f>IF(ISBLANK('Beladung des Speichers'!A29),"",SUMIFS('Beladung des Speichers'!$C$17:$C$300,'Beladung des Speichers'!$A$17:$A$300,A29)-SUMIFS('Entladung des Speichers'!$C$17:$C$300,'Entladung des Speichers'!$A$17:$A$300,A29)+SUMIFS(Füllstände!$B$17:$B$299,Füllstände!$A$17:$A$299,A29)-SUMIFS(Füllstände!$C$17:$C$299,Füllstände!$A$17:$A$299,A29))</f>
        <v/>
      </c>
      <c r="D29" s="151" t="str">
        <f>IF(ISBLANK('Beladung des Speichers'!A29),"",C29*'Beladung des Speichers'!C29/SUMIFS('Beladung des Speichers'!$C$17:$C$300,'Beladung des Speichers'!$A$17:$A$300,A29))</f>
        <v/>
      </c>
      <c r="E29" s="152" t="str">
        <f>IF(ISBLANK('Beladung des Speichers'!A29),"",1/SUMIFS('Beladung des Speichers'!$C$17:$C$300,'Beladung des Speichers'!$A$17:$A$300,A29)*C29*SUMIF($A$17:$A$300,A29,'Beladung des Speichers'!$E$17:$E$300))</f>
        <v/>
      </c>
      <c r="F29" s="153" t="str">
        <f>IF(ISBLANK('Beladung des Speichers'!A29),"",IF(C29=0,"0,00",D29/C29*E29))</f>
        <v/>
      </c>
      <c r="G29" s="154" t="str">
        <f>IF(ISBLANK('Beladung des Speichers'!A29),"",SUMIFS('Beladung des Speichers'!$C$17:$C$300,'Beladung des Speichers'!$A$17:$A$300,A29))</f>
        <v/>
      </c>
      <c r="H29" s="112" t="str">
        <f>IF(ISBLANK('Beladung des Speichers'!A29),"",'Beladung des Speichers'!C29)</f>
        <v/>
      </c>
      <c r="I29" s="155" t="str">
        <f>IF(ISBLANK('Beladung des Speichers'!A29),"",SUMIFS('Beladung des Speichers'!$E$17:$E$1001,'Beladung des Speichers'!$A$17:$A$1001,'Ergebnis (detailliert)'!A29))</f>
        <v/>
      </c>
      <c r="J29" s="113" t="str">
        <f>IF(ISBLANK('Beladung des Speichers'!A29),"",'Beladung des Speichers'!E29)</f>
        <v/>
      </c>
      <c r="K29" s="155" t="str">
        <f>IF(ISBLANK('Beladung des Speichers'!A29),"",SUMIFS('Entladung des Speichers'!$C$17:$C$1001,'Entladung des Speichers'!$A$17:$A$1001,'Ergebnis (detailliert)'!A29))</f>
        <v/>
      </c>
      <c r="L29" s="156" t="str">
        <f t="shared" si="2"/>
        <v/>
      </c>
      <c r="M29" s="156" t="str">
        <f>IF(ISBLANK('Entladung des Speichers'!A29),"",'Entladung des Speichers'!C29)</f>
        <v/>
      </c>
      <c r="N29" s="155" t="str">
        <f>IF(ISBLANK('Beladung des Speichers'!A29),"",SUMIFS('Entladung des Speichers'!$E$17:$E$1001,'Entladung des Speichers'!$A$17:$A$1001,'Ergebnis (detailliert)'!$A$17:$A$300))</f>
        <v/>
      </c>
      <c r="O29" s="113" t="str">
        <f t="shared" si="3"/>
        <v/>
      </c>
      <c r="P29" s="17" t="str">
        <f>IFERROR(IF(A29="","",N29*'Ergebnis (detailliert)'!J29/'Ergebnis (detailliert)'!I29),0)</f>
        <v/>
      </c>
      <c r="Q29" s="95" t="str">
        <f t="shared" si="4"/>
        <v/>
      </c>
      <c r="R29" s="96" t="str">
        <f t="shared" si="5"/>
        <v/>
      </c>
      <c r="S29" s="97" t="str">
        <f>IF(A29="","",IF(LOOKUP(A29,Stammdaten!$A$17:$A$1001,Stammdaten!$G$17:$G$1001)="Nein",0,IF(ISBLANK('Beladung des Speichers'!A29),"",ROUND(MIN(J29,Q29)*-1,2))))</f>
        <v/>
      </c>
    </row>
    <row r="30" spans="1:19" x14ac:dyDescent="0.2">
      <c r="A30" s="98" t="str">
        <f>IF('Beladung des Speichers'!A30="","",'Beladung des Speichers'!A30)</f>
        <v/>
      </c>
      <c r="B30" s="98" t="str">
        <f>IF('Beladung des Speichers'!B30="","",'Beladung des Speichers'!B30)</f>
        <v/>
      </c>
      <c r="C30" s="150" t="str">
        <f>IF(ISBLANK('Beladung des Speichers'!A30),"",SUMIFS('Beladung des Speichers'!$C$17:$C$300,'Beladung des Speichers'!$A$17:$A$300,A30)-SUMIFS('Entladung des Speichers'!$C$17:$C$300,'Entladung des Speichers'!$A$17:$A$300,A30)+SUMIFS(Füllstände!$B$17:$B$299,Füllstände!$A$17:$A$299,A30)-SUMIFS(Füllstände!$C$17:$C$299,Füllstände!$A$17:$A$299,A30))</f>
        <v/>
      </c>
      <c r="D30" s="151" t="str">
        <f>IF(ISBLANK('Beladung des Speichers'!A30),"",C30*'Beladung des Speichers'!C30/SUMIFS('Beladung des Speichers'!$C$17:$C$300,'Beladung des Speichers'!$A$17:$A$300,A30))</f>
        <v/>
      </c>
      <c r="E30" s="152" t="str">
        <f>IF(ISBLANK('Beladung des Speichers'!A30),"",1/SUMIFS('Beladung des Speichers'!$C$17:$C$300,'Beladung des Speichers'!$A$17:$A$300,A30)*C30*SUMIF($A$17:$A$300,A30,'Beladung des Speichers'!$E$17:$E$300))</f>
        <v/>
      </c>
      <c r="F30" s="153" t="str">
        <f>IF(ISBLANK('Beladung des Speichers'!A30),"",IF(C30=0,"0,00",D30/C30*E30))</f>
        <v/>
      </c>
      <c r="G30" s="154" t="str">
        <f>IF(ISBLANK('Beladung des Speichers'!A30),"",SUMIFS('Beladung des Speichers'!$C$17:$C$300,'Beladung des Speichers'!$A$17:$A$300,A30))</f>
        <v/>
      </c>
      <c r="H30" s="112" t="str">
        <f>IF(ISBLANK('Beladung des Speichers'!A30),"",'Beladung des Speichers'!C30)</f>
        <v/>
      </c>
      <c r="I30" s="155" t="str">
        <f>IF(ISBLANK('Beladung des Speichers'!A30),"",SUMIFS('Beladung des Speichers'!$E$17:$E$1001,'Beladung des Speichers'!$A$17:$A$1001,'Ergebnis (detailliert)'!A30))</f>
        <v/>
      </c>
      <c r="J30" s="113" t="str">
        <f>IF(ISBLANK('Beladung des Speichers'!A30),"",'Beladung des Speichers'!E30)</f>
        <v/>
      </c>
      <c r="K30" s="155" t="str">
        <f>IF(ISBLANK('Beladung des Speichers'!A30),"",SUMIFS('Entladung des Speichers'!$C$17:$C$1001,'Entladung des Speichers'!$A$17:$A$1001,'Ergebnis (detailliert)'!A30))</f>
        <v/>
      </c>
      <c r="L30" s="156" t="str">
        <f t="shared" si="2"/>
        <v/>
      </c>
      <c r="M30" s="156" t="str">
        <f>IF(ISBLANK('Entladung des Speichers'!A30),"",'Entladung des Speichers'!C30)</f>
        <v/>
      </c>
      <c r="N30" s="155" t="str">
        <f>IF(ISBLANK('Beladung des Speichers'!A30),"",SUMIFS('Entladung des Speichers'!$E$17:$E$1001,'Entladung des Speichers'!$A$17:$A$1001,'Ergebnis (detailliert)'!$A$17:$A$300))</f>
        <v/>
      </c>
      <c r="O30" s="113" t="str">
        <f t="shared" si="3"/>
        <v/>
      </c>
      <c r="P30" s="17" t="str">
        <f>IFERROR(IF(A30="","",N30*'Ergebnis (detailliert)'!J30/'Ergebnis (detailliert)'!I30),0)</f>
        <v/>
      </c>
      <c r="Q30" s="95" t="str">
        <f t="shared" si="4"/>
        <v/>
      </c>
      <c r="R30" s="96" t="str">
        <f t="shared" si="5"/>
        <v/>
      </c>
      <c r="S30" s="97" t="str">
        <f>IF(A30="","",IF(LOOKUP(A30,Stammdaten!$A$17:$A$1001,Stammdaten!$G$17:$G$1001)="Nein",0,IF(ISBLANK('Beladung des Speichers'!A30),"",ROUND(MIN(J30,Q30)*-1,2))))</f>
        <v/>
      </c>
    </row>
    <row r="31" spans="1:19" x14ac:dyDescent="0.2">
      <c r="A31" s="98" t="str">
        <f>IF('Beladung des Speichers'!A31="","",'Beladung des Speichers'!A31)</f>
        <v/>
      </c>
      <c r="B31" s="98" t="str">
        <f>IF('Beladung des Speichers'!B31="","",'Beladung des Speichers'!B31)</f>
        <v/>
      </c>
      <c r="C31" s="150" t="str">
        <f>IF(ISBLANK('Beladung des Speichers'!A31),"",SUMIFS('Beladung des Speichers'!$C$17:$C$300,'Beladung des Speichers'!$A$17:$A$300,A31)-SUMIFS('Entladung des Speichers'!$C$17:$C$300,'Entladung des Speichers'!$A$17:$A$300,A31)+SUMIFS(Füllstände!$B$17:$B$299,Füllstände!$A$17:$A$299,A31)-SUMIFS(Füllstände!$C$17:$C$299,Füllstände!$A$17:$A$299,A31))</f>
        <v/>
      </c>
      <c r="D31" s="151" t="str">
        <f>IF(ISBLANK('Beladung des Speichers'!A31),"",C31*'Beladung des Speichers'!C31/SUMIFS('Beladung des Speichers'!$C$17:$C$300,'Beladung des Speichers'!$A$17:$A$300,A31))</f>
        <v/>
      </c>
      <c r="E31" s="152" t="str">
        <f>IF(ISBLANK('Beladung des Speichers'!A31),"",1/SUMIFS('Beladung des Speichers'!$C$17:$C$300,'Beladung des Speichers'!$A$17:$A$300,A31)*C31*SUMIF($A$17:$A$300,A31,'Beladung des Speichers'!$E$17:$E$300))</f>
        <v/>
      </c>
      <c r="F31" s="153" t="str">
        <f>IF(ISBLANK('Beladung des Speichers'!A31),"",IF(C31=0,"0,00",D31/C31*E31))</f>
        <v/>
      </c>
      <c r="G31" s="154" t="str">
        <f>IF(ISBLANK('Beladung des Speichers'!A31),"",SUMIFS('Beladung des Speichers'!$C$17:$C$300,'Beladung des Speichers'!$A$17:$A$300,A31))</f>
        <v/>
      </c>
      <c r="H31" s="112" t="str">
        <f>IF(ISBLANK('Beladung des Speichers'!A31),"",'Beladung des Speichers'!C31)</f>
        <v/>
      </c>
      <c r="I31" s="155" t="str">
        <f>IF(ISBLANK('Beladung des Speichers'!A31),"",SUMIFS('Beladung des Speichers'!$E$17:$E$1001,'Beladung des Speichers'!$A$17:$A$1001,'Ergebnis (detailliert)'!A31))</f>
        <v/>
      </c>
      <c r="J31" s="113" t="str">
        <f>IF(ISBLANK('Beladung des Speichers'!A31),"",'Beladung des Speichers'!E31)</f>
        <v/>
      </c>
      <c r="K31" s="155" t="str">
        <f>IF(ISBLANK('Beladung des Speichers'!A31),"",SUMIFS('Entladung des Speichers'!$C$17:$C$1001,'Entladung des Speichers'!$A$17:$A$1001,'Ergebnis (detailliert)'!A31))</f>
        <v/>
      </c>
      <c r="L31" s="156" t="str">
        <f t="shared" si="2"/>
        <v/>
      </c>
      <c r="M31" s="156" t="str">
        <f>IF(ISBLANK('Entladung des Speichers'!A31),"",'Entladung des Speichers'!C31)</f>
        <v/>
      </c>
      <c r="N31" s="155" t="str">
        <f>IF(ISBLANK('Beladung des Speichers'!A31),"",SUMIFS('Entladung des Speichers'!$E$17:$E$1001,'Entladung des Speichers'!$A$17:$A$1001,'Ergebnis (detailliert)'!$A$17:$A$300))</f>
        <v/>
      </c>
      <c r="O31" s="113" t="str">
        <f t="shared" si="3"/>
        <v/>
      </c>
      <c r="P31" s="17" t="str">
        <f>IFERROR(IF(A31="","",N31*'Ergebnis (detailliert)'!J31/'Ergebnis (detailliert)'!I31),0)</f>
        <v/>
      </c>
      <c r="Q31" s="95" t="str">
        <f t="shared" si="4"/>
        <v/>
      </c>
      <c r="R31" s="96" t="str">
        <f t="shared" si="5"/>
        <v/>
      </c>
      <c r="S31" s="97" t="str">
        <f>IF(A31="","",IF(LOOKUP(A31,Stammdaten!$A$17:$A$1001,Stammdaten!$G$17:$G$1001)="Nein",0,IF(ISBLANK('Beladung des Speichers'!A31),"",ROUND(MIN(J31,Q31)*-1,2))))</f>
        <v/>
      </c>
    </row>
    <row r="32" spans="1:19" x14ac:dyDescent="0.2">
      <c r="A32" s="98" t="str">
        <f>IF('Beladung des Speichers'!A32="","",'Beladung des Speichers'!A32)</f>
        <v/>
      </c>
      <c r="B32" s="98" t="str">
        <f>IF('Beladung des Speichers'!B32="","",'Beladung des Speichers'!B32)</f>
        <v/>
      </c>
      <c r="C32" s="150" t="str">
        <f>IF(ISBLANK('Beladung des Speichers'!A32),"",SUMIFS('Beladung des Speichers'!$C$17:$C$300,'Beladung des Speichers'!$A$17:$A$300,A32)-SUMIFS('Entladung des Speichers'!$C$17:$C$300,'Entladung des Speichers'!$A$17:$A$300,A32)+SUMIFS(Füllstände!$B$17:$B$299,Füllstände!$A$17:$A$299,A32)-SUMIFS(Füllstände!$C$17:$C$299,Füllstände!$A$17:$A$299,A32))</f>
        <v/>
      </c>
      <c r="D32" s="151" t="str">
        <f>IF(ISBLANK('Beladung des Speichers'!A32),"",C32*'Beladung des Speichers'!C32/SUMIFS('Beladung des Speichers'!$C$17:$C$300,'Beladung des Speichers'!$A$17:$A$300,A32))</f>
        <v/>
      </c>
      <c r="E32" s="152" t="str">
        <f>IF(ISBLANK('Beladung des Speichers'!A32),"",1/SUMIFS('Beladung des Speichers'!$C$17:$C$300,'Beladung des Speichers'!$A$17:$A$300,A32)*C32*SUMIF($A$17:$A$300,A32,'Beladung des Speichers'!$E$17:$E$300))</f>
        <v/>
      </c>
      <c r="F32" s="153" t="str">
        <f>IF(ISBLANK('Beladung des Speichers'!A32),"",IF(C32=0,"0,00",D32/C32*E32))</f>
        <v/>
      </c>
      <c r="G32" s="154" t="str">
        <f>IF(ISBLANK('Beladung des Speichers'!A32),"",SUMIFS('Beladung des Speichers'!$C$17:$C$300,'Beladung des Speichers'!$A$17:$A$300,A32))</f>
        <v/>
      </c>
      <c r="H32" s="112" t="str">
        <f>IF(ISBLANK('Beladung des Speichers'!A32),"",'Beladung des Speichers'!C32)</f>
        <v/>
      </c>
      <c r="I32" s="155" t="str">
        <f>IF(ISBLANK('Beladung des Speichers'!A32),"",SUMIFS('Beladung des Speichers'!$E$17:$E$1001,'Beladung des Speichers'!$A$17:$A$1001,'Ergebnis (detailliert)'!A32))</f>
        <v/>
      </c>
      <c r="J32" s="113" t="str">
        <f>IF(ISBLANK('Beladung des Speichers'!A32),"",'Beladung des Speichers'!E32)</f>
        <v/>
      </c>
      <c r="K32" s="155" t="str">
        <f>IF(ISBLANK('Beladung des Speichers'!A32),"",SUMIFS('Entladung des Speichers'!$C$17:$C$1001,'Entladung des Speichers'!$A$17:$A$1001,'Ergebnis (detailliert)'!A32))</f>
        <v/>
      </c>
      <c r="L32" s="156" t="str">
        <f t="shared" si="2"/>
        <v/>
      </c>
      <c r="M32" s="156" t="str">
        <f>IF(ISBLANK('Entladung des Speichers'!A32),"",'Entladung des Speichers'!C32)</f>
        <v/>
      </c>
      <c r="N32" s="155" t="str">
        <f>IF(ISBLANK('Beladung des Speichers'!A32),"",SUMIFS('Entladung des Speichers'!$E$17:$E$1001,'Entladung des Speichers'!$A$17:$A$1001,'Ergebnis (detailliert)'!$A$17:$A$300))</f>
        <v/>
      </c>
      <c r="O32" s="113" t="str">
        <f t="shared" si="3"/>
        <v/>
      </c>
      <c r="P32" s="17" t="str">
        <f>IFERROR(IF(A32="","",N32*'Ergebnis (detailliert)'!J32/'Ergebnis (detailliert)'!I32),0)</f>
        <v/>
      </c>
      <c r="Q32" s="95" t="str">
        <f t="shared" si="4"/>
        <v/>
      </c>
      <c r="R32" s="96" t="str">
        <f t="shared" si="5"/>
        <v/>
      </c>
      <c r="S32" s="97" t="str">
        <f>IF(A32="","",IF(LOOKUP(A32,Stammdaten!$A$17:$A$1001,Stammdaten!$G$17:$G$1001)="Nein",0,IF(ISBLANK('Beladung des Speichers'!A32),"",ROUND(MIN(J32,Q32)*-1,2))))</f>
        <v/>
      </c>
    </row>
    <row r="33" spans="1:19" x14ac:dyDescent="0.2">
      <c r="A33" s="98" t="str">
        <f>IF('Beladung des Speichers'!A33="","",'Beladung des Speichers'!A33)</f>
        <v/>
      </c>
      <c r="B33" s="98" t="str">
        <f>IF('Beladung des Speichers'!B33="","",'Beladung des Speichers'!B33)</f>
        <v/>
      </c>
      <c r="C33" s="150" t="str">
        <f>IF(ISBLANK('Beladung des Speichers'!A33),"",SUMIFS('Beladung des Speichers'!$C$17:$C$300,'Beladung des Speichers'!$A$17:$A$300,A33)-SUMIFS('Entladung des Speichers'!$C$17:$C$300,'Entladung des Speichers'!$A$17:$A$300,A33)+SUMIFS(Füllstände!$B$17:$B$299,Füllstände!$A$17:$A$299,A33)-SUMIFS(Füllstände!$C$17:$C$299,Füllstände!$A$17:$A$299,A33))</f>
        <v/>
      </c>
      <c r="D33" s="151" t="str">
        <f>IF(ISBLANK('Beladung des Speichers'!A33),"",C33*'Beladung des Speichers'!C33/SUMIFS('Beladung des Speichers'!$C$17:$C$300,'Beladung des Speichers'!$A$17:$A$300,A33))</f>
        <v/>
      </c>
      <c r="E33" s="152" t="str">
        <f>IF(ISBLANK('Beladung des Speichers'!A33),"",1/SUMIFS('Beladung des Speichers'!$C$17:$C$300,'Beladung des Speichers'!$A$17:$A$300,A33)*C33*SUMIF($A$17:$A$300,A33,'Beladung des Speichers'!$E$17:$E$300))</f>
        <v/>
      </c>
      <c r="F33" s="153" t="str">
        <f>IF(ISBLANK('Beladung des Speichers'!A33),"",IF(C33=0,"0,00",D33/C33*E33))</f>
        <v/>
      </c>
      <c r="G33" s="154" t="str">
        <f>IF(ISBLANK('Beladung des Speichers'!A33),"",SUMIFS('Beladung des Speichers'!$C$17:$C$300,'Beladung des Speichers'!$A$17:$A$300,A33))</f>
        <v/>
      </c>
      <c r="H33" s="112" t="str">
        <f>IF(ISBLANK('Beladung des Speichers'!A33),"",'Beladung des Speichers'!C33)</f>
        <v/>
      </c>
      <c r="I33" s="155" t="str">
        <f>IF(ISBLANK('Beladung des Speichers'!A33),"",SUMIFS('Beladung des Speichers'!$E$17:$E$1001,'Beladung des Speichers'!$A$17:$A$1001,'Ergebnis (detailliert)'!A33))</f>
        <v/>
      </c>
      <c r="J33" s="113" t="str">
        <f>IF(ISBLANK('Beladung des Speichers'!A33),"",'Beladung des Speichers'!E33)</f>
        <v/>
      </c>
      <c r="K33" s="155" t="str">
        <f>IF(ISBLANK('Beladung des Speichers'!A33),"",SUMIFS('Entladung des Speichers'!$C$17:$C$1001,'Entladung des Speichers'!$A$17:$A$1001,'Ergebnis (detailliert)'!A33))</f>
        <v/>
      </c>
      <c r="L33" s="156" t="str">
        <f t="shared" si="2"/>
        <v/>
      </c>
      <c r="M33" s="156" t="str">
        <f>IF(ISBLANK('Entladung des Speichers'!A33),"",'Entladung des Speichers'!C33)</f>
        <v/>
      </c>
      <c r="N33" s="155" t="str">
        <f>IF(ISBLANK('Beladung des Speichers'!A33),"",SUMIFS('Entladung des Speichers'!$E$17:$E$1001,'Entladung des Speichers'!$A$17:$A$1001,'Ergebnis (detailliert)'!$A$17:$A$300))</f>
        <v/>
      </c>
      <c r="O33" s="113" t="str">
        <f t="shared" si="3"/>
        <v/>
      </c>
      <c r="P33" s="17" t="str">
        <f>IFERROR(IF(A33="","",N33*'Ergebnis (detailliert)'!J33/'Ergebnis (detailliert)'!I33),0)</f>
        <v/>
      </c>
      <c r="Q33" s="95" t="str">
        <f t="shared" si="4"/>
        <v/>
      </c>
      <c r="R33" s="96" t="str">
        <f t="shared" si="5"/>
        <v/>
      </c>
      <c r="S33" s="97" t="str">
        <f>IF(A33="","",IF(LOOKUP(A33,Stammdaten!$A$17:$A$1001,Stammdaten!$G$17:$G$1001)="Nein",0,IF(ISBLANK('Beladung des Speichers'!A33),"",ROUND(MIN(J33,Q33)*-1,2))))</f>
        <v/>
      </c>
    </row>
    <row r="34" spans="1:19" x14ac:dyDescent="0.2">
      <c r="A34" s="98" t="str">
        <f>IF('Beladung des Speichers'!A34="","",'Beladung des Speichers'!A34)</f>
        <v/>
      </c>
      <c r="B34" s="98" t="str">
        <f>IF('Beladung des Speichers'!B34="","",'Beladung des Speichers'!B34)</f>
        <v/>
      </c>
      <c r="C34" s="150" t="str">
        <f>IF(ISBLANK('Beladung des Speichers'!A34),"",SUMIFS('Beladung des Speichers'!$C$17:$C$300,'Beladung des Speichers'!$A$17:$A$300,A34)-SUMIFS('Entladung des Speichers'!$C$17:$C$300,'Entladung des Speichers'!$A$17:$A$300,A34)+SUMIFS(Füllstände!$B$17:$B$299,Füllstände!$A$17:$A$299,A34)-SUMIFS(Füllstände!$C$17:$C$299,Füllstände!$A$17:$A$299,A34))</f>
        <v/>
      </c>
      <c r="D34" s="151" t="str">
        <f>IF(ISBLANK('Beladung des Speichers'!A34),"",C34*'Beladung des Speichers'!C34/SUMIFS('Beladung des Speichers'!$C$17:$C$300,'Beladung des Speichers'!$A$17:$A$300,A34))</f>
        <v/>
      </c>
      <c r="E34" s="152" t="str">
        <f>IF(ISBLANK('Beladung des Speichers'!A34),"",1/SUMIFS('Beladung des Speichers'!$C$17:$C$300,'Beladung des Speichers'!$A$17:$A$300,A34)*C34*SUMIF($A$17:$A$300,A34,'Beladung des Speichers'!$E$17:$E$300))</f>
        <v/>
      </c>
      <c r="F34" s="153" t="str">
        <f>IF(ISBLANK('Beladung des Speichers'!A34),"",IF(C34=0,"0,00",D34/C34*E34))</f>
        <v/>
      </c>
      <c r="G34" s="154" t="str">
        <f>IF(ISBLANK('Beladung des Speichers'!A34),"",SUMIFS('Beladung des Speichers'!$C$17:$C$300,'Beladung des Speichers'!$A$17:$A$300,A34))</f>
        <v/>
      </c>
      <c r="H34" s="112" t="str">
        <f>IF(ISBLANK('Beladung des Speichers'!A34),"",'Beladung des Speichers'!C34)</f>
        <v/>
      </c>
      <c r="I34" s="155" t="str">
        <f>IF(ISBLANK('Beladung des Speichers'!A34),"",SUMIFS('Beladung des Speichers'!$E$17:$E$1001,'Beladung des Speichers'!$A$17:$A$1001,'Ergebnis (detailliert)'!A34))</f>
        <v/>
      </c>
      <c r="J34" s="113" t="str">
        <f>IF(ISBLANK('Beladung des Speichers'!A34),"",'Beladung des Speichers'!E34)</f>
        <v/>
      </c>
      <c r="K34" s="155" t="str">
        <f>IF(ISBLANK('Beladung des Speichers'!A34),"",SUMIFS('Entladung des Speichers'!$C$17:$C$1001,'Entladung des Speichers'!$A$17:$A$1001,'Ergebnis (detailliert)'!A34))</f>
        <v/>
      </c>
      <c r="L34" s="156" t="str">
        <f t="shared" si="2"/>
        <v/>
      </c>
      <c r="M34" s="156" t="str">
        <f>IF(ISBLANK('Entladung des Speichers'!A34),"",'Entladung des Speichers'!C34)</f>
        <v/>
      </c>
      <c r="N34" s="155" t="str">
        <f>IF(ISBLANK('Beladung des Speichers'!A34),"",SUMIFS('Entladung des Speichers'!$E$17:$E$1001,'Entladung des Speichers'!$A$17:$A$1001,'Ergebnis (detailliert)'!$A$17:$A$300))</f>
        <v/>
      </c>
      <c r="O34" s="113" t="str">
        <f t="shared" si="3"/>
        <v/>
      </c>
      <c r="P34" s="17" t="str">
        <f>IFERROR(IF(A34="","",N34*'Ergebnis (detailliert)'!J34/'Ergebnis (detailliert)'!I34),0)</f>
        <v/>
      </c>
      <c r="Q34" s="95" t="str">
        <f t="shared" si="4"/>
        <v/>
      </c>
      <c r="R34" s="96" t="str">
        <f t="shared" si="5"/>
        <v/>
      </c>
      <c r="S34" s="97" t="str">
        <f>IF(A34="","",IF(LOOKUP(A34,Stammdaten!$A$17:$A$1001,Stammdaten!$G$17:$G$1001)="Nein",0,IF(ISBLANK('Beladung des Speichers'!A34),"",ROUND(MIN(J34,Q34)*-1,2))))</f>
        <v/>
      </c>
    </row>
    <row r="35" spans="1:19" x14ac:dyDescent="0.2">
      <c r="A35" s="98" t="str">
        <f>IF('Beladung des Speichers'!A35="","",'Beladung des Speichers'!A35)</f>
        <v/>
      </c>
      <c r="B35" s="98" t="str">
        <f>IF('Beladung des Speichers'!B35="","",'Beladung des Speichers'!B35)</f>
        <v/>
      </c>
      <c r="C35" s="150" t="str">
        <f>IF(ISBLANK('Beladung des Speichers'!A35),"",SUMIFS('Beladung des Speichers'!$C$17:$C$300,'Beladung des Speichers'!$A$17:$A$300,A35)-SUMIFS('Entladung des Speichers'!$C$17:$C$300,'Entladung des Speichers'!$A$17:$A$300,A35)+SUMIFS(Füllstände!$B$17:$B$299,Füllstände!$A$17:$A$299,A35)-SUMIFS(Füllstände!$C$17:$C$299,Füllstände!$A$17:$A$299,A35))</f>
        <v/>
      </c>
      <c r="D35" s="151" t="str">
        <f>IF(ISBLANK('Beladung des Speichers'!A35),"",C35*'Beladung des Speichers'!C35/SUMIFS('Beladung des Speichers'!$C$17:$C$300,'Beladung des Speichers'!$A$17:$A$300,A35))</f>
        <v/>
      </c>
      <c r="E35" s="152" t="str">
        <f>IF(ISBLANK('Beladung des Speichers'!A35),"",1/SUMIFS('Beladung des Speichers'!$C$17:$C$300,'Beladung des Speichers'!$A$17:$A$300,A35)*C35*SUMIF($A$17:$A$300,A35,'Beladung des Speichers'!$E$17:$E$300))</f>
        <v/>
      </c>
      <c r="F35" s="153" t="str">
        <f>IF(ISBLANK('Beladung des Speichers'!A35),"",IF(C35=0,"0,00",D35/C35*E35))</f>
        <v/>
      </c>
      <c r="G35" s="154" t="str">
        <f>IF(ISBLANK('Beladung des Speichers'!A35),"",SUMIFS('Beladung des Speichers'!$C$17:$C$300,'Beladung des Speichers'!$A$17:$A$300,A35))</f>
        <v/>
      </c>
      <c r="H35" s="112" t="str">
        <f>IF(ISBLANK('Beladung des Speichers'!A35),"",'Beladung des Speichers'!C35)</f>
        <v/>
      </c>
      <c r="I35" s="155" t="str">
        <f>IF(ISBLANK('Beladung des Speichers'!A35),"",SUMIFS('Beladung des Speichers'!$E$17:$E$1001,'Beladung des Speichers'!$A$17:$A$1001,'Ergebnis (detailliert)'!A35))</f>
        <v/>
      </c>
      <c r="J35" s="113" t="str">
        <f>IF(ISBLANK('Beladung des Speichers'!A35),"",'Beladung des Speichers'!E35)</f>
        <v/>
      </c>
      <c r="K35" s="155" t="str">
        <f>IF(ISBLANK('Beladung des Speichers'!A35),"",SUMIFS('Entladung des Speichers'!$C$17:$C$1001,'Entladung des Speichers'!$A$17:$A$1001,'Ergebnis (detailliert)'!A35))</f>
        <v/>
      </c>
      <c r="L35" s="156" t="str">
        <f t="shared" si="2"/>
        <v/>
      </c>
      <c r="M35" s="156" t="str">
        <f>IF(ISBLANK('Entladung des Speichers'!A35),"",'Entladung des Speichers'!C35)</f>
        <v/>
      </c>
      <c r="N35" s="155" t="str">
        <f>IF(ISBLANK('Beladung des Speichers'!A35),"",SUMIFS('Entladung des Speichers'!$E$17:$E$1001,'Entladung des Speichers'!$A$17:$A$1001,'Ergebnis (detailliert)'!$A$17:$A$300))</f>
        <v/>
      </c>
      <c r="O35" s="113" t="str">
        <f t="shared" si="3"/>
        <v/>
      </c>
      <c r="P35" s="17" t="str">
        <f>IFERROR(IF(A35="","",N35*'Ergebnis (detailliert)'!J35/'Ergebnis (detailliert)'!I35),0)</f>
        <v/>
      </c>
      <c r="Q35" s="95" t="str">
        <f t="shared" si="4"/>
        <v/>
      </c>
      <c r="R35" s="96" t="str">
        <f t="shared" si="5"/>
        <v/>
      </c>
      <c r="S35" s="97" t="str">
        <f>IF(A35="","",IF(LOOKUP(A35,Stammdaten!$A$17:$A$1001,Stammdaten!$G$17:$G$1001)="Nein",0,IF(ISBLANK('Beladung des Speichers'!A35),"",ROUND(MIN(J35,Q35)*-1,2))))</f>
        <v/>
      </c>
    </row>
    <row r="36" spans="1:19" x14ac:dyDescent="0.2">
      <c r="A36" s="98" t="str">
        <f>IF('Beladung des Speichers'!A36="","",'Beladung des Speichers'!A36)</f>
        <v/>
      </c>
      <c r="B36" s="98" t="str">
        <f>IF('Beladung des Speichers'!B36="","",'Beladung des Speichers'!B36)</f>
        <v/>
      </c>
      <c r="C36" s="150" t="str">
        <f>IF(ISBLANK('Beladung des Speichers'!A36),"",SUMIFS('Beladung des Speichers'!$C$17:$C$300,'Beladung des Speichers'!$A$17:$A$300,A36)-SUMIFS('Entladung des Speichers'!$C$17:$C$300,'Entladung des Speichers'!$A$17:$A$300,A36)+SUMIFS(Füllstände!$B$17:$B$299,Füllstände!$A$17:$A$299,A36)-SUMIFS(Füllstände!$C$17:$C$299,Füllstände!$A$17:$A$299,A36))</f>
        <v/>
      </c>
      <c r="D36" s="151" t="str">
        <f>IF(ISBLANK('Beladung des Speichers'!A36),"",C36*'Beladung des Speichers'!C36/SUMIFS('Beladung des Speichers'!$C$17:$C$300,'Beladung des Speichers'!$A$17:$A$300,A36))</f>
        <v/>
      </c>
      <c r="E36" s="152" t="str">
        <f>IF(ISBLANK('Beladung des Speichers'!A36),"",1/SUMIFS('Beladung des Speichers'!$C$17:$C$300,'Beladung des Speichers'!$A$17:$A$300,A36)*C36*SUMIF($A$17:$A$300,A36,'Beladung des Speichers'!$E$17:$E$300))</f>
        <v/>
      </c>
      <c r="F36" s="153" t="str">
        <f>IF(ISBLANK('Beladung des Speichers'!A36),"",IF(C36=0,"0,00",D36/C36*E36))</f>
        <v/>
      </c>
      <c r="G36" s="154" t="str">
        <f>IF(ISBLANK('Beladung des Speichers'!A36),"",SUMIFS('Beladung des Speichers'!$C$17:$C$300,'Beladung des Speichers'!$A$17:$A$300,A36))</f>
        <v/>
      </c>
      <c r="H36" s="112" t="str">
        <f>IF(ISBLANK('Beladung des Speichers'!A36),"",'Beladung des Speichers'!C36)</f>
        <v/>
      </c>
      <c r="I36" s="155" t="str">
        <f>IF(ISBLANK('Beladung des Speichers'!A36),"",SUMIFS('Beladung des Speichers'!$E$17:$E$1001,'Beladung des Speichers'!$A$17:$A$1001,'Ergebnis (detailliert)'!A36))</f>
        <v/>
      </c>
      <c r="J36" s="113" t="str">
        <f>IF(ISBLANK('Beladung des Speichers'!A36),"",'Beladung des Speichers'!E36)</f>
        <v/>
      </c>
      <c r="K36" s="155" t="str">
        <f>IF(ISBLANK('Beladung des Speichers'!A36),"",SUMIFS('Entladung des Speichers'!$C$17:$C$1001,'Entladung des Speichers'!$A$17:$A$1001,'Ergebnis (detailliert)'!A36))</f>
        <v/>
      </c>
      <c r="L36" s="156" t="str">
        <f t="shared" si="2"/>
        <v/>
      </c>
      <c r="M36" s="156" t="str">
        <f>IF(ISBLANK('Entladung des Speichers'!A36),"",'Entladung des Speichers'!C36)</f>
        <v/>
      </c>
      <c r="N36" s="155" t="str">
        <f>IF(ISBLANK('Beladung des Speichers'!A36),"",SUMIFS('Entladung des Speichers'!$E$17:$E$1001,'Entladung des Speichers'!$A$17:$A$1001,'Ergebnis (detailliert)'!$A$17:$A$300))</f>
        <v/>
      </c>
      <c r="O36" s="113" t="str">
        <f t="shared" si="3"/>
        <v/>
      </c>
      <c r="P36" s="17" t="str">
        <f>IFERROR(IF(A36="","",N36*'Ergebnis (detailliert)'!J36/'Ergebnis (detailliert)'!I36),0)</f>
        <v/>
      </c>
      <c r="Q36" s="95" t="str">
        <f t="shared" si="4"/>
        <v/>
      </c>
      <c r="R36" s="96" t="str">
        <f t="shared" si="5"/>
        <v/>
      </c>
      <c r="S36" s="97" t="str">
        <f>IF(A36="","",IF(LOOKUP(A36,Stammdaten!$A$17:$A$1001,Stammdaten!$G$17:$G$1001)="Nein",0,IF(ISBLANK('Beladung des Speichers'!A36),"",ROUND(MIN(J36,Q36)*-1,2))))</f>
        <v/>
      </c>
    </row>
    <row r="37" spans="1:19" x14ac:dyDescent="0.2">
      <c r="A37" s="98" t="str">
        <f>IF('Beladung des Speichers'!A37="","",'Beladung des Speichers'!A37)</f>
        <v/>
      </c>
      <c r="B37" s="98" t="str">
        <f>IF('Beladung des Speichers'!B37="","",'Beladung des Speichers'!B37)</f>
        <v/>
      </c>
      <c r="C37" s="150" t="str">
        <f>IF(ISBLANK('Beladung des Speichers'!A37),"",SUMIFS('Beladung des Speichers'!$C$17:$C$300,'Beladung des Speichers'!$A$17:$A$300,A37)-SUMIFS('Entladung des Speichers'!$C$17:$C$300,'Entladung des Speichers'!$A$17:$A$300,A37)+SUMIFS(Füllstände!$B$17:$B$299,Füllstände!$A$17:$A$299,A37)-SUMIFS(Füllstände!$C$17:$C$299,Füllstände!$A$17:$A$299,A37))</f>
        <v/>
      </c>
      <c r="D37" s="151" t="str">
        <f>IF(ISBLANK('Beladung des Speichers'!A37),"",C37*'Beladung des Speichers'!C37/SUMIFS('Beladung des Speichers'!$C$17:$C$300,'Beladung des Speichers'!$A$17:$A$300,A37))</f>
        <v/>
      </c>
      <c r="E37" s="152" t="str">
        <f>IF(ISBLANK('Beladung des Speichers'!A37),"",1/SUMIFS('Beladung des Speichers'!$C$17:$C$300,'Beladung des Speichers'!$A$17:$A$300,A37)*C37*SUMIF($A$17:$A$300,A37,'Beladung des Speichers'!$E$17:$E$300))</f>
        <v/>
      </c>
      <c r="F37" s="153" t="str">
        <f>IF(ISBLANK('Beladung des Speichers'!A37),"",IF(C37=0,"0,00",D37/C37*E37))</f>
        <v/>
      </c>
      <c r="G37" s="154" t="str">
        <f>IF(ISBLANK('Beladung des Speichers'!A37),"",SUMIFS('Beladung des Speichers'!$C$17:$C$300,'Beladung des Speichers'!$A$17:$A$300,A37))</f>
        <v/>
      </c>
      <c r="H37" s="112" t="str">
        <f>IF(ISBLANK('Beladung des Speichers'!A37),"",'Beladung des Speichers'!C37)</f>
        <v/>
      </c>
      <c r="I37" s="155" t="str">
        <f>IF(ISBLANK('Beladung des Speichers'!A37),"",SUMIFS('Beladung des Speichers'!$E$17:$E$1001,'Beladung des Speichers'!$A$17:$A$1001,'Ergebnis (detailliert)'!A37))</f>
        <v/>
      </c>
      <c r="J37" s="113" t="str">
        <f>IF(ISBLANK('Beladung des Speichers'!A37),"",'Beladung des Speichers'!E37)</f>
        <v/>
      </c>
      <c r="K37" s="155" t="str">
        <f>IF(ISBLANK('Beladung des Speichers'!A37),"",SUMIFS('Entladung des Speichers'!$C$17:$C$1001,'Entladung des Speichers'!$A$17:$A$1001,'Ergebnis (detailliert)'!A37))</f>
        <v/>
      </c>
      <c r="L37" s="156" t="str">
        <f t="shared" si="2"/>
        <v/>
      </c>
      <c r="M37" s="156" t="str">
        <f>IF(ISBLANK('Entladung des Speichers'!A37),"",'Entladung des Speichers'!C37)</f>
        <v/>
      </c>
      <c r="N37" s="155" t="str">
        <f>IF(ISBLANK('Beladung des Speichers'!A37),"",SUMIFS('Entladung des Speichers'!$E$17:$E$1001,'Entladung des Speichers'!$A$17:$A$1001,'Ergebnis (detailliert)'!$A$17:$A$300))</f>
        <v/>
      </c>
      <c r="O37" s="113" t="str">
        <f t="shared" si="3"/>
        <v/>
      </c>
      <c r="P37" s="17" t="str">
        <f>IFERROR(IF(A37="","",N37*'Ergebnis (detailliert)'!J37/'Ergebnis (detailliert)'!I37),0)</f>
        <v/>
      </c>
      <c r="Q37" s="95" t="str">
        <f t="shared" si="4"/>
        <v/>
      </c>
      <c r="R37" s="96" t="str">
        <f t="shared" si="5"/>
        <v/>
      </c>
      <c r="S37" s="97" t="str">
        <f>IF(A37="","",IF(LOOKUP(A37,Stammdaten!$A$17:$A$1001,Stammdaten!$G$17:$G$1001)="Nein",0,IF(ISBLANK('Beladung des Speichers'!A37),"",ROUND(MIN(J37,Q37)*-1,2))))</f>
        <v/>
      </c>
    </row>
    <row r="38" spans="1:19" x14ac:dyDescent="0.2">
      <c r="A38" s="98" t="str">
        <f>IF('Beladung des Speichers'!A38="","",'Beladung des Speichers'!A38)</f>
        <v/>
      </c>
      <c r="B38" s="98" t="str">
        <f>IF('Beladung des Speichers'!B38="","",'Beladung des Speichers'!B38)</f>
        <v/>
      </c>
      <c r="C38" s="150" t="str">
        <f>IF(ISBLANK('Beladung des Speichers'!A38),"",SUMIFS('Beladung des Speichers'!$C$17:$C$300,'Beladung des Speichers'!$A$17:$A$300,A38)-SUMIFS('Entladung des Speichers'!$C$17:$C$300,'Entladung des Speichers'!$A$17:$A$300,A38)+SUMIFS(Füllstände!$B$17:$B$299,Füllstände!$A$17:$A$299,A38)-SUMIFS(Füllstände!$C$17:$C$299,Füllstände!$A$17:$A$299,A38))</f>
        <v/>
      </c>
      <c r="D38" s="151" t="str">
        <f>IF(ISBLANK('Beladung des Speichers'!A38),"",C38*'Beladung des Speichers'!C38/SUMIFS('Beladung des Speichers'!$C$17:$C$300,'Beladung des Speichers'!$A$17:$A$300,A38))</f>
        <v/>
      </c>
      <c r="E38" s="152" t="str">
        <f>IF(ISBLANK('Beladung des Speichers'!A38),"",1/SUMIFS('Beladung des Speichers'!$C$17:$C$300,'Beladung des Speichers'!$A$17:$A$300,A38)*C38*SUMIF($A$17:$A$300,A38,'Beladung des Speichers'!$E$17:$E$300))</f>
        <v/>
      </c>
      <c r="F38" s="153" t="str">
        <f>IF(ISBLANK('Beladung des Speichers'!A38),"",IF(C38=0,"0,00",D38/C38*E38))</f>
        <v/>
      </c>
      <c r="G38" s="154" t="str">
        <f>IF(ISBLANK('Beladung des Speichers'!A38),"",SUMIFS('Beladung des Speichers'!$C$17:$C$300,'Beladung des Speichers'!$A$17:$A$300,A38))</f>
        <v/>
      </c>
      <c r="H38" s="112" t="str">
        <f>IF(ISBLANK('Beladung des Speichers'!A38),"",'Beladung des Speichers'!C38)</f>
        <v/>
      </c>
      <c r="I38" s="155" t="str">
        <f>IF(ISBLANK('Beladung des Speichers'!A38),"",SUMIFS('Beladung des Speichers'!$E$17:$E$1001,'Beladung des Speichers'!$A$17:$A$1001,'Ergebnis (detailliert)'!A38))</f>
        <v/>
      </c>
      <c r="J38" s="113" t="str">
        <f>IF(ISBLANK('Beladung des Speichers'!A38),"",'Beladung des Speichers'!E38)</f>
        <v/>
      </c>
      <c r="K38" s="155" t="str">
        <f>IF(ISBLANK('Beladung des Speichers'!A38),"",SUMIFS('Entladung des Speichers'!$C$17:$C$1001,'Entladung des Speichers'!$A$17:$A$1001,'Ergebnis (detailliert)'!A38))</f>
        <v/>
      </c>
      <c r="L38" s="156" t="str">
        <f t="shared" si="2"/>
        <v/>
      </c>
      <c r="M38" s="156" t="str">
        <f>IF(ISBLANK('Entladung des Speichers'!A38),"",'Entladung des Speichers'!C38)</f>
        <v/>
      </c>
      <c r="N38" s="155" t="str">
        <f>IF(ISBLANK('Beladung des Speichers'!A38),"",SUMIFS('Entladung des Speichers'!$E$17:$E$1001,'Entladung des Speichers'!$A$17:$A$1001,'Ergebnis (detailliert)'!$A$17:$A$300))</f>
        <v/>
      </c>
      <c r="O38" s="113" t="str">
        <f t="shared" si="3"/>
        <v/>
      </c>
      <c r="P38" s="17" t="str">
        <f>IFERROR(IF(A38="","",N38*'Ergebnis (detailliert)'!J38/'Ergebnis (detailliert)'!I38),0)</f>
        <v/>
      </c>
      <c r="Q38" s="95" t="str">
        <f t="shared" si="4"/>
        <v/>
      </c>
      <c r="R38" s="96" t="str">
        <f t="shared" si="5"/>
        <v/>
      </c>
      <c r="S38" s="97" t="str">
        <f>IF(A38="","",IF(LOOKUP(A38,Stammdaten!$A$17:$A$1001,Stammdaten!$G$17:$G$1001)="Nein",0,IF(ISBLANK('Beladung des Speichers'!A38),"",ROUND(MIN(J38,Q38)*-1,2))))</f>
        <v/>
      </c>
    </row>
    <row r="39" spans="1:19" x14ac:dyDescent="0.2">
      <c r="A39" s="98" t="str">
        <f>IF('Beladung des Speichers'!A39="","",'Beladung des Speichers'!A39)</f>
        <v/>
      </c>
      <c r="B39" s="98" t="str">
        <f>IF('Beladung des Speichers'!B39="","",'Beladung des Speichers'!B39)</f>
        <v/>
      </c>
      <c r="C39" s="150" t="str">
        <f>IF(ISBLANK('Beladung des Speichers'!A39),"",SUMIFS('Beladung des Speichers'!$C$17:$C$300,'Beladung des Speichers'!$A$17:$A$300,A39)-SUMIFS('Entladung des Speichers'!$C$17:$C$300,'Entladung des Speichers'!$A$17:$A$300,A39)+SUMIFS(Füllstände!$B$17:$B$299,Füllstände!$A$17:$A$299,A39)-SUMIFS(Füllstände!$C$17:$C$299,Füllstände!$A$17:$A$299,A39))</f>
        <v/>
      </c>
      <c r="D39" s="151" t="str">
        <f>IF(ISBLANK('Beladung des Speichers'!A39),"",C39*'Beladung des Speichers'!C39/SUMIFS('Beladung des Speichers'!$C$17:$C$300,'Beladung des Speichers'!$A$17:$A$300,A39))</f>
        <v/>
      </c>
      <c r="E39" s="152" t="str">
        <f>IF(ISBLANK('Beladung des Speichers'!A39),"",1/SUMIFS('Beladung des Speichers'!$C$17:$C$300,'Beladung des Speichers'!$A$17:$A$300,A39)*C39*SUMIF($A$17:$A$300,A39,'Beladung des Speichers'!$E$17:$E$300))</f>
        <v/>
      </c>
      <c r="F39" s="153" t="str">
        <f>IF(ISBLANK('Beladung des Speichers'!A39),"",IF(C39=0,"0,00",D39/C39*E39))</f>
        <v/>
      </c>
      <c r="G39" s="154" t="str">
        <f>IF(ISBLANK('Beladung des Speichers'!A39),"",SUMIFS('Beladung des Speichers'!$C$17:$C$300,'Beladung des Speichers'!$A$17:$A$300,A39))</f>
        <v/>
      </c>
      <c r="H39" s="112" t="str">
        <f>IF(ISBLANK('Beladung des Speichers'!A39),"",'Beladung des Speichers'!C39)</f>
        <v/>
      </c>
      <c r="I39" s="155" t="str">
        <f>IF(ISBLANK('Beladung des Speichers'!A39),"",SUMIFS('Beladung des Speichers'!$E$17:$E$1001,'Beladung des Speichers'!$A$17:$A$1001,'Ergebnis (detailliert)'!A39))</f>
        <v/>
      </c>
      <c r="J39" s="113" t="str">
        <f>IF(ISBLANK('Beladung des Speichers'!A39),"",'Beladung des Speichers'!E39)</f>
        <v/>
      </c>
      <c r="K39" s="155" t="str">
        <f>IF(ISBLANK('Beladung des Speichers'!A39),"",SUMIFS('Entladung des Speichers'!$C$17:$C$1001,'Entladung des Speichers'!$A$17:$A$1001,'Ergebnis (detailliert)'!A39))</f>
        <v/>
      </c>
      <c r="L39" s="156" t="str">
        <f t="shared" si="2"/>
        <v/>
      </c>
      <c r="M39" s="156" t="str">
        <f>IF(ISBLANK('Entladung des Speichers'!A39),"",'Entladung des Speichers'!C39)</f>
        <v/>
      </c>
      <c r="N39" s="155" t="str">
        <f>IF(ISBLANK('Beladung des Speichers'!A39),"",SUMIFS('Entladung des Speichers'!$E$17:$E$1001,'Entladung des Speichers'!$A$17:$A$1001,'Ergebnis (detailliert)'!$A$17:$A$300))</f>
        <v/>
      </c>
      <c r="O39" s="113" t="str">
        <f t="shared" si="3"/>
        <v/>
      </c>
      <c r="P39" s="17" t="str">
        <f>IFERROR(IF(A39="","",N39*'Ergebnis (detailliert)'!J39/'Ergebnis (detailliert)'!I39),0)</f>
        <v/>
      </c>
      <c r="Q39" s="95" t="str">
        <f t="shared" si="4"/>
        <v/>
      </c>
      <c r="R39" s="96" t="str">
        <f t="shared" si="5"/>
        <v/>
      </c>
      <c r="S39" s="97" t="str">
        <f>IF(A39="","",IF(LOOKUP(A39,Stammdaten!$A$17:$A$1001,Stammdaten!$G$17:$G$1001)="Nein",0,IF(ISBLANK('Beladung des Speichers'!A39),"",ROUND(MIN(J39,Q39)*-1,2))))</f>
        <v/>
      </c>
    </row>
    <row r="40" spans="1:19" x14ac:dyDescent="0.2">
      <c r="A40" s="98" t="str">
        <f>IF('Beladung des Speichers'!A40="","",'Beladung des Speichers'!A40)</f>
        <v/>
      </c>
      <c r="B40" s="98" t="str">
        <f>IF('Beladung des Speichers'!B40="","",'Beladung des Speichers'!B40)</f>
        <v/>
      </c>
      <c r="C40" s="150" t="str">
        <f>IF(ISBLANK('Beladung des Speichers'!A40),"",SUMIFS('Beladung des Speichers'!$C$17:$C$300,'Beladung des Speichers'!$A$17:$A$300,A40)-SUMIFS('Entladung des Speichers'!$C$17:$C$300,'Entladung des Speichers'!$A$17:$A$300,A40)+SUMIFS(Füllstände!$B$17:$B$299,Füllstände!$A$17:$A$299,A40)-SUMIFS(Füllstände!$C$17:$C$299,Füllstände!$A$17:$A$299,A40))</f>
        <v/>
      </c>
      <c r="D40" s="151" t="str">
        <f>IF(ISBLANK('Beladung des Speichers'!A40),"",C40*'Beladung des Speichers'!C40/SUMIFS('Beladung des Speichers'!$C$17:$C$300,'Beladung des Speichers'!$A$17:$A$300,A40))</f>
        <v/>
      </c>
      <c r="E40" s="152" t="str">
        <f>IF(ISBLANK('Beladung des Speichers'!A40),"",1/SUMIFS('Beladung des Speichers'!$C$17:$C$300,'Beladung des Speichers'!$A$17:$A$300,A40)*C40*SUMIF($A$17:$A$300,A40,'Beladung des Speichers'!$E$17:$E$300))</f>
        <v/>
      </c>
      <c r="F40" s="153" t="str">
        <f>IF(ISBLANK('Beladung des Speichers'!A40),"",IF(C40=0,"0,00",D40/C40*E40))</f>
        <v/>
      </c>
      <c r="G40" s="154" t="str">
        <f>IF(ISBLANK('Beladung des Speichers'!A40),"",SUMIFS('Beladung des Speichers'!$C$17:$C$300,'Beladung des Speichers'!$A$17:$A$300,A40))</f>
        <v/>
      </c>
      <c r="H40" s="112" t="str">
        <f>IF(ISBLANK('Beladung des Speichers'!A40),"",'Beladung des Speichers'!C40)</f>
        <v/>
      </c>
      <c r="I40" s="155" t="str">
        <f>IF(ISBLANK('Beladung des Speichers'!A40),"",SUMIFS('Beladung des Speichers'!$E$17:$E$1001,'Beladung des Speichers'!$A$17:$A$1001,'Ergebnis (detailliert)'!A40))</f>
        <v/>
      </c>
      <c r="J40" s="113" t="str">
        <f>IF(ISBLANK('Beladung des Speichers'!A40),"",'Beladung des Speichers'!E40)</f>
        <v/>
      </c>
      <c r="K40" s="155" t="str">
        <f>IF(ISBLANK('Beladung des Speichers'!A40),"",SUMIFS('Entladung des Speichers'!$C$17:$C$1001,'Entladung des Speichers'!$A$17:$A$1001,'Ergebnis (detailliert)'!A40))</f>
        <v/>
      </c>
      <c r="L40" s="156" t="str">
        <f t="shared" si="2"/>
        <v/>
      </c>
      <c r="M40" s="156" t="str">
        <f>IF(ISBLANK('Entladung des Speichers'!A40),"",'Entladung des Speichers'!C40)</f>
        <v/>
      </c>
      <c r="N40" s="155" t="str">
        <f>IF(ISBLANK('Beladung des Speichers'!A40),"",SUMIFS('Entladung des Speichers'!$E$17:$E$1001,'Entladung des Speichers'!$A$17:$A$1001,'Ergebnis (detailliert)'!$A$17:$A$300))</f>
        <v/>
      </c>
      <c r="O40" s="113" t="str">
        <f t="shared" si="3"/>
        <v/>
      </c>
      <c r="P40" s="17" t="str">
        <f>IFERROR(IF(A40="","",N40*'Ergebnis (detailliert)'!J40/'Ergebnis (detailliert)'!I40),0)</f>
        <v/>
      </c>
      <c r="Q40" s="95" t="str">
        <f t="shared" si="4"/>
        <v/>
      </c>
      <c r="R40" s="96" t="str">
        <f t="shared" si="5"/>
        <v/>
      </c>
      <c r="S40" s="97" t="str">
        <f>IF(A40="","",IF(LOOKUP(A40,Stammdaten!$A$17:$A$1001,Stammdaten!$G$17:$G$1001)="Nein",0,IF(ISBLANK('Beladung des Speichers'!A40),"",ROUND(MIN(J40,Q40)*-1,2))))</f>
        <v/>
      </c>
    </row>
    <row r="41" spans="1:19" x14ac:dyDescent="0.2">
      <c r="A41" s="98" t="str">
        <f>IF('Beladung des Speichers'!A41="","",'Beladung des Speichers'!A41)</f>
        <v/>
      </c>
      <c r="B41" s="98" t="str">
        <f>IF('Beladung des Speichers'!B41="","",'Beladung des Speichers'!B41)</f>
        <v/>
      </c>
      <c r="C41" s="150" t="str">
        <f>IF(ISBLANK('Beladung des Speichers'!A41),"",SUMIFS('Beladung des Speichers'!$C$17:$C$300,'Beladung des Speichers'!$A$17:$A$300,A41)-SUMIFS('Entladung des Speichers'!$C$17:$C$300,'Entladung des Speichers'!$A$17:$A$300,A41)+SUMIFS(Füllstände!$B$17:$B$299,Füllstände!$A$17:$A$299,A41)-SUMIFS(Füllstände!$C$17:$C$299,Füllstände!$A$17:$A$299,A41))</f>
        <v/>
      </c>
      <c r="D41" s="151" t="str">
        <f>IF(ISBLANK('Beladung des Speichers'!A41),"",C41*'Beladung des Speichers'!C41/SUMIFS('Beladung des Speichers'!$C$17:$C$300,'Beladung des Speichers'!$A$17:$A$300,A41))</f>
        <v/>
      </c>
      <c r="E41" s="152" t="str">
        <f>IF(ISBLANK('Beladung des Speichers'!A41),"",1/SUMIFS('Beladung des Speichers'!$C$17:$C$300,'Beladung des Speichers'!$A$17:$A$300,A41)*C41*SUMIF($A$17:$A$300,A41,'Beladung des Speichers'!$E$17:$E$300))</f>
        <v/>
      </c>
      <c r="F41" s="153" t="str">
        <f>IF(ISBLANK('Beladung des Speichers'!A41),"",IF(C41=0,"0,00",D41/C41*E41))</f>
        <v/>
      </c>
      <c r="G41" s="154" t="str">
        <f>IF(ISBLANK('Beladung des Speichers'!A41),"",SUMIFS('Beladung des Speichers'!$C$17:$C$300,'Beladung des Speichers'!$A$17:$A$300,A41))</f>
        <v/>
      </c>
      <c r="H41" s="112" t="str">
        <f>IF(ISBLANK('Beladung des Speichers'!A41),"",'Beladung des Speichers'!C41)</f>
        <v/>
      </c>
      <c r="I41" s="155" t="str">
        <f>IF(ISBLANK('Beladung des Speichers'!A41),"",SUMIFS('Beladung des Speichers'!$E$17:$E$1001,'Beladung des Speichers'!$A$17:$A$1001,'Ergebnis (detailliert)'!A41))</f>
        <v/>
      </c>
      <c r="J41" s="113" t="str">
        <f>IF(ISBLANK('Beladung des Speichers'!A41),"",'Beladung des Speichers'!E41)</f>
        <v/>
      </c>
      <c r="K41" s="155" t="str">
        <f>IF(ISBLANK('Beladung des Speichers'!A41),"",SUMIFS('Entladung des Speichers'!$C$17:$C$1001,'Entladung des Speichers'!$A$17:$A$1001,'Ergebnis (detailliert)'!A41))</f>
        <v/>
      </c>
      <c r="L41" s="156" t="str">
        <f t="shared" si="2"/>
        <v/>
      </c>
      <c r="M41" s="156" t="str">
        <f>IF(ISBLANK('Entladung des Speichers'!A41),"",'Entladung des Speichers'!C41)</f>
        <v/>
      </c>
      <c r="N41" s="155" t="str">
        <f>IF(ISBLANK('Beladung des Speichers'!A41),"",SUMIFS('Entladung des Speichers'!$E$17:$E$1001,'Entladung des Speichers'!$A$17:$A$1001,'Ergebnis (detailliert)'!$A$17:$A$300))</f>
        <v/>
      </c>
      <c r="O41" s="113" t="str">
        <f t="shared" si="3"/>
        <v/>
      </c>
      <c r="P41" s="17" t="str">
        <f>IFERROR(IF(A41="","",N41*'Ergebnis (detailliert)'!J41/'Ergebnis (detailliert)'!I41),0)</f>
        <v/>
      </c>
      <c r="Q41" s="95" t="str">
        <f t="shared" si="4"/>
        <v/>
      </c>
      <c r="R41" s="96" t="str">
        <f t="shared" si="5"/>
        <v/>
      </c>
      <c r="S41" s="97" t="str">
        <f>IF(A41="","",IF(LOOKUP(A41,Stammdaten!$A$17:$A$1001,Stammdaten!$G$17:$G$1001)="Nein",0,IF(ISBLANK('Beladung des Speichers'!A41),"",ROUND(MIN(J41,Q41)*-1,2))))</f>
        <v/>
      </c>
    </row>
    <row r="42" spans="1:19" x14ac:dyDescent="0.2">
      <c r="A42" s="98" t="str">
        <f>IF('Beladung des Speichers'!A42="","",'Beladung des Speichers'!A42)</f>
        <v/>
      </c>
      <c r="B42" s="98" t="str">
        <f>IF('Beladung des Speichers'!B42="","",'Beladung des Speichers'!B42)</f>
        <v/>
      </c>
      <c r="C42" s="150" t="str">
        <f>IF(ISBLANK('Beladung des Speichers'!A42),"",SUMIFS('Beladung des Speichers'!$C$17:$C$300,'Beladung des Speichers'!$A$17:$A$300,A42)-SUMIFS('Entladung des Speichers'!$C$17:$C$300,'Entladung des Speichers'!$A$17:$A$300,A42)+SUMIFS(Füllstände!$B$17:$B$299,Füllstände!$A$17:$A$299,A42)-SUMIFS(Füllstände!$C$17:$C$299,Füllstände!$A$17:$A$299,A42))</f>
        <v/>
      </c>
      <c r="D42" s="151" t="str">
        <f>IF(ISBLANK('Beladung des Speichers'!A42),"",C42*'Beladung des Speichers'!C42/SUMIFS('Beladung des Speichers'!$C$17:$C$300,'Beladung des Speichers'!$A$17:$A$300,A42))</f>
        <v/>
      </c>
      <c r="E42" s="152" t="str">
        <f>IF(ISBLANK('Beladung des Speichers'!A42),"",1/SUMIFS('Beladung des Speichers'!$C$17:$C$300,'Beladung des Speichers'!$A$17:$A$300,A42)*C42*SUMIF($A$17:$A$300,A42,'Beladung des Speichers'!$E$17:$E$300))</f>
        <v/>
      </c>
      <c r="F42" s="153" t="str">
        <f>IF(ISBLANK('Beladung des Speichers'!A42),"",IF(C42=0,"0,00",D42/C42*E42))</f>
        <v/>
      </c>
      <c r="G42" s="154" t="str">
        <f>IF(ISBLANK('Beladung des Speichers'!A42),"",SUMIFS('Beladung des Speichers'!$C$17:$C$300,'Beladung des Speichers'!$A$17:$A$300,A42))</f>
        <v/>
      </c>
      <c r="H42" s="112" t="str">
        <f>IF(ISBLANK('Beladung des Speichers'!A42),"",'Beladung des Speichers'!C42)</f>
        <v/>
      </c>
      <c r="I42" s="155" t="str">
        <f>IF(ISBLANK('Beladung des Speichers'!A42),"",SUMIFS('Beladung des Speichers'!$E$17:$E$1001,'Beladung des Speichers'!$A$17:$A$1001,'Ergebnis (detailliert)'!A42))</f>
        <v/>
      </c>
      <c r="J42" s="113" t="str">
        <f>IF(ISBLANK('Beladung des Speichers'!A42),"",'Beladung des Speichers'!E42)</f>
        <v/>
      </c>
      <c r="K42" s="155" t="str">
        <f>IF(ISBLANK('Beladung des Speichers'!A42),"",SUMIFS('Entladung des Speichers'!$C$17:$C$1001,'Entladung des Speichers'!$A$17:$A$1001,'Ergebnis (detailliert)'!A42))</f>
        <v/>
      </c>
      <c r="L42" s="156" t="str">
        <f t="shared" si="2"/>
        <v/>
      </c>
      <c r="M42" s="156" t="str">
        <f>IF(ISBLANK('Entladung des Speichers'!A42),"",'Entladung des Speichers'!C42)</f>
        <v/>
      </c>
      <c r="N42" s="155" t="str">
        <f>IF(ISBLANK('Beladung des Speichers'!A42),"",SUMIFS('Entladung des Speichers'!$E$17:$E$1001,'Entladung des Speichers'!$A$17:$A$1001,'Ergebnis (detailliert)'!$A$17:$A$300))</f>
        <v/>
      </c>
      <c r="O42" s="113" t="str">
        <f t="shared" si="3"/>
        <v/>
      </c>
      <c r="P42" s="17" t="str">
        <f>IFERROR(IF(A42="","",N42*'Ergebnis (detailliert)'!J42/'Ergebnis (detailliert)'!I42),0)</f>
        <v/>
      </c>
      <c r="Q42" s="95" t="str">
        <f t="shared" si="4"/>
        <v/>
      </c>
      <c r="R42" s="96" t="str">
        <f t="shared" si="5"/>
        <v/>
      </c>
      <c r="S42" s="97" t="str">
        <f>IF(A42="","",IF(LOOKUP(A42,Stammdaten!$A$17:$A$1001,Stammdaten!$G$17:$G$1001)="Nein",0,IF(ISBLANK('Beladung des Speichers'!A42),"",ROUND(MIN(J42,Q42)*-1,2))))</f>
        <v/>
      </c>
    </row>
    <row r="43" spans="1:19" x14ac:dyDescent="0.2">
      <c r="A43" s="98" t="str">
        <f>IF('Beladung des Speichers'!A43="","",'Beladung des Speichers'!A43)</f>
        <v/>
      </c>
      <c r="B43" s="98" t="str">
        <f>IF('Beladung des Speichers'!B43="","",'Beladung des Speichers'!B43)</f>
        <v/>
      </c>
      <c r="C43" s="150" t="str">
        <f>IF(ISBLANK('Beladung des Speichers'!A43),"",SUMIFS('Beladung des Speichers'!$C$17:$C$300,'Beladung des Speichers'!$A$17:$A$300,A43)-SUMIFS('Entladung des Speichers'!$C$17:$C$300,'Entladung des Speichers'!$A$17:$A$300,A43)+SUMIFS(Füllstände!$B$17:$B$299,Füllstände!$A$17:$A$299,A43)-SUMIFS(Füllstände!$C$17:$C$299,Füllstände!$A$17:$A$299,A43))</f>
        <v/>
      </c>
      <c r="D43" s="151" t="str">
        <f>IF(ISBLANK('Beladung des Speichers'!A43),"",C43*'Beladung des Speichers'!C43/SUMIFS('Beladung des Speichers'!$C$17:$C$300,'Beladung des Speichers'!$A$17:$A$300,A43))</f>
        <v/>
      </c>
      <c r="E43" s="152" t="str">
        <f>IF(ISBLANK('Beladung des Speichers'!A43),"",1/SUMIFS('Beladung des Speichers'!$C$17:$C$300,'Beladung des Speichers'!$A$17:$A$300,A43)*C43*SUMIF($A$17:$A$300,A43,'Beladung des Speichers'!$E$17:$E$300))</f>
        <v/>
      </c>
      <c r="F43" s="153" t="str">
        <f>IF(ISBLANK('Beladung des Speichers'!A43),"",IF(C43=0,"0,00",D43/C43*E43))</f>
        <v/>
      </c>
      <c r="G43" s="154" t="str">
        <f>IF(ISBLANK('Beladung des Speichers'!A43),"",SUMIFS('Beladung des Speichers'!$C$17:$C$300,'Beladung des Speichers'!$A$17:$A$300,A43))</f>
        <v/>
      </c>
      <c r="H43" s="112" t="str">
        <f>IF(ISBLANK('Beladung des Speichers'!A43),"",'Beladung des Speichers'!C43)</f>
        <v/>
      </c>
      <c r="I43" s="155" t="str">
        <f>IF(ISBLANK('Beladung des Speichers'!A43),"",SUMIFS('Beladung des Speichers'!$E$17:$E$1001,'Beladung des Speichers'!$A$17:$A$1001,'Ergebnis (detailliert)'!A43))</f>
        <v/>
      </c>
      <c r="J43" s="113" t="str">
        <f>IF(ISBLANK('Beladung des Speichers'!A43),"",'Beladung des Speichers'!E43)</f>
        <v/>
      </c>
      <c r="K43" s="155" t="str">
        <f>IF(ISBLANK('Beladung des Speichers'!A43),"",SUMIFS('Entladung des Speichers'!$C$17:$C$1001,'Entladung des Speichers'!$A$17:$A$1001,'Ergebnis (detailliert)'!A43))</f>
        <v/>
      </c>
      <c r="L43" s="156" t="str">
        <f t="shared" si="2"/>
        <v/>
      </c>
      <c r="M43" s="156" t="str">
        <f>IF(ISBLANK('Entladung des Speichers'!A43),"",'Entladung des Speichers'!C43)</f>
        <v/>
      </c>
      <c r="N43" s="155" t="str">
        <f>IF(ISBLANK('Beladung des Speichers'!A43),"",SUMIFS('Entladung des Speichers'!$E$17:$E$1001,'Entladung des Speichers'!$A$17:$A$1001,'Ergebnis (detailliert)'!$A$17:$A$300))</f>
        <v/>
      </c>
      <c r="O43" s="113" t="str">
        <f t="shared" si="3"/>
        <v/>
      </c>
      <c r="P43" s="17" t="str">
        <f>IFERROR(IF(A43="","",N43*'Ergebnis (detailliert)'!J43/'Ergebnis (detailliert)'!I43),0)</f>
        <v/>
      </c>
      <c r="Q43" s="95" t="str">
        <f t="shared" si="4"/>
        <v/>
      </c>
      <c r="R43" s="96" t="str">
        <f t="shared" si="5"/>
        <v/>
      </c>
      <c r="S43" s="97" t="str">
        <f>IF(A43="","",IF(LOOKUP(A43,Stammdaten!$A$17:$A$1001,Stammdaten!$G$17:$G$1001)="Nein",0,IF(ISBLANK('Beladung des Speichers'!A43),"",ROUND(MIN(J43,Q43)*-1,2))))</f>
        <v/>
      </c>
    </row>
    <row r="44" spans="1:19" x14ac:dyDescent="0.2">
      <c r="A44" s="98" t="str">
        <f>IF('Beladung des Speichers'!A44="","",'Beladung des Speichers'!A44)</f>
        <v/>
      </c>
      <c r="B44" s="98" t="str">
        <f>IF('Beladung des Speichers'!B44="","",'Beladung des Speichers'!B44)</f>
        <v/>
      </c>
      <c r="C44" s="150" t="str">
        <f>IF(ISBLANK('Beladung des Speichers'!A44),"",SUMIFS('Beladung des Speichers'!$C$17:$C$300,'Beladung des Speichers'!$A$17:$A$300,A44)-SUMIFS('Entladung des Speichers'!$C$17:$C$300,'Entladung des Speichers'!$A$17:$A$300,A44)+SUMIFS(Füllstände!$B$17:$B$299,Füllstände!$A$17:$A$299,A44)-SUMIFS(Füllstände!$C$17:$C$299,Füllstände!$A$17:$A$299,A44))</f>
        <v/>
      </c>
      <c r="D44" s="151" t="str">
        <f>IF(ISBLANK('Beladung des Speichers'!A44),"",C44*'Beladung des Speichers'!C44/SUMIFS('Beladung des Speichers'!$C$17:$C$300,'Beladung des Speichers'!$A$17:$A$300,A44))</f>
        <v/>
      </c>
      <c r="E44" s="152" t="str">
        <f>IF(ISBLANK('Beladung des Speichers'!A44),"",1/SUMIFS('Beladung des Speichers'!$C$17:$C$300,'Beladung des Speichers'!$A$17:$A$300,A44)*C44*SUMIF($A$17:$A$300,A44,'Beladung des Speichers'!$E$17:$E$300))</f>
        <v/>
      </c>
      <c r="F44" s="153" t="str">
        <f>IF(ISBLANK('Beladung des Speichers'!A44),"",IF(C44=0,"0,00",D44/C44*E44))</f>
        <v/>
      </c>
      <c r="G44" s="154" t="str">
        <f>IF(ISBLANK('Beladung des Speichers'!A44),"",SUMIFS('Beladung des Speichers'!$C$17:$C$300,'Beladung des Speichers'!$A$17:$A$300,A44))</f>
        <v/>
      </c>
      <c r="H44" s="112" t="str">
        <f>IF(ISBLANK('Beladung des Speichers'!A44),"",'Beladung des Speichers'!C44)</f>
        <v/>
      </c>
      <c r="I44" s="155" t="str">
        <f>IF(ISBLANK('Beladung des Speichers'!A44),"",SUMIFS('Beladung des Speichers'!$E$17:$E$1001,'Beladung des Speichers'!$A$17:$A$1001,'Ergebnis (detailliert)'!A44))</f>
        <v/>
      </c>
      <c r="J44" s="113" t="str">
        <f>IF(ISBLANK('Beladung des Speichers'!A44),"",'Beladung des Speichers'!E44)</f>
        <v/>
      </c>
      <c r="K44" s="155" t="str">
        <f>IF(ISBLANK('Beladung des Speichers'!A44),"",SUMIFS('Entladung des Speichers'!$C$17:$C$1001,'Entladung des Speichers'!$A$17:$A$1001,'Ergebnis (detailliert)'!A44))</f>
        <v/>
      </c>
      <c r="L44" s="156" t="str">
        <f t="shared" si="2"/>
        <v/>
      </c>
      <c r="M44" s="156" t="str">
        <f>IF(ISBLANK('Entladung des Speichers'!A44),"",'Entladung des Speichers'!C44)</f>
        <v/>
      </c>
      <c r="N44" s="155" t="str">
        <f>IF(ISBLANK('Beladung des Speichers'!A44),"",SUMIFS('Entladung des Speichers'!$E$17:$E$1001,'Entladung des Speichers'!$A$17:$A$1001,'Ergebnis (detailliert)'!$A$17:$A$300))</f>
        <v/>
      </c>
      <c r="O44" s="113" t="str">
        <f t="shared" si="3"/>
        <v/>
      </c>
      <c r="P44" s="17" t="str">
        <f>IFERROR(IF(A44="","",N44*'Ergebnis (detailliert)'!J44/'Ergebnis (detailliert)'!I44),0)</f>
        <v/>
      </c>
      <c r="Q44" s="95" t="str">
        <f t="shared" si="4"/>
        <v/>
      </c>
      <c r="R44" s="96" t="str">
        <f t="shared" si="5"/>
        <v/>
      </c>
      <c r="S44" s="97" t="str">
        <f>IF(A44="","",IF(LOOKUP(A44,Stammdaten!$A$17:$A$1001,Stammdaten!$G$17:$G$1001)="Nein",0,IF(ISBLANK('Beladung des Speichers'!A44),"",ROUND(MIN(J44,Q44)*-1,2))))</f>
        <v/>
      </c>
    </row>
    <row r="45" spans="1:19" x14ac:dyDescent="0.2">
      <c r="A45" s="98" t="str">
        <f>IF('Beladung des Speichers'!A45="","",'Beladung des Speichers'!A45)</f>
        <v/>
      </c>
      <c r="B45" s="98" t="str">
        <f>IF('Beladung des Speichers'!B45="","",'Beladung des Speichers'!B45)</f>
        <v/>
      </c>
      <c r="C45" s="150" t="str">
        <f>IF(ISBLANK('Beladung des Speichers'!A45),"",SUMIFS('Beladung des Speichers'!$C$17:$C$300,'Beladung des Speichers'!$A$17:$A$300,A45)-SUMIFS('Entladung des Speichers'!$C$17:$C$300,'Entladung des Speichers'!$A$17:$A$300,A45)+SUMIFS(Füllstände!$B$17:$B$299,Füllstände!$A$17:$A$299,A45)-SUMIFS(Füllstände!$C$17:$C$299,Füllstände!$A$17:$A$299,A45))</f>
        <v/>
      </c>
      <c r="D45" s="151" t="str">
        <f>IF(ISBLANK('Beladung des Speichers'!A45),"",C45*'Beladung des Speichers'!C45/SUMIFS('Beladung des Speichers'!$C$17:$C$300,'Beladung des Speichers'!$A$17:$A$300,A45))</f>
        <v/>
      </c>
      <c r="E45" s="152" t="str">
        <f>IF(ISBLANK('Beladung des Speichers'!A45),"",1/SUMIFS('Beladung des Speichers'!$C$17:$C$300,'Beladung des Speichers'!$A$17:$A$300,A45)*C45*SUMIF($A$17:$A$300,A45,'Beladung des Speichers'!$E$17:$E$300))</f>
        <v/>
      </c>
      <c r="F45" s="153" t="str">
        <f>IF(ISBLANK('Beladung des Speichers'!A45),"",IF(C45=0,"0,00",D45/C45*E45))</f>
        <v/>
      </c>
      <c r="G45" s="154" t="str">
        <f>IF(ISBLANK('Beladung des Speichers'!A45),"",SUMIFS('Beladung des Speichers'!$C$17:$C$300,'Beladung des Speichers'!$A$17:$A$300,A45))</f>
        <v/>
      </c>
      <c r="H45" s="112" t="str">
        <f>IF(ISBLANK('Beladung des Speichers'!A45),"",'Beladung des Speichers'!C45)</f>
        <v/>
      </c>
      <c r="I45" s="155" t="str">
        <f>IF(ISBLANK('Beladung des Speichers'!A45),"",SUMIFS('Beladung des Speichers'!$E$17:$E$1001,'Beladung des Speichers'!$A$17:$A$1001,'Ergebnis (detailliert)'!A45))</f>
        <v/>
      </c>
      <c r="J45" s="113" t="str">
        <f>IF(ISBLANK('Beladung des Speichers'!A45),"",'Beladung des Speichers'!E45)</f>
        <v/>
      </c>
      <c r="K45" s="155" t="str">
        <f>IF(ISBLANK('Beladung des Speichers'!A45),"",SUMIFS('Entladung des Speichers'!$C$17:$C$1001,'Entladung des Speichers'!$A$17:$A$1001,'Ergebnis (detailliert)'!A45))</f>
        <v/>
      </c>
      <c r="L45" s="156" t="str">
        <f t="shared" si="2"/>
        <v/>
      </c>
      <c r="M45" s="156" t="str">
        <f>IF(ISBLANK('Entladung des Speichers'!A45),"",'Entladung des Speichers'!C45)</f>
        <v/>
      </c>
      <c r="N45" s="155" t="str">
        <f>IF(ISBLANK('Beladung des Speichers'!A45),"",SUMIFS('Entladung des Speichers'!$E$17:$E$1001,'Entladung des Speichers'!$A$17:$A$1001,'Ergebnis (detailliert)'!$A$17:$A$300))</f>
        <v/>
      </c>
      <c r="O45" s="113" t="str">
        <f t="shared" si="3"/>
        <v/>
      </c>
      <c r="P45" s="17" t="str">
        <f>IFERROR(IF(A45="","",N45*'Ergebnis (detailliert)'!J45/'Ergebnis (detailliert)'!I45),0)</f>
        <v/>
      </c>
      <c r="Q45" s="95" t="str">
        <f t="shared" si="4"/>
        <v/>
      </c>
      <c r="R45" s="96" t="str">
        <f t="shared" si="5"/>
        <v/>
      </c>
      <c r="S45" s="97" t="str">
        <f>IF(A45="","",IF(LOOKUP(A45,Stammdaten!$A$17:$A$1001,Stammdaten!$G$17:$G$1001)="Nein",0,IF(ISBLANK('Beladung des Speichers'!A45),"",ROUND(MIN(J45,Q45)*-1,2))))</f>
        <v/>
      </c>
    </row>
    <row r="46" spans="1:19" x14ac:dyDescent="0.2">
      <c r="A46" s="98" t="str">
        <f>IF('Beladung des Speichers'!A46="","",'Beladung des Speichers'!A46)</f>
        <v/>
      </c>
      <c r="B46" s="98" t="str">
        <f>IF('Beladung des Speichers'!B46="","",'Beladung des Speichers'!B46)</f>
        <v/>
      </c>
      <c r="C46" s="150" t="str">
        <f>IF(ISBLANK('Beladung des Speichers'!A46),"",SUMIFS('Beladung des Speichers'!$C$17:$C$300,'Beladung des Speichers'!$A$17:$A$300,A46)-SUMIFS('Entladung des Speichers'!$C$17:$C$300,'Entladung des Speichers'!$A$17:$A$300,A46)+SUMIFS(Füllstände!$B$17:$B$299,Füllstände!$A$17:$A$299,A46)-SUMIFS(Füllstände!$C$17:$C$299,Füllstände!$A$17:$A$299,A46))</f>
        <v/>
      </c>
      <c r="D46" s="151" t="str">
        <f>IF(ISBLANK('Beladung des Speichers'!A46),"",C46*'Beladung des Speichers'!C46/SUMIFS('Beladung des Speichers'!$C$17:$C$300,'Beladung des Speichers'!$A$17:$A$300,A46))</f>
        <v/>
      </c>
      <c r="E46" s="152" t="str">
        <f>IF(ISBLANK('Beladung des Speichers'!A46),"",1/SUMIFS('Beladung des Speichers'!$C$17:$C$300,'Beladung des Speichers'!$A$17:$A$300,A46)*C46*SUMIF($A$17:$A$300,A46,'Beladung des Speichers'!$E$17:$E$300))</f>
        <v/>
      </c>
      <c r="F46" s="153" t="str">
        <f>IF(ISBLANK('Beladung des Speichers'!A46),"",IF(C46=0,"0,00",D46/C46*E46))</f>
        <v/>
      </c>
      <c r="G46" s="154" t="str">
        <f>IF(ISBLANK('Beladung des Speichers'!A46),"",SUMIFS('Beladung des Speichers'!$C$17:$C$300,'Beladung des Speichers'!$A$17:$A$300,A46))</f>
        <v/>
      </c>
      <c r="H46" s="112" t="str">
        <f>IF(ISBLANK('Beladung des Speichers'!A46),"",'Beladung des Speichers'!C46)</f>
        <v/>
      </c>
      <c r="I46" s="155" t="str">
        <f>IF(ISBLANK('Beladung des Speichers'!A46),"",SUMIFS('Beladung des Speichers'!$E$17:$E$1001,'Beladung des Speichers'!$A$17:$A$1001,'Ergebnis (detailliert)'!A46))</f>
        <v/>
      </c>
      <c r="J46" s="113" t="str">
        <f>IF(ISBLANK('Beladung des Speichers'!A46),"",'Beladung des Speichers'!E46)</f>
        <v/>
      </c>
      <c r="K46" s="155" t="str">
        <f>IF(ISBLANK('Beladung des Speichers'!A46),"",SUMIFS('Entladung des Speichers'!$C$17:$C$1001,'Entladung des Speichers'!$A$17:$A$1001,'Ergebnis (detailliert)'!A46))</f>
        <v/>
      </c>
      <c r="L46" s="156" t="str">
        <f t="shared" si="2"/>
        <v/>
      </c>
      <c r="M46" s="156" t="str">
        <f>IF(ISBLANK('Entladung des Speichers'!A46),"",'Entladung des Speichers'!C46)</f>
        <v/>
      </c>
      <c r="N46" s="155" t="str">
        <f>IF(ISBLANK('Beladung des Speichers'!A46),"",SUMIFS('Entladung des Speichers'!$E$17:$E$1001,'Entladung des Speichers'!$A$17:$A$1001,'Ergebnis (detailliert)'!$A$17:$A$300))</f>
        <v/>
      </c>
      <c r="O46" s="113" t="str">
        <f t="shared" si="3"/>
        <v/>
      </c>
      <c r="P46" s="17" t="str">
        <f>IFERROR(IF(A46="","",N46*'Ergebnis (detailliert)'!J46/'Ergebnis (detailliert)'!I46),0)</f>
        <v/>
      </c>
      <c r="Q46" s="95" t="str">
        <f t="shared" si="4"/>
        <v/>
      </c>
      <c r="R46" s="96" t="str">
        <f t="shared" si="5"/>
        <v/>
      </c>
      <c r="S46" s="97" t="str">
        <f>IF(A46="","",IF(LOOKUP(A46,Stammdaten!$A$17:$A$1001,Stammdaten!$G$17:$G$1001)="Nein",0,IF(ISBLANK('Beladung des Speichers'!A46),"",ROUND(MIN(J46,Q46)*-1,2))))</f>
        <v/>
      </c>
    </row>
    <row r="47" spans="1:19" x14ac:dyDescent="0.2">
      <c r="A47" s="98" t="str">
        <f>IF('Beladung des Speichers'!A47="","",'Beladung des Speichers'!A47)</f>
        <v/>
      </c>
      <c r="B47" s="98" t="str">
        <f>IF('Beladung des Speichers'!B47="","",'Beladung des Speichers'!B47)</f>
        <v/>
      </c>
      <c r="C47" s="150" t="str">
        <f>IF(ISBLANK('Beladung des Speichers'!A47),"",SUMIFS('Beladung des Speichers'!$C$17:$C$300,'Beladung des Speichers'!$A$17:$A$300,A47)-SUMIFS('Entladung des Speichers'!$C$17:$C$300,'Entladung des Speichers'!$A$17:$A$300,A47)+SUMIFS(Füllstände!$B$17:$B$299,Füllstände!$A$17:$A$299,A47)-SUMIFS(Füllstände!$C$17:$C$299,Füllstände!$A$17:$A$299,A47))</f>
        <v/>
      </c>
      <c r="D47" s="151" t="str">
        <f>IF(ISBLANK('Beladung des Speichers'!A47),"",C47*'Beladung des Speichers'!C47/SUMIFS('Beladung des Speichers'!$C$17:$C$300,'Beladung des Speichers'!$A$17:$A$300,A47))</f>
        <v/>
      </c>
      <c r="E47" s="152" t="str">
        <f>IF(ISBLANK('Beladung des Speichers'!A47),"",1/SUMIFS('Beladung des Speichers'!$C$17:$C$300,'Beladung des Speichers'!$A$17:$A$300,A47)*C47*SUMIF($A$17:$A$300,A47,'Beladung des Speichers'!$E$17:$E$300))</f>
        <v/>
      </c>
      <c r="F47" s="153" t="str">
        <f>IF(ISBLANK('Beladung des Speichers'!A47),"",IF(C47=0,"0,00",D47/C47*E47))</f>
        <v/>
      </c>
      <c r="G47" s="154" t="str">
        <f>IF(ISBLANK('Beladung des Speichers'!A47),"",SUMIFS('Beladung des Speichers'!$C$17:$C$300,'Beladung des Speichers'!$A$17:$A$300,A47))</f>
        <v/>
      </c>
      <c r="H47" s="112" t="str">
        <f>IF(ISBLANK('Beladung des Speichers'!A47),"",'Beladung des Speichers'!C47)</f>
        <v/>
      </c>
      <c r="I47" s="155" t="str">
        <f>IF(ISBLANK('Beladung des Speichers'!A47),"",SUMIFS('Beladung des Speichers'!$E$17:$E$1001,'Beladung des Speichers'!$A$17:$A$1001,'Ergebnis (detailliert)'!A47))</f>
        <v/>
      </c>
      <c r="J47" s="113" t="str">
        <f>IF(ISBLANK('Beladung des Speichers'!A47),"",'Beladung des Speichers'!E47)</f>
        <v/>
      </c>
      <c r="K47" s="155" t="str">
        <f>IF(ISBLANK('Beladung des Speichers'!A47),"",SUMIFS('Entladung des Speichers'!$C$17:$C$1001,'Entladung des Speichers'!$A$17:$A$1001,'Ergebnis (detailliert)'!A47))</f>
        <v/>
      </c>
      <c r="L47" s="156" t="str">
        <f t="shared" si="2"/>
        <v/>
      </c>
      <c r="M47" s="156" t="str">
        <f>IF(ISBLANK('Entladung des Speichers'!A47),"",'Entladung des Speichers'!C47)</f>
        <v/>
      </c>
      <c r="N47" s="155" t="str">
        <f>IF(ISBLANK('Beladung des Speichers'!A47),"",SUMIFS('Entladung des Speichers'!$E$17:$E$1001,'Entladung des Speichers'!$A$17:$A$1001,'Ergebnis (detailliert)'!$A$17:$A$300))</f>
        <v/>
      </c>
      <c r="O47" s="113" t="str">
        <f t="shared" si="3"/>
        <v/>
      </c>
      <c r="P47" s="17" t="str">
        <f>IFERROR(IF(A47="","",N47*'Ergebnis (detailliert)'!J47/'Ergebnis (detailliert)'!I47),0)</f>
        <v/>
      </c>
      <c r="Q47" s="95" t="str">
        <f t="shared" si="4"/>
        <v/>
      </c>
      <c r="R47" s="96" t="str">
        <f t="shared" si="5"/>
        <v/>
      </c>
      <c r="S47" s="97" t="str">
        <f>IF(A47="","",IF(LOOKUP(A47,Stammdaten!$A$17:$A$1001,Stammdaten!$G$17:$G$1001)="Nein",0,IF(ISBLANK('Beladung des Speichers'!A47),"",ROUND(MIN(J47,Q47)*-1,2))))</f>
        <v/>
      </c>
    </row>
    <row r="48" spans="1:19" x14ac:dyDescent="0.2">
      <c r="A48" s="98" t="str">
        <f>IF('Beladung des Speichers'!A48="","",'Beladung des Speichers'!A48)</f>
        <v/>
      </c>
      <c r="B48" s="98" t="str">
        <f>IF('Beladung des Speichers'!B48="","",'Beladung des Speichers'!B48)</f>
        <v/>
      </c>
      <c r="C48" s="150" t="str">
        <f>IF(ISBLANK('Beladung des Speichers'!A48),"",SUMIFS('Beladung des Speichers'!$C$17:$C$300,'Beladung des Speichers'!$A$17:$A$300,A48)-SUMIFS('Entladung des Speichers'!$C$17:$C$300,'Entladung des Speichers'!$A$17:$A$300,A48)+SUMIFS(Füllstände!$B$17:$B$299,Füllstände!$A$17:$A$299,A48)-SUMIFS(Füllstände!$C$17:$C$299,Füllstände!$A$17:$A$299,A48))</f>
        <v/>
      </c>
      <c r="D48" s="151" t="str">
        <f>IF(ISBLANK('Beladung des Speichers'!A48),"",C48*'Beladung des Speichers'!C48/SUMIFS('Beladung des Speichers'!$C$17:$C$300,'Beladung des Speichers'!$A$17:$A$300,A48))</f>
        <v/>
      </c>
      <c r="E48" s="152" t="str">
        <f>IF(ISBLANK('Beladung des Speichers'!A48),"",1/SUMIFS('Beladung des Speichers'!$C$17:$C$300,'Beladung des Speichers'!$A$17:$A$300,A48)*C48*SUMIF($A$17:$A$300,A48,'Beladung des Speichers'!$E$17:$E$300))</f>
        <v/>
      </c>
      <c r="F48" s="153" t="str">
        <f>IF(ISBLANK('Beladung des Speichers'!A48),"",IF(C48=0,"0,00",D48/C48*E48))</f>
        <v/>
      </c>
      <c r="G48" s="154" t="str">
        <f>IF(ISBLANK('Beladung des Speichers'!A48),"",SUMIFS('Beladung des Speichers'!$C$17:$C$300,'Beladung des Speichers'!$A$17:$A$300,A48))</f>
        <v/>
      </c>
      <c r="H48" s="112" t="str">
        <f>IF(ISBLANK('Beladung des Speichers'!A48),"",'Beladung des Speichers'!C48)</f>
        <v/>
      </c>
      <c r="I48" s="155" t="str">
        <f>IF(ISBLANK('Beladung des Speichers'!A48),"",SUMIFS('Beladung des Speichers'!$E$17:$E$1001,'Beladung des Speichers'!$A$17:$A$1001,'Ergebnis (detailliert)'!A48))</f>
        <v/>
      </c>
      <c r="J48" s="113" t="str">
        <f>IF(ISBLANK('Beladung des Speichers'!A48),"",'Beladung des Speichers'!E48)</f>
        <v/>
      </c>
      <c r="K48" s="155" t="str">
        <f>IF(ISBLANK('Beladung des Speichers'!A48),"",SUMIFS('Entladung des Speichers'!$C$17:$C$1001,'Entladung des Speichers'!$A$17:$A$1001,'Ergebnis (detailliert)'!A48))</f>
        <v/>
      </c>
      <c r="L48" s="156" t="str">
        <f t="shared" si="2"/>
        <v/>
      </c>
      <c r="M48" s="156" t="str">
        <f>IF(ISBLANK('Entladung des Speichers'!A48),"",'Entladung des Speichers'!C48)</f>
        <v/>
      </c>
      <c r="N48" s="155" t="str">
        <f>IF(ISBLANK('Beladung des Speichers'!A48),"",SUMIFS('Entladung des Speichers'!$E$17:$E$1001,'Entladung des Speichers'!$A$17:$A$1001,'Ergebnis (detailliert)'!$A$17:$A$300))</f>
        <v/>
      </c>
      <c r="O48" s="113" t="str">
        <f t="shared" si="3"/>
        <v/>
      </c>
      <c r="P48" s="17" t="str">
        <f>IFERROR(IF(A48="","",N48*'Ergebnis (detailliert)'!J48/'Ergebnis (detailliert)'!I48),0)</f>
        <v/>
      </c>
      <c r="Q48" s="95" t="str">
        <f t="shared" si="4"/>
        <v/>
      </c>
      <c r="R48" s="96" t="str">
        <f t="shared" si="5"/>
        <v/>
      </c>
      <c r="S48" s="97" t="str">
        <f>IF(A48="","",IF(LOOKUP(A48,Stammdaten!$A$17:$A$1001,Stammdaten!$G$17:$G$1001)="Nein",0,IF(ISBLANK('Beladung des Speichers'!A48),"",ROUND(MIN(J48,Q48)*-1,2))))</f>
        <v/>
      </c>
    </row>
    <row r="49" spans="1:19" x14ac:dyDescent="0.2">
      <c r="A49" s="98" t="str">
        <f>IF('Beladung des Speichers'!A49="","",'Beladung des Speichers'!A49)</f>
        <v/>
      </c>
      <c r="B49" s="98" t="str">
        <f>IF('Beladung des Speichers'!B49="","",'Beladung des Speichers'!B49)</f>
        <v/>
      </c>
      <c r="C49" s="150" t="str">
        <f>IF(ISBLANK('Beladung des Speichers'!A49),"",SUMIFS('Beladung des Speichers'!$C$17:$C$300,'Beladung des Speichers'!$A$17:$A$300,A49)-SUMIFS('Entladung des Speichers'!$C$17:$C$300,'Entladung des Speichers'!$A$17:$A$300,A49)+SUMIFS(Füllstände!$B$17:$B$299,Füllstände!$A$17:$A$299,A49)-SUMIFS(Füllstände!$C$17:$C$299,Füllstände!$A$17:$A$299,A49))</f>
        <v/>
      </c>
      <c r="D49" s="151" t="str">
        <f>IF(ISBLANK('Beladung des Speichers'!A49),"",C49*'Beladung des Speichers'!C49/SUMIFS('Beladung des Speichers'!$C$17:$C$300,'Beladung des Speichers'!$A$17:$A$300,A49))</f>
        <v/>
      </c>
      <c r="E49" s="152" t="str">
        <f>IF(ISBLANK('Beladung des Speichers'!A49),"",1/SUMIFS('Beladung des Speichers'!$C$17:$C$300,'Beladung des Speichers'!$A$17:$A$300,A49)*C49*SUMIF($A$17:$A$300,A49,'Beladung des Speichers'!$E$17:$E$300))</f>
        <v/>
      </c>
      <c r="F49" s="153" t="str">
        <f>IF(ISBLANK('Beladung des Speichers'!A49),"",IF(C49=0,"0,00",D49/C49*E49))</f>
        <v/>
      </c>
      <c r="G49" s="154" t="str">
        <f>IF(ISBLANK('Beladung des Speichers'!A49),"",SUMIFS('Beladung des Speichers'!$C$17:$C$300,'Beladung des Speichers'!$A$17:$A$300,A49))</f>
        <v/>
      </c>
      <c r="H49" s="112" t="str">
        <f>IF(ISBLANK('Beladung des Speichers'!A49),"",'Beladung des Speichers'!C49)</f>
        <v/>
      </c>
      <c r="I49" s="155" t="str">
        <f>IF(ISBLANK('Beladung des Speichers'!A49),"",SUMIFS('Beladung des Speichers'!$E$17:$E$1001,'Beladung des Speichers'!$A$17:$A$1001,'Ergebnis (detailliert)'!A49))</f>
        <v/>
      </c>
      <c r="J49" s="113" t="str">
        <f>IF(ISBLANK('Beladung des Speichers'!A49),"",'Beladung des Speichers'!E49)</f>
        <v/>
      </c>
      <c r="K49" s="155" t="str">
        <f>IF(ISBLANK('Beladung des Speichers'!A49),"",SUMIFS('Entladung des Speichers'!$C$17:$C$1001,'Entladung des Speichers'!$A$17:$A$1001,'Ergebnis (detailliert)'!A49))</f>
        <v/>
      </c>
      <c r="L49" s="156" t="str">
        <f t="shared" si="2"/>
        <v/>
      </c>
      <c r="M49" s="156" t="str">
        <f>IF(ISBLANK('Entladung des Speichers'!A49),"",'Entladung des Speichers'!C49)</f>
        <v/>
      </c>
      <c r="N49" s="155" t="str">
        <f>IF(ISBLANK('Beladung des Speichers'!A49),"",SUMIFS('Entladung des Speichers'!$E$17:$E$1001,'Entladung des Speichers'!$A$17:$A$1001,'Ergebnis (detailliert)'!$A$17:$A$300))</f>
        <v/>
      </c>
      <c r="O49" s="113" t="str">
        <f t="shared" si="3"/>
        <v/>
      </c>
      <c r="P49" s="17" t="str">
        <f>IFERROR(IF(A49="","",N49*'Ergebnis (detailliert)'!J49/'Ergebnis (detailliert)'!I49),0)</f>
        <v/>
      </c>
      <c r="Q49" s="95" t="str">
        <f t="shared" si="4"/>
        <v/>
      </c>
      <c r="R49" s="96" t="str">
        <f t="shared" si="5"/>
        <v/>
      </c>
      <c r="S49" s="97" t="str">
        <f>IF(A49="","",IF(LOOKUP(A49,Stammdaten!$A$17:$A$1001,Stammdaten!$G$17:$G$1001)="Nein",0,IF(ISBLANK('Beladung des Speichers'!A49),"",ROUND(MIN(J49,Q49)*-1,2))))</f>
        <v/>
      </c>
    </row>
    <row r="50" spans="1:19" x14ac:dyDescent="0.2">
      <c r="A50" s="98" t="str">
        <f>IF('Beladung des Speichers'!A50="","",'Beladung des Speichers'!A50)</f>
        <v/>
      </c>
      <c r="B50" s="98" t="str">
        <f>IF('Beladung des Speichers'!B50="","",'Beladung des Speichers'!B50)</f>
        <v/>
      </c>
      <c r="C50" s="150" t="str">
        <f>IF(ISBLANK('Beladung des Speichers'!A50),"",SUMIFS('Beladung des Speichers'!$C$17:$C$300,'Beladung des Speichers'!$A$17:$A$300,A50)-SUMIFS('Entladung des Speichers'!$C$17:$C$300,'Entladung des Speichers'!$A$17:$A$300,A50)+SUMIFS(Füllstände!$B$17:$B$299,Füllstände!$A$17:$A$299,A50)-SUMIFS(Füllstände!$C$17:$C$299,Füllstände!$A$17:$A$299,A50))</f>
        <v/>
      </c>
      <c r="D50" s="151" t="str">
        <f>IF(ISBLANK('Beladung des Speichers'!A50),"",C50*'Beladung des Speichers'!C50/SUMIFS('Beladung des Speichers'!$C$17:$C$300,'Beladung des Speichers'!$A$17:$A$300,A50))</f>
        <v/>
      </c>
      <c r="E50" s="152" t="str">
        <f>IF(ISBLANK('Beladung des Speichers'!A50),"",1/SUMIFS('Beladung des Speichers'!$C$17:$C$300,'Beladung des Speichers'!$A$17:$A$300,A50)*C50*SUMIF($A$17:$A$300,A50,'Beladung des Speichers'!$E$17:$E$300))</f>
        <v/>
      </c>
      <c r="F50" s="153" t="str">
        <f>IF(ISBLANK('Beladung des Speichers'!A50),"",IF(C50=0,"0,00",D50/C50*E50))</f>
        <v/>
      </c>
      <c r="G50" s="154" t="str">
        <f>IF(ISBLANK('Beladung des Speichers'!A50),"",SUMIFS('Beladung des Speichers'!$C$17:$C$300,'Beladung des Speichers'!$A$17:$A$300,A50))</f>
        <v/>
      </c>
      <c r="H50" s="112" t="str">
        <f>IF(ISBLANK('Beladung des Speichers'!A50),"",'Beladung des Speichers'!C50)</f>
        <v/>
      </c>
      <c r="I50" s="155" t="str">
        <f>IF(ISBLANK('Beladung des Speichers'!A50),"",SUMIFS('Beladung des Speichers'!$E$17:$E$1001,'Beladung des Speichers'!$A$17:$A$1001,'Ergebnis (detailliert)'!A50))</f>
        <v/>
      </c>
      <c r="J50" s="113" t="str">
        <f>IF(ISBLANK('Beladung des Speichers'!A50),"",'Beladung des Speichers'!E50)</f>
        <v/>
      </c>
      <c r="K50" s="155" t="str">
        <f>IF(ISBLANK('Beladung des Speichers'!A50),"",SUMIFS('Entladung des Speichers'!$C$17:$C$1001,'Entladung des Speichers'!$A$17:$A$1001,'Ergebnis (detailliert)'!A50))</f>
        <v/>
      </c>
      <c r="L50" s="156" t="str">
        <f t="shared" si="2"/>
        <v/>
      </c>
      <c r="M50" s="156" t="str">
        <f>IF(ISBLANK('Entladung des Speichers'!A50),"",'Entladung des Speichers'!C50)</f>
        <v/>
      </c>
      <c r="N50" s="155" t="str">
        <f>IF(ISBLANK('Beladung des Speichers'!A50),"",SUMIFS('Entladung des Speichers'!$E$17:$E$1001,'Entladung des Speichers'!$A$17:$A$1001,'Ergebnis (detailliert)'!$A$17:$A$300))</f>
        <v/>
      </c>
      <c r="O50" s="113" t="str">
        <f t="shared" si="3"/>
        <v/>
      </c>
      <c r="P50" s="17" t="str">
        <f>IFERROR(IF(A50="","",N50*'Ergebnis (detailliert)'!J50/'Ergebnis (detailliert)'!I50),0)</f>
        <v/>
      </c>
      <c r="Q50" s="95" t="str">
        <f t="shared" si="4"/>
        <v/>
      </c>
      <c r="R50" s="96" t="str">
        <f t="shared" si="5"/>
        <v/>
      </c>
      <c r="S50" s="97" t="str">
        <f>IF(A50="","",IF(LOOKUP(A50,Stammdaten!$A$17:$A$1001,Stammdaten!$G$17:$G$1001)="Nein",0,IF(ISBLANK('Beladung des Speichers'!A50),"",ROUND(MIN(J50,Q50)*-1,2))))</f>
        <v/>
      </c>
    </row>
    <row r="51" spans="1:19" x14ac:dyDescent="0.2">
      <c r="A51" s="98" t="str">
        <f>IF('Beladung des Speichers'!A51="","",'Beladung des Speichers'!A51)</f>
        <v/>
      </c>
      <c r="B51" s="98" t="str">
        <f>IF('Beladung des Speichers'!B51="","",'Beladung des Speichers'!B51)</f>
        <v/>
      </c>
      <c r="C51" s="150" t="str">
        <f>IF(ISBLANK('Beladung des Speichers'!A51),"",SUMIFS('Beladung des Speichers'!$C$17:$C$300,'Beladung des Speichers'!$A$17:$A$300,A51)-SUMIFS('Entladung des Speichers'!$C$17:$C$300,'Entladung des Speichers'!$A$17:$A$300,A51)+SUMIFS(Füllstände!$B$17:$B$299,Füllstände!$A$17:$A$299,A51)-SUMIFS(Füllstände!$C$17:$C$299,Füllstände!$A$17:$A$299,A51))</f>
        <v/>
      </c>
      <c r="D51" s="151" t="str">
        <f>IF(ISBLANK('Beladung des Speichers'!A51),"",C51*'Beladung des Speichers'!C51/SUMIFS('Beladung des Speichers'!$C$17:$C$300,'Beladung des Speichers'!$A$17:$A$300,A51))</f>
        <v/>
      </c>
      <c r="E51" s="152" t="str">
        <f>IF(ISBLANK('Beladung des Speichers'!A51),"",1/SUMIFS('Beladung des Speichers'!$C$17:$C$300,'Beladung des Speichers'!$A$17:$A$300,A51)*C51*SUMIF($A$17:$A$300,A51,'Beladung des Speichers'!$E$17:$E$300))</f>
        <v/>
      </c>
      <c r="F51" s="153" t="str">
        <f>IF(ISBLANK('Beladung des Speichers'!A51),"",IF(C51=0,"0,00",D51/C51*E51))</f>
        <v/>
      </c>
      <c r="G51" s="154" t="str">
        <f>IF(ISBLANK('Beladung des Speichers'!A51),"",SUMIFS('Beladung des Speichers'!$C$17:$C$300,'Beladung des Speichers'!$A$17:$A$300,A51))</f>
        <v/>
      </c>
      <c r="H51" s="112" t="str">
        <f>IF(ISBLANK('Beladung des Speichers'!A51),"",'Beladung des Speichers'!C51)</f>
        <v/>
      </c>
      <c r="I51" s="155" t="str">
        <f>IF(ISBLANK('Beladung des Speichers'!A51),"",SUMIFS('Beladung des Speichers'!$E$17:$E$1001,'Beladung des Speichers'!$A$17:$A$1001,'Ergebnis (detailliert)'!A51))</f>
        <v/>
      </c>
      <c r="J51" s="113" t="str">
        <f>IF(ISBLANK('Beladung des Speichers'!A51),"",'Beladung des Speichers'!E51)</f>
        <v/>
      </c>
      <c r="K51" s="155" t="str">
        <f>IF(ISBLANK('Beladung des Speichers'!A51),"",SUMIFS('Entladung des Speichers'!$C$17:$C$1001,'Entladung des Speichers'!$A$17:$A$1001,'Ergebnis (detailliert)'!A51))</f>
        <v/>
      </c>
      <c r="L51" s="156" t="str">
        <f t="shared" si="2"/>
        <v/>
      </c>
      <c r="M51" s="156" t="str">
        <f>IF(ISBLANK('Entladung des Speichers'!A51),"",'Entladung des Speichers'!C51)</f>
        <v/>
      </c>
      <c r="N51" s="155" t="str">
        <f>IF(ISBLANK('Beladung des Speichers'!A51),"",SUMIFS('Entladung des Speichers'!$E$17:$E$1001,'Entladung des Speichers'!$A$17:$A$1001,'Ergebnis (detailliert)'!$A$17:$A$300))</f>
        <v/>
      </c>
      <c r="O51" s="113" t="str">
        <f t="shared" si="3"/>
        <v/>
      </c>
      <c r="P51" s="17" t="str">
        <f>IFERROR(IF(A51="","",N51*'Ergebnis (detailliert)'!J51/'Ergebnis (detailliert)'!I51),0)</f>
        <v/>
      </c>
      <c r="Q51" s="95" t="str">
        <f t="shared" si="4"/>
        <v/>
      </c>
      <c r="R51" s="96" t="str">
        <f t="shared" si="5"/>
        <v/>
      </c>
      <c r="S51" s="97" t="str">
        <f>IF(A51="","",IF(LOOKUP(A51,Stammdaten!$A$17:$A$1001,Stammdaten!$G$17:$G$1001)="Nein",0,IF(ISBLANK('Beladung des Speichers'!A51),"",ROUND(MIN(J51,Q51)*-1,2))))</f>
        <v/>
      </c>
    </row>
    <row r="52" spans="1:19" x14ac:dyDescent="0.2">
      <c r="A52" s="98" t="str">
        <f>IF('Beladung des Speichers'!A52="","",'Beladung des Speichers'!A52)</f>
        <v/>
      </c>
      <c r="B52" s="98" t="str">
        <f>IF('Beladung des Speichers'!B52="","",'Beladung des Speichers'!B52)</f>
        <v/>
      </c>
      <c r="C52" s="150" t="str">
        <f>IF(ISBLANK('Beladung des Speichers'!A52),"",SUMIFS('Beladung des Speichers'!$C$17:$C$300,'Beladung des Speichers'!$A$17:$A$300,A52)-SUMIFS('Entladung des Speichers'!$C$17:$C$300,'Entladung des Speichers'!$A$17:$A$300,A52)+SUMIFS(Füllstände!$B$17:$B$299,Füllstände!$A$17:$A$299,A52)-SUMIFS(Füllstände!$C$17:$C$299,Füllstände!$A$17:$A$299,A52))</f>
        <v/>
      </c>
      <c r="D52" s="151" t="str">
        <f>IF(ISBLANK('Beladung des Speichers'!A52),"",C52*'Beladung des Speichers'!C52/SUMIFS('Beladung des Speichers'!$C$17:$C$300,'Beladung des Speichers'!$A$17:$A$300,A52))</f>
        <v/>
      </c>
      <c r="E52" s="152" t="str">
        <f>IF(ISBLANK('Beladung des Speichers'!A52),"",1/SUMIFS('Beladung des Speichers'!$C$17:$C$300,'Beladung des Speichers'!$A$17:$A$300,A52)*C52*SUMIF($A$17:$A$300,A52,'Beladung des Speichers'!$E$17:$E$300))</f>
        <v/>
      </c>
      <c r="F52" s="153" t="str">
        <f>IF(ISBLANK('Beladung des Speichers'!A52),"",IF(C52=0,"0,00",D52/C52*E52))</f>
        <v/>
      </c>
      <c r="G52" s="154" t="str">
        <f>IF(ISBLANK('Beladung des Speichers'!A52),"",SUMIFS('Beladung des Speichers'!$C$17:$C$300,'Beladung des Speichers'!$A$17:$A$300,A52))</f>
        <v/>
      </c>
      <c r="H52" s="112" t="str">
        <f>IF(ISBLANK('Beladung des Speichers'!A52),"",'Beladung des Speichers'!C52)</f>
        <v/>
      </c>
      <c r="I52" s="155" t="str">
        <f>IF(ISBLANK('Beladung des Speichers'!A52),"",SUMIFS('Beladung des Speichers'!$E$17:$E$1001,'Beladung des Speichers'!$A$17:$A$1001,'Ergebnis (detailliert)'!A52))</f>
        <v/>
      </c>
      <c r="J52" s="113" t="str">
        <f>IF(ISBLANK('Beladung des Speichers'!A52),"",'Beladung des Speichers'!E52)</f>
        <v/>
      </c>
      <c r="K52" s="155" t="str">
        <f>IF(ISBLANK('Beladung des Speichers'!A52),"",SUMIFS('Entladung des Speichers'!$C$17:$C$1001,'Entladung des Speichers'!$A$17:$A$1001,'Ergebnis (detailliert)'!A52))</f>
        <v/>
      </c>
      <c r="L52" s="156" t="str">
        <f t="shared" si="2"/>
        <v/>
      </c>
      <c r="M52" s="156" t="str">
        <f>IF(ISBLANK('Entladung des Speichers'!A52),"",'Entladung des Speichers'!C52)</f>
        <v/>
      </c>
      <c r="N52" s="155" t="str">
        <f>IF(ISBLANK('Beladung des Speichers'!A52),"",SUMIFS('Entladung des Speichers'!$E$17:$E$1001,'Entladung des Speichers'!$A$17:$A$1001,'Ergebnis (detailliert)'!$A$17:$A$300))</f>
        <v/>
      </c>
      <c r="O52" s="113" t="str">
        <f t="shared" si="3"/>
        <v/>
      </c>
      <c r="P52" s="17" t="str">
        <f>IFERROR(IF(A52="","",N52*'Ergebnis (detailliert)'!J52/'Ergebnis (detailliert)'!I52),0)</f>
        <v/>
      </c>
      <c r="Q52" s="95" t="str">
        <f t="shared" si="4"/>
        <v/>
      </c>
      <c r="R52" s="96" t="str">
        <f t="shared" si="5"/>
        <v/>
      </c>
      <c r="S52" s="97" t="str">
        <f>IF(A52="","",IF(LOOKUP(A52,Stammdaten!$A$17:$A$1001,Stammdaten!$G$17:$G$1001)="Nein",0,IF(ISBLANK('Beladung des Speichers'!A52),"",ROUND(MIN(J52,Q52)*-1,2))))</f>
        <v/>
      </c>
    </row>
    <row r="53" spans="1:19" x14ac:dyDescent="0.2">
      <c r="A53" s="98" t="str">
        <f>IF('Beladung des Speichers'!A53="","",'Beladung des Speichers'!A53)</f>
        <v/>
      </c>
      <c r="B53" s="98" t="str">
        <f>IF('Beladung des Speichers'!B53="","",'Beladung des Speichers'!B53)</f>
        <v/>
      </c>
      <c r="C53" s="150" t="str">
        <f>IF(ISBLANK('Beladung des Speichers'!A53),"",SUMIFS('Beladung des Speichers'!$C$17:$C$300,'Beladung des Speichers'!$A$17:$A$300,A53)-SUMIFS('Entladung des Speichers'!$C$17:$C$300,'Entladung des Speichers'!$A$17:$A$300,A53)+SUMIFS(Füllstände!$B$17:$B$299,Füllstände!$A$17:$A$299,A53)-SUMIFS(Füllstände!$C$17:$C$299,Füllstände!$A$17:$A$299,A53))</f>
        <v/>
      </c>
      <c r="D53" s="151" t="str">
        <f>IF(ISBLANK('Beladung des Speichers'!A53),"",C53*'Beladung des Speichers'!C53/SUMIFS('Beladung des Speichers'!$C$17:$C$300,'Beladung des Speichers'!$A$17:$A$300,A53))</f>
        <v/>
      </c>
      <c r="E53" s="152" t="str">
        <f>IF(ISBLANK('Beladung des Speichers'!A53),"",1/SUMIFS('Beladung des Speichers'!$C$17:$C$300,'Beladung des Speichers'!$A$17:$A$300,A53)*C53*SUMIF($A$17:$A$300,A53,'Beladung des Speichers'!$E$17:$E$300))</f>
        <v/>
      </c>
      <c r="F53" s="153" t="str">
        <f>IF(ISBLANK('Beladung des Speichers'!A53),"",IF(C53=0,"0,00",D53/C53*E53))</f>
        <v/>
      </c>
      <c r="G53" s="154" t="str">
        <f>IF(ISBLANK('Beladung des Speichers'!A53),"",SUMIFS('Beladung des Speichers'!$C$17:$C$300,'Beladung des Speichers'!$A$17:$A$300,A53))</f>
        <v/>
      </c>
      <c r="H53" s="112" t="str">
        <f>IF(ISBLANK('Beladung des Speichers'!A53),"",'Beladung des Speichers'!C53)</f>
        <v/>
      </c>
      <c r="I53" s="155" t="str">
        <f>IF(ISBLANK('Beladung des Speichers'!A53),"",SUMIFS('Beladung des Speichers'!$E$17:$E$1001,'Beladung des Speichers'!$A$17:$A$1001,'Ergebnis (detailliert)'!A53))</f>
        <v/>
      </c>
      <c r="J53" s="113" t="str">
        <f>IF(ISBLANK('Beladung des Speichers'!A53),"",'Beladung des Speichers'!E53)</f>
        <v/>
      </c>
      <c r="K53" s="155" t="str">
        <f>IF(ISBLANK('Beladung des Speichers'!A53),"",SUMIFS('Entladung des Speichers'!$C$17:$C$1001,'Entladung des Speichers'!$A$17:$A$1001,'Ergebnis (detailliert)'!A53))</f>
        <v/>
      </c>
      <c r="L53" s="156" t="str">
        <f t="shared" si="2"/>
        <v/>
      </c>
      <c r="M53" s="156" t="str">
        <f>IF(ISBLANK('Entladung des Speichers'!A53),"",'Entladung des Speichers'!C53)</f>
        <v/>
      </c>
      <c r="N53" s="155" t="str">
        <f>IF(ISBLANK('Beladung des Speichers'!A53),"",SUMIFS('Entladung des Speichers'!$E$17:$E$1001,'Entladung des Speichers'!$A$17:$A$1001,'Ergebnis (detailliert)'!$A$17:$A$300))</f>
        <v/>
      </c>
      <c r="O53" s="113" t="str">
        <f t="shared" si="3"/>
        <v/>
      </c>
      <c r="P53" s="17" t="str">
        <f>IFERROR(IF(A53="","",N53*'Ergebnis (detailliert)'!J53/'Ergebnis (detailliert)'!I53),0)</f>
        <v/>
      </c>
      <c r="Q53" s="95" t="str">
        <f t="shared" si="4"/>
        <v/>
      </c>
      <c r="R53" s="96" t="str">
        <f t="shared" si="5"/>
        <v/>
      </c>
      <c r="S53" s="97" t="str">
        <f>IF(A53="","",IF(LOOKUP(A53,Stammdaten!$A$17:$A$1001,Stammdaten!$G$17:$G$1001)="Nein",0,IF(ISBLANK('Beladung des Speichers'!A53),"",ROUND(MIN(J53,Q53)*-1,2))))</f>
        <v/>
      </c>
    </row>
    <row r="54" spans="1:19" x14ac:dyDescent="0.2">
      <c r="A54" s="98" t="str">
        <f>IF('Beladung des Speichers'!A54="","",'Beladung des Speichers'!A54)</f>
        <v/>
      </c>
      <c r="B54" s="98" t="str">
        <f>IF('Beladung des Speichers'!B54="","",'Beladung des Speichers'!B54)</f>
        <v/>
      </c>
      <c r="C54" s="150" t="str">
        <f>IF(ISBLANK('Beladung des Speichers'!A54),"",SUMIFS('Beladung des Speichers'!$C$17:$C$300,'Beladung des Speichers'!$A$17:$A$300,A54)-SUMIFS('Entladung des Speichers'!$C$17:$C$300,'Entladung des Speichers'!$A$17:$A$300,A54)+SUMIFS(Füllstände!$B$17:$B$299,Füllstände!$A$17:$A$299,A54)-SUMIFS(Füllstände!$C$17:$C$299,Füllstände!$A$17:$A$299,A54))</f>
        <v/>
      </c>
      <c r="D54" s="151" t="str">
        <f>IF(ISBLANK('Beladung des Speichers'!A54),"",C54*'Beladung des Speichers'!C54/SUMIFS('Beladung des Speichers'!$C$17:$C$300,'Beladung des Speichers'!$A$17:$A$300,A54))</f>
        <v/>
      </c>
      <c r="E54" s="152" t="str">
        <f>IF(ISBLANK('Beladung des Speichers'!A54),"",1/SUMIFS('Beladung des Speichers'!$C$17:$C$300,'Beladung des Speichers'!$A$17:$A$300,A54)*C54*SUMIF($A$17:$A$300,A54,'Beladung des Speichers'!$E$17:$E$300))</f>
        <v/>
      </c>
      <c r="F54" s="153" t="str">
        <f>IF(ISBLANK('Beladung des Speichers'!A54),"",IF(C54=0,"0,00",D54/C54*E54))</f>
        <v/>
      </c>
      <c r="G54" s="154" t="str">
        <f>IF(ISBLANK('Beladung des Speichers'!A54),"",SUMIFS('Beladung des Speichers'!$C$17:$C$300,'Beladung des Speichers'!$A$17:$A$300,A54))</f>
        <v/>
      </c>
      <c r="H54" s="112" t="str">
        <f>IF(ISBLANK('Beladung des Speichers'!A54),"",'Beladung des Speichers'!C54)</f>
        <v/>
      </c>
      <c r="I54" s="155" t="str">
        <f>IF(ISBLANK('Beladung des Speichers'!A54),"",SUMIFS('Beladung des Speichers'!$E$17:$E$1001,'Beladung des Speichers'!$A$17:$A$1001,'Ergebnis (detailliert)'!A54))</f>
        <v/>
      </c>
      <c r="J54" s="113" t="str">
        <f>IF(ISBLANK('Beladung des Speichers'!A54),"",'Beladung des Speichers'!E54)</f>
        <v/>
      </c>
      <c r="K54" s="155" t="str">
        <f>IF(ISBLANK('Beladung des Speichers'!A54),"",SUMIFS('Entladung des Speichers'!$C$17:$C$1001,'Entladung des Speichers'!$A$17:$A$1001,'Ergebnis (detailliert)'!A54))</f>
        <v/>
      </c>
      <c r="L54" s="156" t="str">
        <f t="shared" si="2"/>
        <v/>
      </c>
      <c r="M54" s="156" t="str">
        <f>IF(ISBLANK('Entladung des Speichers'!A54),"",'Entladung des Speichers'!C54)</f>
        <v/>
      </c>
      <c r="N54" s="155" t="str">
        <f>IF(ISBLANK('Beladung des Speichers'!A54),"",SUMIFS('Entladung des Speichers'!$E$17:$E$1001,'Entladung des Speichers'!$A$17:$A$1001,'Ergebnis (detailliert)'!$A$17:$A$300))</f>
        <v/>
      </c>
      <c r="O54" s="113" t="str">
        <f t="shared" si="3"/>
        <v/>
      </c>
      <c r="P54" s="17" t="str">
        <f>IFERROR(IF(A54="","",N54*'Ergebnis (detailliert)'!J54/'Ergebnis (detailliert)'!I54),0)</f>
        <v/>
      </c>
      <c r="Q54" s="95" t="str">
        <f t="shared" si="4"/>
        <v/>
      </c>
      <c r="R54" s="96" t="str">
        <f t="shared" si="5"/>
        <v/>
      </c>
      <c r="S54" s="97" t="str">
        <f>IF(A54="","",IF(LOOKUP(A54,Stammdaten!$A$17:$A$1001,Stammdaten!$G$17:$G$1001)="Nein",0,IF(ISBLANK('Beladung des Speichers'!A54),"",ROUND(MIN(J54,Q54)*-1,2))))</f>
        <v/>
      </c>
    </row>
    <row r="55" spans="1:19" x14ac:dyDescent="0.2">
      <c r="A55" s="98" t="str">
        <f>IF('Beladung des Speichers'!A55="","",'Beladung des Speichers'!A55)</f>
        <v/>
      </c>
      <c r="B55" s="98" t="str">
        <f>IF('Beladung des Speichers'!B55="","",'Beladung des Speichers'!B55)</f>
        <v/>
      </c>
      <c r="C55" s="150" t="str">
        <f>IF(ISBLANK('Beladung des Speichers'!A55),"",SUMIFS('Beladung des Speichers'!$C$17:$C$300,'Beladung des Speichers'!$A$17:$A$300,A55)-SUMIFS('Entladung des Speichers'!$C$17:$C$300,'Entladung des Speichers'!$A$17:$A$300,A55)+SUMIFS(Füllstände!$B$17:$B$299,Füllstände!$A$17:$A$299,A55)-SUMIFS(Füllstände!$C$17:$C$299,Füllstände!$A$17:$A$299,A55))</f>
        <v/>
      </c>
      <c r="D55" s="151" t="str">
        <f>IF(ISBLANK('Beladung des Speichers'!A55),"",C55*'Beladung des Speichers'!C55/SUMIFS('Beladung des Speichers'!$C$17:$C$300,'Beladung des Speichers'!$A$17:$A$300,A55))</f>
        <v/>
      </c>
      <c r="E55" s="152" t="str">
        <f>IF(ISBLANK('Beladung des Speichers'!A55),"",1/SUMIFS('Beladung des Speichers'!$C$17:$C$300,'Beladung des Speichers'!$A$17:$A$300,A55)*C55*SUMIF($A$17:$A$300,A55,'Beladung des Speichers'!$E$17:$E$300))</f>
        <v/>
      </c>
      <c r="F55" s="153" t="str">
        <f>IF(ISBLANK('Beladung des Speichers'!A55),"",IF(C55=0,"0,00",D55/C55*E55))</f>
        <v/>
      </c>
      <c r="G55" s="154" t="str">
        <f>IF(ISBLANK('Beladung des Speichers'!A55),"",SUMIFS('Beladung des Speichers'!$C$17:$C$300,'Beladung des Speichers'!$A$17:$A$300,A55))</f>
        <v/>
      </c>
      <c r="H55" s="112" t="str">
        <f>IF(ISBLANK('Beladung des Speichers'!A55),"",'Beladung des Speichers'!C55)</f>
        <v/>
      </c>
      <c r="I55" s="155" t="str">
        <f>IF(ISBLANK('Beladung des Speichers'!A55),"",SUMIFS('Beladung des Speichers'!$E$17:$E$1001,'Beladung des Speichers'!$A$17:$A$1001,'Ergebnis (detailliert)'!A55))</f>
        <v/>
      </c>
      <c r="J55" s="113" t="str">
        <f>IF(ISBLANK('Beladung des Speichers'!A55),"",'Beladung des Speichers'!E55)</f>
        <v/>
      </c>
      <c r="K55" s="155" t="str">
        <f>IF(ISBLANK('Beladung des Speichers'!A55),"",SUMIFS('Entladung des Speichers'!$C$17:$C$1001,'Entladung des Speichers'!$A$17:$A$1001,'Ergebnis (detailliert)'!A55))</f>
        <v/>
      </c>
      <c r="L55" s="156" t="str">
        <f t="shared" si="2"/>
        <v/>
      </c>
      <c r="M55" s="156" t="str">
        <f>IF(ISBLANK('Entladung des Speichers'!A55),"",'Entladung des Speichers'!C55)</f>
        <v/>
      </c>
      <c r="N55" s="155" t="str">
        <f>IF(ISBLANK('Beladung des Speichers'!A55),"",SUMIFS('Entladung des Speichers'!$E$17:$E$1001,'Entladung des Speichers'!$A$17:$A$1001,'Ergebnis (detailliert)'!$A$17:$A$300))</f>
        <v/>
      </c>
      <c r="O55" s="113" t="str">
        <f t="shared" si="3"/>
        <v/>
      </c>
      <c r="P55" s="17" t="str">
        <f>IFERROR(IF(A55="","",N55*'Ergebnis (detailliert)'!J55/'Ergebnis (detailliert)'!I55),0)</f>
        <v/>
      </c>
      <c r="Q55" s="95" t="str">
        <f t="shared" si="4"/>
        <v/>
      </c>
      <c r="R55" s="96" t="str">
        <f t="shared" si="5"/>
        <v/>
      </c>
      <c r="S55" s="97" t="str">
        <f>IF(A55="","",IF(LOOKUP(A55,Stammdaten!$A$17:$A$1001,Stammdaten!$G$17:$G$1001)="Nein",0,IF(ISBLANK('Beladung des Speichers'!A55),"",ROUND(MIN(J55,Q55)*-1,2))))</f>
        <v/>
      </c>
    </row>
    <row r="56" spans="1:19" x14ac:dyDescent="0.2">
      <c r="A56" s="98" t="str">
        <f>IF('Beladung des Speichers'!A56="","",'Beladung des Speichers'!A56)</f>
        <v/>
      </c>
      <c r="B56" s="98" t="str">
        <f>IF('Beladung des Speichers'!B56="","",'Beladung des Speichers'!B56)</f>
        <v/>
      </c>
      <c r="C56" s="150" t="str">
        <f>IF(ISBLANK('Beladung des Speichers'!A56),"",SUMIFS('Beladung des Speichers'!$C$17:$C$300,'Beladung des Speichers'!$A$17:$A$300,A56)-SUMIFS('Entladung des Speichers'!$C$17:$C$300,'Entladung des Speichers'!$A$17:$A$300,A56)+SUMIFS(Füllstände!$B$17:$B$299,Füllstände!$A$17:$A$299,A56)-SUMIFS(Füllstände!$C$17:$C$299,Füllstände!$A$17:$A$299,A56))</f>
        <v/>
      </c>
      <c r="D56" s="151" t="str">
        <f>IF(ISBLANK('Beladung des Speichers'!A56),"",C56*'Beladung des Speichers'!C56/SUMIFS('Beladung des Speichers'!$C$17:$C$300,'Beladung des Speichers'!$A$17:$A$300,A56))</f>
        <v/>
      </c>
      <c r="E56" s="152" t="str">
        <f>IF(ISBLANK('Beladung des Speichers'!A56),"",1/SUMIFS('Beladung des Speichers'!$C$17:$C$300,'Beladung des Speichers'!$A$17:$A$300,A56)*C56*SUMIF($A$17:$A$300,A56,'Beladung des Speichers'!$E$17:$E$300))</f>
        <v/>
      </c>
      <c r="F56" s="153" t="str">
        <f>IF(ISBLANK('Beladung des Speichers'!A56),"",IF(C56=0,"0,00",D56/C56*E56))</f>
        <v/>
      </c>
      <c r="G56" s="154" t="str">
        <f>IF(ISBLANK('Beladung des Speichers'!A56),"",SUMIFS('Beladung des Speichers'!$C$17:$C$300,'Beladung des Speichers'!$A$17:$A$300,A56))</f>
        <v/>
      </c>
      <c r="H56" s="112" t="str">
        <f>IF(ISBLANK('Beladung des Speichers'!A56),"",'Beladung des Speichers'!C56)</f>
        <v/>
      </c>
      <c r="I56" s="155" t="str">
        <f>IF(ISBLANK('Beladung des Speichers'!A56),"",SUMIFS('Beladung des Speichers'!$E$17:$E$1001,'Beladung des Speichers'!$A$17:$A$1001,'Ergebnis (detailliert)'!A56))</f>
        <v/>
      </c>
      <c r="J56" s="113" t="str">
        <f>IF(ISBLANK('Beladung des Speichers'!A56),"",'Beladung des Speichers'!E56)</f>
        <v/>
      </c>
      <c r="K56" s="155" t="str">
        <f>IF(ISBLANK('Beladung des Speichers'!A56),"",SUMIFS('Entladung des Speichers'!$C$17:$C$1001,'Entladung des Speichers'!$A$17:$A$1001,'Ergebnis (detailliert)'!A56))</f>
        <v/>
      </c>
      <c r="L56" s="156" t="str">
        <f t="shared" si="2"/>
        <v/>
      </c>
      <c r="M56" s="156" t="str">
        <f>IF(ISBLANK('Entladung des Speichers'!A56),"",'Entladung des Speichers'!C56)</f>
        <v/>
      </c>
      <c r="N56" s="155" t="str">
        <f>IF(ISBLANK('Beladung des Speichers'!A56),"",SUMIFS('Entladung des Speichers'!$E$17:$E$1001,'Entladung des Speichers'!$A$17:$A$1001,'Ergebnis (detailliert)'!$A$17:$A$300))</f>
        <v/>
      </c>
      <c r="O56" s="113" t="str">
        <f t="shared" si="3"/>
        <v/>
      </c>
      <c r="P56" s="17" t="str">
        <f>IFERROR(IF(A56="","",N56*'Ergebnis (detailliert)'!J56/'Ergebnis (detailliert)'!I56),0)</f>
        <v/>
      </c>
      <c r="Q56" s="95" t="str">
        <f t="shared" si="4"/>
        <v/>
      </c>
      <c r="R56" s="96" t="str">
        <f t="shared" si="5"/>
        <v/>
      </c>
      <c r="S56" s="97" t="str">
        <f>IF(A56="","",IF(LOOKUP(A56,Stammdaten!$A$17:$A$1001,Stammdaten!$G$17:$G$1001)="Nein",0,IF(ISBLANK('Beladung des Speichers'!A56),"",ROUND(MIN(J56,Q56)*-1,2))))</f>
        <v/>
      </c>
    </row>
    <row r="57" spans="1:19" x14ac:dyDescent="0.2">
      <c r="A57" s="98" t="str">
        <f>IF('Beladung des Speichers'!A57="","",'Beladung des Speichers'!A57)</f>
        <v/>
      </c>
      <c r="B57" s="98" t="str">
        <f>IF('Beladung des Speichers'!B57="","",'Beladung des Speichers'!B57)</f>
        <v/>
      </c>
      <c r="C57" s="150" t="str">
        <f>IF(ISBLANK('Beladung des Speichers'!A57),"",SUMIFS('Beladung des Speichers'!$C$17:$C$300,'Beladung des Speichers'!$A$17:$A$300,A57)-SUMIFS('Entladung des Speichers'!$C$17:$C$300,'Entladung des Speichers'!$A$17:$A$300,A57)+SUMIFS(Füllstände!$B$17:$B$299,Füllstände!$A$17:$A$299,A57)-SUMIFS(Füllstände!$C$17:$C$299,Füllstände!$A$17:$A$299,A57))</f>
        <v/>
      </c>
      <c r="D57" s="151" t="str">
        <f>IF(ISBLANK('Beladung des Speichers'!A57),"",C57*'Beladung des Speichers'!C57/SUMIFS('Beladung des Speichers'!$C$17:$C$300,'Beladung des Speichers'!$A$17:$A$300,A57))</f>
        <v/>
      </c>
      <c r="E57" s="152" t="str">
        <f>IF(ISBLANK('Beladung des Speichers'!A57),"",1/SUMIFS('Beladung des Speichers'!$C$17:$C$300,'Beladung des Speichers'!$A$17:$A$300,A57)*C57*SUMIF($A$17:$A$300,A57,'Beladung des Speichers'!$E$17:$E$300))</f>
        <v/>
      </c>
      <c r="F57" s="153" t="str">
        <f>IF(ISBLANK('Beladung des Speichers'!A57),"",IF(C57=0,"0,00",D57/C57*E57))</f>
        <v/>
      </c>
      <c r="G57" s="154" t="str">
        <f>IF(ISBLANK('Beladung des Speichers'!A57),"",SUMIFS('Beladung des Speichers'!$C$17:$C$300,'Beladung des Speichers'!$A$17:$A$300,A57))</f>
        <v/>
      </c>
      <c r="H57" s="112" t="str">
        <f>IF(ISBLANK('Beladung des Speichers'!A57),"",'Beladung des Speichers'!C57)</f>
        <v/>
      </c>
      <c r="I57" s="155" t="str">
        <f>IF(ISBLANK('Beladung des Speichers'!A57),"",SUMIFS('Beladung des Speichers'!$E$17:$E$1001,'Beladung des Speichers'!$A$17:$A$1001,'Ergebnis (detailliert)'!A57))</f>
        <v/>
      </c>
      <c r="J57" s="113" t="str">
        <f>IF(ISBLANK('Beladung des Speichers'!A57),"",'Beladung des Speichers'!E57)</f>
        <v/>
      </c>
      <c r="K57" s="155" t="str">
        <f>IF(ISBLANK('Beladung des Speichers'!A57),"",SUMIFS('Entladung des Speichers'!$C$17:$C$1001,'Entladung des Speichers'!$A$17:$A$1001,'Ergebnis (detailliert)'!A57))</f>
        <v/>
      </c>
      <c r="L57" s="156" t="str">
        <f t="shared" si="2"/>
        <v/>
      </c>
      <c r="M57" s="156" t="str">
        <f>IF(ISBLANK('Entladung des Speichers'!A57),"",'Entladung des Speichers'!C57)</f>
        <v/>
      </c>
      <c r="N57" s="155" t="str">
        <f>IF(ISBLANK('Beladung des Speichers'!A57),"",SUMIFS('Entladung des Speichers'!$E$17:$E$1001,'Entladung des Speichers'!$A$17:$A$1001,'Ergebnis (detailliert)'!$A$17:$A$300))</f>
        <v/>
      </c>
      <c r="O57" s="113" t="str">
        <f t="shared" si="3"/>
        <v/>
      </c>
      <c r="P57" s="17" t="str">
        <f>IFERROR(IF(A57="","",N57*'Ergebnis (detailliert)'!J57/'Ergebnis (detailliert)'!I57),0)</f>
        <v/>
      </c>
      <c r="Q57" s="95" t="str">
        <f t="shared" si="4"/>
        <v/>
      </c>
      <c r="R57" s="96" t="str">
        <f t="shared" si="5"/>
        <v/>
      </c>
      <c r="S57" s="97" t="str">
        <f>IF(A57="","",IF(LOOKUP(A57,Stammdaten!$A$17:$A$1001,Stammdaten!$G$17:$G$1001)="Nein",0,IF(ISBLANK('Beladung des Speichers'!A57),"",ROUND(MIN(J57,Q57)*-1,2))))</f>
        <v/>
      </c>
    </row>
    <row r="58" spans="1:19" x14ac:dyDescent="0.2">
      <c r="A58" s="98" t="str">
        <f>IF('Beladung des Speichers'!A58="","",'Beladung des Speichers'!A58)</f>
        <v/>
      </c>
      <c r="B58" s="98" t="str">
        <f>IF('Beladung des Speichers'!B58="","",'Beladung des Speichers'!B58)</f>
        <v/>
      </c>
      <c r="C58" s="150" t="str">
        <f>IF(ISBLANK('Beladung des Speichers'!A58),"",SUMIFS('Beladung des Speichers'!$C$17:$C$300,'Beladung des Speichers'!$A$17:$A$300,A58)-SUMIFS('Entladung des Speichers'!$C$17:$C$300,'Entladung des Speichers'!$A$17:$A$300,A58)+SUMIFS(Füllstände!$B$17:$B$299,Füllstände!$A$17:$A$299,A58)-SUMIFS(Füllstände!$C$17:$C$299,Füllstände!$A$17:$A$299,A58))</f>
        <v/>
      </c>
      <c r="D58" s="151" t="str">
        <f>IF(ISBLANK('Beladung des Speichers'!A58),"",C58*'Beladung des Speichers'!C58/SUMIFS('Beladung des Speichers'!$C$17:$C$300,'Beladung des Speichers'!$A$17:$A$300,A58))</f>
        <v/>
      </c>
      <c r="E58" s="152" t="str">
        <f>IF(ISBLANK('Beladung des Speichers'!A58),"",1/SUMIFS('Beladung des Speichers'!$C$17:$C$300,'Beladung des Speichers'!$A$17:$A$300,A58)*C58*SUMIF($A$17:$A$300,A58,'Beladung des Speichers'!$E$17:$E$300))</f>
        <v/>
      </c>
      <c r="F58" s="153" t="str">
        <f>IF(ISBLANK('Beladung des Speichers'!A58),"",IF(C58=0,"0,00",D58/C58*E58))</f>
        <v/>
      </c>
      <c r="G58" s="154" t="str">
        <f>IF(ISBLANK('Beladung des Speichers'!A58),"",SUMIFS('Beladung des Speichers'!$C$17:$C$300,'Beladung des Speichers'!$A$17:$A$300,A58))</f>
        <v/>
      </c>
      <c r="H58" s="112" t="str">
        <f>IF(ISBLANK('Beladung des Speichers'!A58),"",'Beladung des Speichers'!C58)</f>
        <v/>
      </c>
      <c r="I58" s="155" t="str">
        <f>IF(ISBLANK('Beladung des Speichers'!A58),"",SUMIFS('Beladung des Speichers'!$E$17:$E$1001,'Beladung des Speichers'!$A$17:$A$1001,'Ergebnis (detailliert)'!A58))</f>
        <v/>
      </c>
      <c r="J58" s="113" t="str">
        <f>IF(ISBLANK('Beladung des Speichers'!A58),"",'Beladung des Speichers'!E58)</f>
        <v/>
      </c>
      <c r="K58" s="155" t="str">
        <f>IF(ISBLANK('Beladung des Speichers'!A58),"",SUMIFS('Entladung des Speichers'!$C$17:$C$1001,'Entladung des Speichers'!$A$17:$A$1001,'Ergebnis (detailliert)'!A58))</f>
        <v/>
      </c>
      <c r="L58" s="156" t="str">
        <f t="shared" si="2"/>
        <v/>
      </c>
      <c r="M58" s="156" t="str">
        <f>IF(ISBLANK('Entladung des Speichers'!A58),"",'Entladung des Speichers'!C58)</f>
        <v/>
      </c>
      <c r="N58" s="155" t="str">
        <f>IF(ISBLANK('Beladung des Speichers'!A58),"",SUMIFS('Entladung des Speichers'!$E$17:$E$1001,'Entladung des Speichers'!$A$17:$A$1001,'Ergebnis (detailliert)'!$A$17:$A$300))</f>
        <v/>
      </c>
      <c r="O58" s="113" t="str">
        <f t="shared" si="3"/>
        <v/>
      </c>
      <c r="P58" s="17" t="str">
        <f>IFERROR(IF(A58="","",N58*'Ergebnis (detailliert)'!J58/'Ergebnis (detailliert)'!I58),0)</f>
        <v/>
      </c>
      <c r="Q58" s="95" t="str">
        <f t="shared" si="4"/>
        <v/>
      </c>
      <c r="R58" s="96" t="str">
        <f t="shared" si="5"/>
        <v/>
      </c>
      <c r="S58" s="97" t="str">
        <f>IF(A58="","",IF(LOOKUP(A58,Stammdaten!$A$17:$A$1001,Stammdaten!$G$17:$G$1001)="Nein",0,IF(ISBLANK('Beladung des Speichers'!A58),"",ROUND(MIN(J58,Q58)*-1,2))))</f>
        <v/>
      </c>
    </row>
    <row r="59" spans="1:19" x14ac:dyDescent="0.2">
      <c r="A59" s="98" t="str">
        <f>IF('Beladung des Speichers'!A59="","",'Beladung des Speichers'!A59)</f>
        <v/>
      </c>
      <c r="B59" s="98" t="str">
        <f>IF('Beladung des Speichers'!B59="","",'Beladung des Speichers'!B59)</f>
        <v/>
      </c>
      <c r="C59" s="150" t="str">
        <f>IF(ISBLANK('Beladung des Speichers'!A59),"",SUMIFS('Beladung des Speichers'!$C$17:$C$300,'Beladung des Speichers'!$A$17:$A$300,A59)-SUMIFS('Entladung des Speichers'!$C$17:$C$300,'Entladung des Speichers'!$A$17:$A$300,A59)+SUMIFS(Füllstände!$B$17:$B$299,Füllstände!$A$17:$A$299,A59)-SUMIFS(Füllstände!$C$17:$C$299,Füllstände!$A$17:$A$299,A59))</f>
        <v/>
      </c>
      <c r="D59" s="151" t="str">
        <f>IF(ISBLANK('Beladung des Speichers'!A59),"",C59*'Beladung des Speichers'!C59/SUMIFS('Beladung des Speichers'!$C$17:$C$300,'Beladung des Speichers'!$A$17:$A$300,A59))</f>
        <v/>
      </c>
      <c r="E59" s="152" t="str">
        <f>IF(ISBLANK('Beladung des Speichers'!A59),"",1/SUMIFS('Beladung des Speichers'!$C$17:$C$300,'Beladung des Speichers'!$A$17:$A$300,A59)*C59*SUMIF($A$17:$A$300,A59,'Beladung des Speichers'!$E$17:$E$300))</f>
        <v/>
      </c>
      <c r="F59" s="153" t="str">
        <f>IF(ISBLANK('Beladung des Speichers'!A59),"",IF(C59=0,"0,00",D59/C59*E59))</f>
        <v/>
      </c>
      <c r="G59" s="154" t="str">
        <f>IF(ISBLANK('Beladung des Speichers'!A59),"",SUMIFS('Beladung des Speichers'!$C$17:$C$300,'Beladung des Speichers'!$A$17:$A$300,A59))</f>
        <v/>
      </c>
      <c r="H59" s="112" t="str">
        <f>IF(ISBLANK('Beladung des Speichers'!A59),"",'Beladung des Speichers'!C59)</f>
        <v/>
      </c>
      <c r="I59" s="155" t="str">
        <f>IF(ISBLANK('Beladung des Speichers'!A59),"",SUMIFS('Beladung des Speichers'!$E$17:$E$1001,'Beladung des Speichers'!$A$17:$A$1001,'Ergebnis (detailliert)'!A59))</f>
        <v/>
      </c>
      <c r="J59" s="113" t="str">
        <f>IF(ISBLANK('Beladung des Speichers'!A59),"",'Beladung des Speichers'!E59)</f>
        <v/>
      </c>
      <c r="K59" s="155" t="str">
        <f>IF(ISBLANK('Beladung des Speichers'!A59),"",SUMIFS('Entladung des Speichers'!$C$17:$C$1001,'Entladung des Speichers'!$A$17:$A$1001,'Ergebnis (detailliert)'!A59))</f>
        <v/>
      </c>
      <c r="L59" s="156" t="str">
        <f t="shared" si="2"/>
        <v/>
      </c>
      <c r="M59" s="156" t="str">
        <f>IF(ISBLANK('Entladung des Speichers'!A59),"",'Entladung des Speichers'!C59)</f>
        <v/>
      </c>
      <c r="N59" s="155" t="str">
        <f>IF(ISBLANK('Beladung des Speichers'!A59),"",SUMIFS('Entladung des Speichers'!$E$17:$E$1001,'Entladung des Speichers'!$A$17:$A$1001,'Ergebnis (detailliert)'!$A$17:$A$300))</f>
        <v/>
      </c>
      <c r="O59" s="113" t="str">
        <f t="shared" si="3"/>
        <v/>
      </c>
      <c r="P59" s="17" t="str">
        <f>IFERROR(IF(A59="","",N59*'Ergebnis (detailliert)'!J59/'Ergebnis (detailliert)'!I59),0)</f>
        <v/>
      </c>
      <c r="Q59" s="95" t="str">
        <f t="shared" si="4"/>
        <v/>
      </c>
      <c r="R59" s="96" t="str">
        <f t="shared" si="5"/>
        <v/>
      </c>
      <c r="S59" s="97" t="str">
        <f>IF(A59="","",IF(LOOKUP(A59,Stammdaten!$A$17:$A$1001,Stammdaten!$G$17:$G$1001)="Nein",0,IF(ISBLANK('Beladung des Speichers'!A59),"",ROUND(MIN(J59,Q59)*-1,2))))</f>
        <v/>
      </c>
    </row>
    <row r="60" spans="1:19" x14ac:dyDescent="0.2">
      <c r="A60" s="98" t="str">
        <f>IF('Beladung des Speichers'!A60="","",'Beladung des Speichers'!A60)</f>
        <v/>
      </c>
      <c r="B60" s="98" t="str">
        <f>IF('Beladung des Speichers'!B60="","",'Beladung des Speichers'!B60)</f>
        <v/>
      </c>
      <c r="C60" s="150" t="str">
        <f>IF(ISBLANK('Beladung des Speichers'!A60),"",SUMIFS('Beladung des Speichers'!$C$17:$C$300,'Beladung des Speichers'!$A$17:$A$300,A60)-SUMIFS('Entladung des Speichers'!$C$17:$C$300,'Entladung des Speichers'!$A$17:$A$300,A60)+SUMIFS(Füllstände!$B$17:$B$299,Füllstände!$A$17:$A$299,A60)-SUMIFS(Füllstände!$C$17:$C$299,Füllstände!$A$17:$A$299,A60))</f>
        <v/>
      </c>
      <c r="D60" s="151" t="str">
        <f>IF(ISBLANK('Beladung des Speichers'!A60),"",C60*'Beladung des Speichers'!C60/SUMIFS('Beladung des Speichers'!$C$17:$C$300,'Beladung des Speichers'!$A$17:$A$300,A60))</f>
        <v/>
      </c>
      <c r="E60" s="152" t="str">
        <f>IF(ISBLANK('Beladung des Speichers'!A60),"",1/SUMIFS('Beladung des Speichers'!$C$17:$C$300,'Beladung des Speichers'!$A$17:$A$300,A60)*C60*SUMIF($A$17:$A$300,A60,'Beladung des Speichers'!$E$17:$E$300))</f>
        <v/>
      </c>
      <c r="F60" s="153" t="str">
        <f>IF(ISBLANK('Beladung des Speichers'!A60),"",IF(C60=0,"0,00",D60/C60*E60))</f>
        <v/>
      </c>
      <c r="G60" s="154" t="str">
        <f>IF(ISBLANK('Beladung des Speichers'!A60),"",SUMIFS('Beladung des Speichers'!$C$17:$C$300,'Beladung des Speichers'!$A$17:$A$300,A60))</f>
        <v/>
      </c>
      <c r="H60" s="112" t="str">
        <f>IF(ISBLANK('Beladung des Speichers'!A60),"",'Beladung des Speichers'!C60)</f>
        <v/>
      </c>
      <c r="I60" s="155" t="str">
        <f>IF(ISBLANK('Beladung des Speichers'!A60),"",SUMIFS('Beladung des Speichers'!$E$17:$E$1001,'Beladung des Speichers'!$A$17:$A$1001,'Ergebnis (detailliert)'!A60))</f>
        <v/>
      </c>
      <c r="J60" s="113" t="str">
        <f>IF(ISBLANK('Beladung des Speichers'!A60),"",'Beladung des Speichers'!E60)</f>
        <v/>
      </c>
      <c r="K60" s="155" t="str">
        <f>IF(ISBLANK('Beladung des Speichers'!A60),"",SUMIFS('Entladung des Speichers'!$C$17:$C$1001,'Entladung des Speichers'!$A$17:$A$1001,'Ergebnis (detailliert)'!A60))</f>
        <v/>
      </c>
      <c r="L60" s="156" t="str">
        <f t="shared" si="2"/>
        <v/>
      </c>
      <c r="M60" s="156" t="str">
        <f>IF(ISBLANK('Entladung des Speichers'!A60),"",'Entladung des Speichers'!C60)</f>
        <v/>
      </c>
      <c r="N60" s="155" t="str">
        <f>IF(ISBLANK('Beladung des Speichers'!A60),"",SUMIFS('Entladung des Speichers'!$E$17:$E$1001,'Entladung des Speichers'!$A$17:$A$1001,'Ergebnis (detailliert)'!$A$17:$A$300))</f>
        <v/>
      </c>
      <c r="O60" s="113" t="str">
        <f t="shared" si="3"/>
        <v/>
      </c>
      <c r="P60" s="17" t="str">
        <f>IFERROR(IF(A60="","",N60*'Ergebnis (detailliert)'!J60/'Ergebnis (detailliert)'!I60),0)</f>
        <v/>
      </c>
      <c r="Q60" s="95" t="str">
        <f t="shared" si="4"/>
        <v/>
      </c>
      <c r="R60" s="96" t="str">
        <f t="shared" si="5"/>
        <v/>
      </c>
      <c r="S60" s="97" t="str">
        <f>IF(A60="","",IF(LOOKUP(A60,Stammdaten!$A$17:$A$1001,Stammdaten!$G$17:$G$1001)="Nein",0,IF(ISBLANK('Beladung des Speichers'!A60),"",ROUND(MIN(J60,Q60)*-1,2))))</f>
        <v/>
      </c>
    </row>
    <row r="61" spans="1:19" x14ac:dyDescent="0.2">
      <c r="A61" s="98" t="str">
        <f>IF('Beladung des Speichers'!A61="","",'Beladung des Speichers'!A61)</f>
        <v/>
      </c>
      <c r="B61" s="98" t="str">
        <f>IF('Beladung des Speichers'!B61="","",'Beladung des Speichers'!B61)</f>
        <v/>
      </c>
      <c r="C61" s="150" t="str">
        <f>IF(ISBLANK('Beladung des Speichers'!A61),"",SUMIFS('Beladung des Speichers'!$C$17:$C$300,'Beladung des Speichers'!$A$17:$A$300,A61)-SUMIFS('Entladung des Speichers'!$C$17:$C$300,'Entladung des Speichers'!$A$17:$A$300,A61)+SUMIFS(Füllstände!$B$17:$B$299,Füllstände!$A$17:$A$299,A61)-SUMIFS(Füllstände!$C$17:$C$299,Füllstände!$A$17:$A$299,A61))</f>
        <v/>
      </c>
      <c r="D61" s="151" t="str">
        <f>IF(ISBLANK('Beladung des Speichers'!A61),"",C61*'Beladung des Speichers'!C61/SUMIFS('Beladung des Speichers'!$C$17:$C$300,'Beladung des Speichers'!$A$17:$A$300,A61))</f>
        <v/>
      </c>
      <c r="E61" s="152" t="str">
        <f>IF(ISBLANK('Beladung des Speichers'!A61),"",1/SUMIFS('Beladung des Speichers'!$C$17:$C$300,'Beladung des Speichers'!$A$17:$A$300,A61)*C61*SUMIF($A$17:$A$300,A61,'Beladung des Speichers'!$E$17:$E$300))</f>
        <v/>
      </c>
      <c r="F61" s="153" t="str">
        <f>IF(ISBLANK('Beladung des Speichers'!A61),"",IF(C61=0,"0,00",D61/C61*E61))</f>
        <v/>
      </c>
      <c r="G61" s="154" t="str">
        <f>IF(ISBLANK('Beladung des Speichers'!A61),"",SUMIFS('Beladung des Speichers'!$C$17:$C$300,'Beladung des Speichers'!$A$17:$A$300,A61))</f>
        <v/>
      </c>
      <c r="H61" s="112" t="str">
        <f>IF(ISBLANK('Beladung des Speichers'!A61),"",'Beladung des Speichers'!C61)</f>
        <v/>
      </c>
      <c r="I61" s="155" t="str">
        <f>IF(ISBLANK('Beladung des Speichers'!A61),"",SUMIFS('Beladung des Speichers'!$E$17:$E$1001,'Beladung des Speichers'!$A$17:$A$1001,'Ergebnis (detailliert)'!A61))</f>
        <v/>
      </c>
      <c r="J61" s="113" t="str">
        <f>IF(ISBLANK('Beladung des Speichers'!A61),"",'Beladung des Speichers'!E61)</f>
        <v/>
      </c>
      <c r="K61" s="155" t="str">
        <f>IF(ISBLANK('Beladung des Speichers'!A61),"",SUMIFS('Entladung des Speichers'!$C$17:$C$1001,'Entladung des Speichers'!$A$17:$A$1001,'Ergebnis (detailliert)'!A61))</f>
        <v/>
      </c>
      <c r="L61" s="156" t="str">
        <f t="shared" si="2"/>
        <v/>
      </c>
      <c r="M61" s="156" t="str">
        <f>IF(ISBLANK('Entladung des Speichers'!A61),"",'Entladung des Speichers'!C61)</f>
        <v/>
      </c>
      <c r="N61" s="155" t="str">
        <f>IF(ISBLANK('Beladung des Speichers'!A61),"",SUMIFS('Entladung des Speichers'!$E$17:$E$1001,'Entladung des Speichers'!$A$17:$A$1001,'Ergebnis (detailliert)'!$A$17:$A$300))</f>
        <v/>
      </c>
      <c r="O61" s="113" t="str">
        <f t="shared" si="3"/>
        <v/>
      </c>
      <c r="P61" s="17" t="str">
        <f>IFERROR(IF(A61="","",N61*'Ergebnis (detailliert)'!J61/'Ergebnis (detailliert)'!I61),0)</f>
        <v/>
      </c>
      <c r="Q61" s="95" t="str">
        <f t="shared" si="4"/>
        <v/>
      </c>
      <c r="R61" s="96" t="str">
        <f t="shared" si="5"/>
        <v/>
      </c>
      <c r="S61" s="97" t="str">
        <f>IF(A61="","",IF(LOOKUP(A61,Stammdaten!$A$17:$A$1001,Stammdaten!$G$17:$G$1001)="Nein",0,IF(ISBLANK('Beladung des Speichers'!A61),"",ROUND(MIN(J61,Q61)*-1,2))))</f>
        <v/>
      </c>
    </row>
    <row r="62" spans="1:19" x14ac:dyDescent="0.2">
      <c r="A62" s="98" t="str">
        <f>IF('Beladung des Speichers'!A62="","",'Beladung des Speichers'!A62)</f>
        <v/>
      </c>
      <c r="B62" s="98" t="str">
        <f>IF('Beladung des Speichers'!B62="","",'Beladung des Speichers'!B62)</f>
        <v/>
      </c>
      <c r="C62" s="150" t="str">
        <f>IF(ISBLANK('Beladung des Speichers'!A62),"",SUMIFS('Beladung des Speichers'!$C$17:$C$300,'Beladung des Speichers'!$A$17:$A$300,A62)-SUMIFS('Entladung des Speichers'!$C$17:$C$300,'Entladung des Speichers'!$A$17:$A$300,A62)+SUMIFS(Füllstände!$B$17:$B$299,Füllstände!$A$17:$A$299,A62)-SUMIFS(Füllstände!$C$17:$C$299,Füllstände!$A$17:$A$299,A62))</f>
        <v/>
      </c>
      <c r="D62" s="151" t="str">
        <f>IF(ISBLANK('Beladung des Speichers'!A62),"",C62*'Beladung des Speichers'!C62/SUMIFS('Beladung des Speichers'!$C$17:$C$300,'Beladung des Speichers'!$A$17:$A$300,A62))</f>
        <v/>
      </c>
      <c r="E62" s="152" t="str">
        <f>IF(ISBLANK('Beladung des Speichers'!A62),"",1/SUMIFS('Beladung des Speichers'!$C$17:$C$300,'Beladung des Speichers'!$A$17:$A$300,A62)*C62*SUMIF($A$17:$A$300,A62,'Beladung des Speichers'!$E$17:$E$300))</f>
        <v/>
      </c>
      <c r="F62" s="153" t="str">
        <f>IF(ISBLANK('Beladung des Speichers'!A62),"",IF(C62=0,"0,00",D62/C62*E62))</f>
        <v/>
      </c>
      <c r="G62" s="154" t="str">
        <f>IF(ISBLANK('Beladung des Speichers'!A62),"",SUMIFS('Beladung des Speichers'!$C$17:$C$300,'Beladung des Speichers'!$A$17:$A$300,A62))</f>
        <v/>
      </c>
      <c r="H62" s="112" t="str">
        <f>IF(ISBLANK('Beladung des Speichers'!A62),"",'Beladung des Speichers'!C62)</f>
        <v/>
      </c>
      <c r="I62" s="155" t="str">
        <f>IF(ISBLANK('Beladung des Speichers'!A62),"",SUMIFS('Beladung des Speichers'!$E$17:$E$1001,'Beladung des Speichers'!$A$17:$A$1001,'Ergebnis (detailliert)'!A62))</f>
        <v/>
      </c>
      <c r="J62" s="113" t="str">
        <f>IF(ISBLANK('Beladung des Speichers'!A62),"",'Beladung des Speichers'!E62)</f>
        <v/>
      </c>
      <c r="K62" s="155" t="str">
        <f>IF(ISBLANK('Beladung des Speichers'!A62),"",SUMIFS('Entladung des Speichers'!$C$17:$C$1001,'Entladung des Speichers'!$A$17:$A$1001,'Ergebnis (detailliert)'!A62))</f>
        <v/>
      </c>
      <c r="L62" s="156" t="str">
        <f t="shared" si="2"/>
        <v/>
      </c>
      <c r="M62" s="156" t="str">
        <f>IF(ISBLANK('Entladung des Speichers'!A62),"",'Entladung des Speichers'!C62)</f>
        <v/>
      </c>
      <c r="N62" s="155" t="str">
        <f>IF(ISBLANK('Beladung des Speichers'!A62),"",SUMIFS('Entladung des Speichers'!$E$17:$E$1001,'Entladung des Speichers'!$A$17:$A$1001,'Ergebnis (detailliert)'!$A$17:$A$300))</f>
        <v/>
      </c>
      <c r="O62" s="113" t="str">
        <f t="shared" si="3"/>
        <v/>
      </c>
      <c r="P62" s="17" t="str">
        <f>IFERROR(IF(A62="","",N62*'Ergebnis (detailliert)'!J62/'Ergebnis (detailliert)'!I62),0)</f>
        <v/>
      </c>
      <c r="Q62" s="95" t="str">
        <f t="shared" si="4"/>
        <v/>
      </c>
      <c r="R62" s="96" t="str">
        <f t="shared" si="5"/>
        <v/>
      </c>
      <c r="S62" s="97" t="str">
        <f>IF(A62="","",IF(LOOKUP(A62,Stammdaten!$A$17:$A$1001,Stammdaten!$G$17:$G$1001)="Nein",0,IF(ISBLANK('Beladung des Speichers'!A62),"",ROUND(MIN(J62,Q62)*-1,2))))</f>
        <v/>
      </c>
    </row>
    <row r="63" spans="1:19" x14ac:dyDescent="0.2">
      <c r="A63" s="98" t="str">
        <f>IF('Beladung des Speichers'!A63="","",'Beladung des Speichers'!A63)</f>
        <v/>
      </c>
      <c r="B63" s="98" t="str">
        <f>IF('Beladung des Speichers'!B63="","",'Beladung des Speichers'!B63)</f>
        <v/>
      </c>
      <c r="C63" s="150" t="str">
        <f>IF(ISBLANK('Beladung des Speichers'!A63),"",SUMIFS('Beladung des Speichers'!$C$17:$C$300,'Beladung des Speichers'!$A$17:$A$300,A63)-SUMIFS('Entladung des Speichers'!$C$17:$C$300,'Entladung des Speichers'!$A$17:$A$300,A63)+SUMIFS(Füllstände!$B$17:$B$299,Füllstände!$A$17:$A$299,A63)-SUMIFS(Füllstände!$C$17:$C$299,Füllstände!$A$17:$A$299,A63))</f>
        <v/>
      </c>
      <c r="D63" s="151" t="str">
        <f>IF(ISBLANK('Beladung des Speichers'!A63),"",C63*'Beladung des Speichers'!C63/SUMIFS('Beladung des Speichers'!$C$17:$C$300,'Beladung des Speichers'!$A$17:$A$300,A63))</f>
        <v/>
      </c>
      <c r="E63" s="152" t="str">
        <f>IF(ISBLANK('Beladung des Speichers'!A63),"",1/SUMIFS('Beladung des Speichers'!$C$17:$C$300,'Beladung des Speichers'!$A$17:$A$300,A63)*C63*SUMIF($A$17:$A$300,A63,'Beladung des Speichers'!$E$17:$E$300))</f>
        <v/>
      </c>
      <c r="F63" s="153" t="str">
        <f>IF(ISBLANK('Beladung des Speichers'!A63),"",IF(C63=0,"0,00",D63/C63*E63))</f>
        <v/>
      </c>
      <c r="G63" s="154" t="str">
        <f>IF(ISBLANK('Beladung des Speichers'!A63),"",SUMIFS('Beladung des Speichers'!$C$17:$C$300,'Beladung des Speichers'!$A$17:$A$300,A63))</f>
        <v/>
      </c>
      <c r="H63" s="112" t="str">
        <f>IF(ISBLANK('Beladung des Speichers'!A63),"",'Beladung des Speichers'!C63)</f>
        <v/>
      </c>
      <c r="I63" s="155" t="str">
        <f>IF(ISBLANK('Beladung des Speichers'!A63),"",SUMIFS('Beladung des Speichers'!$E$17:$E$1001,'Beladung des Speichers'!$A$17:$A$1001,'Ergebnis (detailliert)'!A63))</f>
        <v/>
      </c>
      <c r="J63" s="113" t="str">
        <f>IF(ISBLANK('Beladung des Speichers'!A63),"",'Beladung des Speichers'!E63)</f>
        <v/>
      </c>
      <c r="K63" s="155" t="str">
        <f>IF(ISBLANK('Beladung des Speichers'!A63),"",SUMIFS('Entladung des Speichers'!$C$17:$C$1001,'Entladung des Speichers'!$A$17:$A$1001,'Ergebnis (detailliert)'!A63))</f>
        <v/>
      </c>
      <c r="L63" s="156" t="str">
        <f t="shared" si="2"/>
        <v/>
      </c>
      <c r="M63" s="156" t="str">
        <f>IF(ISBLANK('Entladung des Speichers'!A63),"",'Entladung des Speichers'!C63)</f>
        <v/>
      </c>
      <c r="N63" s="155" t="str">
        <f>IF(ISBLANK('Beladung des Speichers'!A63),"",SUMIFS('Entladung des Speichers'!$E$17:$E$1001,'Entladung des Speichers'!$A$17:$A$1001,'Ergebnis (detailliert)'!$A$17:$A$300))</f>
        <v/>
      </c>
      <c r="O63" s="113" t="str">
        <f t="shared" si="3"/>
        <v/>
      </c>
      <c r="P63" s="17" t="str">
        <f>IFERROR(IF(A63="","",N63*'Ergebnis (detailliert)'!J63/'Ergebnis (detailliert)'!I63),0)</f>
        <v/>
      </c>
      <c r="Q63" s="95" t="str">
        <f t="shared" si="4"/>
        <v/>
      </c>
      <c r="R63" s="96" t="str">
        <f t="shared" si="5"/>
        <v/>
      </c>
      <c r="S63" s="97" t="str">
        <f>IF(A63="","",IF(LOOKUP(A63,Stammdaten!$A$17:$A$1001,Stammdaten!$G$17:$G$1001)="Nein",0,IF(ISBLANK('Beladung des Speichers'!A63),"",ROUND(MIN(J63,Q63)*-1,2))))</f>
        <v/>
      </c>
    </row>
    <row r="64" spans="1:19" x14ac:dyDescent="0.2">
      <c r="A64" s="98" t="str">
        <f>IF('Beladung des Speichers'!A64="","",'Beladung des Speichers'!A64)</f>
        <v/>
      </c>
      <c r="B64" s="98" t="str">
        <f>IF('Beladung des Speichers'!B64="","",'Beladung des Speichers'!B64)</f>
        <v/>
      </c>
      <c r="C64" s="150" t="str">
        <f>IF(ISBLANK('Beladung des Speichers'!A64),"",SUMIFS('Beladung des Speichers'!$C$17:$C$300,'Beladung des Speichers'!$A$17:$A$300,A64)-SUMIFS('Entladung des Speichers'!$C$17:$C$300,'Entladung des Speichers'!$A$17:$A$300,A64)+SUMIFS(Füllstände!$B$17:$B$299,Füllstände!$A$17:$A$299,A64)-SUMIFS(Füllstände!$C$17:$C$299,Füllstände!$A$17:$A$299,A64))</f>
        <v/>
      </c>
      <c r="D64" s="151" t="str">
        <f>IF(ISBLANK('Beladung des Speichers'!A64),"",C64*'Beladung des Speichers'!C64/SUMIFS('Beladung des Speichers'!$C$17:$C$300,'Beladung des Speichers'!$A$17:$A$300,A64))</f>
        <v/>
      </c>
      <c r="E64" s="152" t="str">
        <f>IF(ISBLANK('Beladung des Speichers'!A64),"",1/SUMIFS('Beladung des Speichers'!$C$17:$C$300,'Beladung des Speichers'!$A$17:$A$300,A64)*C64*SUMIF($A$17:$A$300,A64,'Beladung des Speichers'!$E$17:$E$300))</f>
        <v/>
      </c>
      <c r="F64" s="153" t="str">
        <f>IF(ISBLANK('Beladung des Speichers'!A64),"",IF(C64=0,"0,00",D64/C64*E64))</f>
        <v/>
      </c>
      <c r="G64" s="154" t="str">
        <f>IF(ISBLANK('Beladung des Speichers'!A64),"",SUMIFS('Beladung des Speichers'!$C$17:$C$300,'Beladung des Speichers'!$A$17:$A$300,A64))</f>
        <v/>
      </c>
      <c r="H64" s="112" t="str">
        <f>IF(ISBLANK('Beladung des Speichers'!A64),"",'Beladung des Speichers'!C64)</f>
        <v/>
      </c>
      <c r="I64" s="155" t="str">
        <f>IF(ISBLANK('Beladung des Speichers'!A64),"",SUMIFS('Beladung des Speichers'!$E$17:$E$1001,'Beladung des Speichers'!$A$17:$A$1001,'Ergebnis (detailliert)'!A64))</f>
        <v/>
      </c>
      <c r="J64" s="113" t="str">
        <f>IF(ISBLANK('Beladung des Speichers'!A64),"",'Beladung des Speichers'!E64)</f>
        <v/>
      </c>
      <c r="K64" s="155" t="str">
        <f>IF(ISBLANK('Beladung des Speichers'!A64),"",SUMIFS('Entladung des Speichers'!$C$17:$C$1001,'Entladung des Speichers'!$A$17:$A$1001,'Ergebnis (detailliert)'!A64))</f>
        <v/>
      </c>
      <c r="L64" s="156" t="str">
        <f t="shared" si="2"/>
        <v/>
      </c>
      <c r="M64" s="156" t="str">
        <f>IF(ISBLANK('Entladung des Speichers'!A64),"",'Entladung des Speichers'!C64)</f>
        <v/>
      </c>
      <c r="N64" s="155" t="str">
        <f>IF(ISBLANK('Beladung des Speichers'!A64),"",SUMIFS('Entladung des Speichers'!$E$17:$E$1001,'Entladung des Speichers'!$A$17:$A$1001,'Ergebnis (detailliert)'!$A$17:$A$300))</f>
        <v/>
      </c>
      <c r="O64" s="113" t="str">
        <f t="shared" si="3"/>
        <v/>
      </c>
      <c r="P64" s="17" t="str">
        <f>IFERROR(IF(A64="","",N64*'Ergebnis (detailliert)'!J64/'Ergebnis (detailliert)'!I64),0)</f>
        <v/>
      </c>
      <c r="Q64" s="95" t="str">
        <f t="shared" si="4"/>
        <v/>
      </c>
      <c r="R64" s="96" t="str">
        <f t="shared" si="5"/>
        <v/>
      </c>
      <c r="S64" s="97" t="str">
        <f>IF(A64="","",IF(LOOKUP(A64,Stammdaten!$A$17:$A$1001,Stammdaten!$G$17:$G$1001)="Nein",0,IF(ISBLANK('Beladung des Speichers'!A64),"",ROUND(MIN(J64,Q64)*-1,2))))</f>
        <v/>
      </c>
    </row>
    <row r="65" spans="1:19" x14ac:dyDescent="0.2">
      <c r="A65" s="98" t="str">
        <f>IF('Beladung des Speichers'!A65="","",'Beladung des Speichers'!A65)</f>
        <v/>
      </c>
      <c r="B65" s="98" t="str">
        <f>IF('Beladung des Speichers'!B65="","",'Beladung des Speichers'!B65)</f>
        <v/>
      </c>
      <c r="C65" s="150" t="str">
        <f>IF(ISBLANK('Beladung des Speichers'!A65),"",SUMIFS('Beladung des Speichers'!$C$17:$C$300,'Beladung des Speichers'!$A$17:$A$300,A65)-SUMIFS('Entladung des Speichers'!$C$17:$C$300,'Entladung des Speichers'!$A$17:$A$300,A65)+SUMIFS(Füllstände!$B$17:$B$299,Füllstände!$A$17:$A$299,A65)-SUMIFS(Füllstände!$C$17:$C$299,Füllstände!$A$17:$A$299,A65))</f>
        <v/>
      </c>
      <c r="D65" s="151" t="str">
        <f>IF(ISBLANK('Beladung des Speichers'!A65),"",C65*'Beladung des Speichers'!C65/SUMIFS('Beladung des Speichers'!$C$17:$C$300,'Beladung des Speichers'!$A$17:$A$300,A65))</f>
        <v/>
      </c>
      <c r="E65" s="152" t="str">
        <f>IF(ISBLANK('Beladung des Speichers'!A65),"",1/SUMIFS('Beladung des Speichers'!$C$17:$C$300,'Beladung des Speichers'!$A$17:$A$300,A65)*C65*SUMIF($A$17:$A$300,A65,'Beladung des Speichers'!$E$17:$E$300))</f>
        <v/>
      </c>
      <c r="F65" s="153" t="str">
        <f>IF(ISBLANK('Beladung des Speichers'!A65),"",IF(C65=0,"0,00",D65/C65*E65))</f>
        <v/>
      </c>
      <c r="G65" s="154" t="str">
        <f>IF(ISBLANK('Beladung des Speichers'!A65),"",SUMIFS('Beladung des Speichers'!$C$17:$C$300,'Beladung des Speichers'!$A$17:$A$300,A65))</f>
        <v/>
      </c>
      <c r="H65" s="112" t="str">
        <f>IF(ISBLANK('Beladung des Speichers'!A65),"",'Beladung des Speichers'!C65)</f>
        <v/>
      </c>
      <c r="I65" s="155" t="str">
        <f>IF(ISBLANK('Beladung des Speichers'!A65),"",SUMIFS('Beladung des Speichers'!$E$17:$E$1001,'Beladung des Speichers'!$A$17:$A$1001,'Ergebnis (detailliert)'!A65))</f>
        <v/>
      </c>
      <c r="J65" s="113" t="str">
        <f>IF(ISBLANK('Beladung des Speichers'!A65),"",'Beladung des Speichers'!E65)</f>
        <v/>
      </c>
      <c r="K65" s="155" t="str">
        <f>IF(ISBLANK('Beladung des Speichers'!A65),"",SUMIFS('Entladung des Speichers'!$C$17:$C$1001,'Entladung des Speichers'!$A$17:$A$1001,'Ergebnis (detailliert)'!A65))</f>
        <v/>
      </c>
      <c r="L65" s="156" t="str">
        <f t="shared" si="2"/>
        <v/>
      </c>
      <c r="M65" s="156" t="str">
        <f>IF(ISBLANK('Entladung des Speichers'!A65),"",'Entladung des Speichers'!C65)</f>
        <v/>
      </c>
      <c r="N65" s="155" t="str">
        <f>IF(ISBLANK('Beladung des Speichers'!A65),"",SUMIFS('Entladung des Speichers'!$E$17:$E$1001,'Entladung des Speichers'!$A$17:$A$1001,'Ergebnis (detailliert)'!$A$17:$A$300))</f>
        <v/>
      </c>
      <c r="O65" s="113" t="str">
        <f t="shared" si="3"/>
        <v/>
      </c>
      <c r="P65" s="17" t="str">
        <f>IFERROR(IF(A65="","",N65*'Ergebnis (detailliert)'!J65/'Ergebnis (detailliert)'!I65),0)</f>
        <v/>
      </c>
      <c r="Q65" s="95" t="str">
        <f t="shared" si="4"/>
        <v/>
      </c>
      <c r="R65" s="96" t="str">
        <f t="shared" si="5"/>
        <v/>
      </c>
      <c r="S65" s="97" t="str">
        <f>IF(A65="","",IF(LOOKUP(A65,Stammdaten!$A$17:$A$1001,Stammdaten!$G$17:$G$1001)="Nein",0,IF(ISBLANK('Beladung des Speichers'!A65),"",ROUND(MIN(J65,Q65)*-1,2))))</f>
        <v/>
      </c>
    </row>
    <row r="66" spans="1:19" x14ac:dyDescent="0.2">
      <c r="A66" s="98" t="str">
        <f>IF('Beladung des Speichers'!A66="","",'Beladung des Speichers'!A66)</f>
        <v/>
      </c>
      <c r="B66" s="98" t="str">
        <f>IF('Beladung des Speichers'!B66="","",'Beladung des Speichers'!B66)</f>
        <v/>
      </c>
      <c r="C66" s="150" t="str">
        <f>IF(ISBLANK('Beladung des Speichers'!A66),"",SUMIFS('Beladung des Speichers'!$C$17:$C$300,'Beladung des Speichers'!$A$17:$A$300,A66)-SUMIFS('Entladung des Speichers'!$C$17:$C$300,'Entladung des Speichers'!$A$17:$A$300,A66)+SUMIFS(Füllstände!$B$17:$B$299,Füllstände!$A$17:$A$299,A66)-SUMIFS(Füllstände!$C$17:$C$299,Füllstände!$A$17:$A$299,A66))</f>
        <v/>
      </c>
      <c r="D66" s="151" t="str">
        <f>IF(ISBLANK('Beladung des Speichers'!A66),"",C66*'Beladung des Speichers'!C66/SUMIFS('Beladung des Speichers'!$C$17:$C$300,'Beladung des Speichers'!$A$17:$A$300,A66))</f>
        <v/>
      </c>
      <c r="E66" s="152" t="str">
        <f>IF(ISBLANK('Beladung des Speichers'!A66),"",1/SUMIFS('Beladung des Speichers'!$C$17:$C$300,'Beladung des Speichers'!$A$17:$A$300,A66)*C66*SUMIF($A$17:$A$300,A66,'Beladung des Speichers'!$E$17:$E$300))</f>
        <v/>
      </c>
      <c r="F66" s="153" t="str">
        <f>IF(ISBLANK('Beladung des Speichers'!A66),"",IF(C66=0,"0,00",D66/C66*E66))</f>
        <v/>
      </c>
      <c r="G66" s="154" t="str">
        <f>IF(ISBLANK('Beladung des Speichers'!A66),"",SUMIFS('Beladung des Speichers'!$C$17:$C$300,'Beladung des Speichers'!$A$17:$A$300,A66))</f>
        <v/>
      </c>
      <c r="H66" s="112" t="str">
        <f>IF(ISBLANK('Beladung des Speichers'!A66),"",'Beladung des Speichers'!C66)</f>
        <v/>
      </c>
      <c r="I66" s="155" t="str">
        <f>IF(ISBLANK('Beladung des Speichers'!A66),"",SUMIFS('Beladung des Speichers'!$E$17:$E$1001,'Beladung des Speichers'!$A$17:$A$1001,'Ergebnis (detailliert)'!A66))</f>
        <v/>
      </c>
      <c r="J66" s="113" t="str">
        <f>IF(ISBLANK('Beladung des Speichers'!A66),"",'Beladung des Speichers'!E66)</f>
        <v/>
      </c>
      <c r="K66" s="155" t="str">
        <f>IF(ISBLANK('Beladung des Speichers'!A66),"",SUMIFS('Entladung des Speichers'!$C$17:$C$1001,'Entladung des Speichers'!$A$17:$A$1001,'Ergebnis (detailliert)'!A66))</f>
        <v/>
      </c>
      <c r="L66" s="156" t="str">
        <f t="shared" si="2"/>
        <v/>
      </c>
      <c r="M66" s="156" t="str">
        <f>IF(ISBLANK('Entladung des Speichers'!A66),"",'Entladung des Speichers'!C66)</f>
        <v/>
      </c>
      <c r="N66" s="155" t="str">
        <f>IF(ISBLANK('Beladung des Speichers'!A66),"",SUMIFS('Entladung des Speichers'!$E$17:$E$1001,'Entladung des Speichers'!$A$17:$A$1001,'Ergebnis (detailliert)'!$A$17:$A$300))</f>
        <v/>
      </c>
      <c r="O66" s="113" t="str">
        <f t="shared" si="3"/>
        <v/>
      </c>
      <c r="P66" s="17" t="str">
        <f>IFERROR(IF(A66="","",N66*'Ergebnis (detailliert)'!J66/'Ergebnis (detailliert)'!I66),0)</f>
        <v/>
      </c>
      <c r="Q66" s="95" t="str">
        <f t="shared" si="4"/>
        <v/>
      </c>
      <c r="R66" s="96" t="str">
        <f t="shared" si="5"/>
        <v/>
      </c>
      <c r="S66" s="97" t="str">
        <f>IF(A66="","",IF(LOOKUP(A66,Stammdaten!$A$17:$A$1001,Stammdaten!$G$17:$G$1001)="Nein",0,IF(ISBLANK('Beladung des Speichers'!A66),"",ROUND(MIN(J66,Q66)*-1,2))))</f>
        <v/>
      </c>
    </row>
    <row r="67" spans="1:19" x14ac:dyDescent="0.2">
      <c r="A67" s="98" t="str">
        <f>IF('Beladung des Speichers'!A67="","",'Beladung des Speichers'!A67)</f>
        <v/>
      </c>
      <c r="B67" s="98" t="str">
        <f>IF('Beladung des Speichers'!B67="","",'Beladung des Speichers'!B67)</f>
        <v/>
      </c>
      <c r="C67" s="150" t="str">
        <f>IF(ISBLANK('Beladung des Speichers'!A67),"",SUMIFS('Beladung des Speichers'!$C$17:$C$300,'Beladung des Speichers'!$A$17:$A$300,A67)-SUMIFS('Entladung des Speichers'!$C$17:$C$300,'Entladung des Speichers'!$A$17:$A$300,A67)+SUMIFS(Füllstände!$B$17:$B$299,Füllstände!$A$17:$A$299,A67)-SUMIFS(Füllstände!$C$17:$C$299,Füllstände!$A$17:$A$299,A67))</f>
        <v/>
      </c>
      <c r="D67" s="151" t="str">
        <f>IF(ISBLANK('Beladung des Speichers'!A67),"",C67*'Beladung des Speichers'!C67/SUMIFS('Beladung des Speichers'!$C$17:$C$300,'Beladung des Speichers'!$A$17:$A$300,A67))</f>
        <v/>
      </c>
      <c r="E67" s="152" t="str">
        <f>IF(ISBLANK('Beladung des Speichers'!A67),"",1/SUMIFS('Beladung des Speichers'!$C$17:$C$300,'Beladung des Speichers'!$A$17:$A$300,A67)*C67*SUMIF($A$17:$A$300,A67,'Beladung des Speichers'!$E$17:$E$300))</f>
        <v/>
      </c>
      <c r="F67" s="153" t="str">
        <f>IF(ISBLANK('Beladung des Speichers'!A67),"",IF(C67=0,"0,00",D67/C67*E67))</f>
        <v/>
      </c>
      <c r="G67" s="154" t="str">
        <f>IF(ISBLANK('Beladung des Speichers'!A67),"",SUMIFS('Beladung des Speichers'!$C$17:$C$300,'Beladung des Speichers'!$A$17:$A$300,A67))</f>
        <v/>
      </c>
      <c r="H67" s="112" t="str">
        <f>IF(ISBLANK('Beladung des Speichers'!A67),"",'Beladung des Speichers'!C67)</f>
        <v/>
      </c>
      <c r="I67" s="155" t="str">
        <f>IF(ISBLANK('Beladung des Speichers'!A67),"",SUMIFS('Beladung des Speichers'!$E$17:$E$1001,'Beladung des Speichers'!$A$17:$A$1001,'Ergebnis (detailliert)'!A67))</f>
        <v/>
      </c>
      <c r="J67" s="113" t="str">
        <f>IF(ISBLANK('Beladung des Speichers'!A67),"",'Beladung des Speichers'!E67)</f>
        <v/>
      </c>
      <c r="K67" s="155" t="str">
        <f>IF(ISBLANK('Beladung des Speichers'!A67),"",SUMIFS('Entladung des Speichers'!$C$17:$C$1001,'Entladung des Speichers'!$A$17:$A$1001,'Ergebnis (detailliert)'!A67))</f>
        <v/>
      </c>
      <c r="L67" s="156" t="str">
        <f t="shared" si="2"/>
        <v/>
      </c>
      <c r="M67" s="156" t="str">
        <f>IF(ISBLANK('Entladung des Speichers'!A67),"",'Entladung des Speichers'!C67)</f>
        <v/>
      </c>
      <c r="N67" s="155" t="str">
        <f>IF(ISBLANK('Beladung des Speichers'!A67),"",SUMIFS('Entladung des Speichers'!$E$17:$E$1001,'Entladung des Speichers'!$A$17:$A$1001,'Ergebnis (detailliert)'!$A$17:$A$300))</f>
        <v/>
      </c>
      <c r="O67" s="113" t="str">
        <f t="shared" si="3"/>
        <v/>
      </c>
      <c r="P67" s="17" t="str">
        <f>IFERROR(IF(A67="","",N67*'Ergebnis (detailliert)'!J67/'Ergebnis (detailliert)'!I67),0)</f>
        <v/>
      </c>
      <c r="Q67" s="95" t="str">
        <f t="shared" si="4"/>
        <v/>
      </c>
      <c r="R67" s="96" t="str">
        <f t="shared" si="5"/>
        <v/>
      </c>
      <c r="S67" s="97" t="str">
        <f>IF(A67="","",IF(LOOKUP(A67,Stammdaten!$A$17:$A$1001,Stammdaten!$G$17:$G$1001)="Nein",0,IF(ISBLANK('Beladung des Speichers'!A67),"",ROUND(MIN(J67,Q67)*-1,2))))</f>
        <v/>
      </c>
    </row>
    <row r="68" spans="1:19" x14ac:dyDescent="0.2">
      <c r="A68" s="98" t="str">
        <f>IF('Beladung des Speichers'!A68="","",'Beladung des Speichers'!A68)</f>
        <v/>
      </c>
      <c r="B68" s="98" t="str">
        <f>IF('Beladung des Speichers'!B68="","",'Beladung des Speichers'!B68)</f>
        <v/>
      </c>
      <c r="C68" s="150" t="str">
        <f>IF(ISBLANK('Beladung des Speichers'!A68),"",SUMIFS('Beladung des Speichers'!$C$17:$C$300,'Beladung des Speichers'!$A$17:$A$300,A68)-SUMIFS('Entladung des Speichers'!$C$17:$C$300,'Entladung des Speichers'!$A$17:$A$300,A68)+SUMIFS(Füllstände!$B$17:$B$299,Füllstände!$A$17:$A$299,A68)-SUMIFS(Füllstände!$C$17:$C$299,Füllstände!$A$17:$A$299,A68))</f>
        <v/>
      </c>
      <c r="D68" s="151" t="str">
        <f>IF(ISBLANK('Beladung des Speichers'!A68),"",C68*'Beladung des Speichers'!C68/SUMIFS('Beladung des Speichers'!$C$17:$C$300,'Beladung des Speichers'!$A$17:$A$300,A68))</f>
        <v/>
      </c>
      <c r="E68" s="152" t="str">
        <f>IF(ISBLANK('Beladung des Speichers'!A68),"",1/SUMIFS('Beladung des Speichers'!$C$17:$C$300,'Beladung des Speichers'!$A$17:$A$300,A68)*C68*SUMIF($A$17:$A$300,A68,'Beladung des Speichers'!$E$17:$E$300))</f>
        <v/>
      </c>
      <c r="F68" s="153" t="str">
        <f>IF(ISBLANK('Beladung des Speichers'!A68),"",IF(C68=0,"0,00",D68/C68*E68))</f>
        <v/>
      </c>
      <c r="G68" s="154" t="str">
        <f>IF(ISBLANK('Beladung des Speichers'!A68),"",SUMIFS('Beladung des Speichers'!$C$17:$C$300,'Beladung des Speichers'!$A$17:$A$300,A68))</f>
        <v/>
      </c>
      <c r="H68" s="112" t="str">
        <f>IF(ISBLANK('Beladung des Speichers'!A68),"",'Beladung des Speichers'!C68)</f>
        <v/>
      </c>
      <c r="I68" s="155" t="str">
        <f>IF(ISBLANK('Beladung des Speichers'!A68),"",SUMIFS('Beladung des Speichers'!$E$17:$E$1001,'Beladung des Speichers'!$A$17:$A$1001,'Ergebnis (detailliert)'!A68))</f>
        <v/>
      </c>
      <c r="J68" s="113" t="str">
        <f>IF(ISBLANK('Beladung des Speichers'!A68),"",'Beladung des Speichers'!E68)</f>
        <v/>
      </c>
      <c r="K68" s="155" t="str">
        <f>IF(ISBLANK('Beladung des Speichers'!A68),"",SUMIFS('Entladung des Speichers'!$C$17:$C$1001,'Entladung des Speichers'!$A$17:$A$1001,'Ergebnis (detailliert)'!A68))</f>
        <v/>
      </c>
      <c r="L68" s="156" t="str">
        <f t="shared" si="2"/>
        <v/>
      </c>
      <c r="M68" s="156" t="str">
        <f>IF(ISBLANK('Entladung des Speichers'!A68),"",'Entladung des Speichers'!C68)</f>
        <v/>
      </c>
      <c r="N68" s="155" t="str">
        <f>IF(ISBLANK('Beladung des Speichers'!A68),"",SUMIFS('Entladung des Speichers'!$E$17:$E$1001,'Entladung des Speichers'!$A$17:$A$1001,'Ergebnis (detailliert)'!$A$17:$A$300))</f>
        <v/>
      </c>
      <c r="O68" s="113" t="str">
        <f t="shared" si="3"/>
        <v/>
      </c>
      <c r="P68" s="17" t="str">
        <f>IFERROR(IF(A68="","",N68*'Ergebnis (detailliert)'!J68/'Ergebnis (detailliert)'!I68),0)</f>
        <v/>
      </c>
      <c r="Q68" s="95" t="str">
        <f t="shared" si="4"/>
        <v/>
      </c>
      <c r="R68" s="96" t="str">
        <f t="shared" si="5"/>
        <v/>
      </c>
      <c r="S68" s="97" t="str">
        <f>IF(A68="","",IF(LOOKUP(A68,Stammdaten!$A$17:$A$1001,Stammdaten!$G$17:$G$1001)="Nein",0,IF(ISBLANK('Beladung des Speichers'!A68),"",ROUND(MIN(J68,Q68)*-1,2))))</f>
        <v/>
      </c>
    </row>
    <row r="69" spans="1:19" x14ac:dyDescent="0.2">
      <c r="A69" s="98" t="str">
        <f>IF('Beladung des Speichers'!A69="","",'Beladung des Speichers'!A69)</f>
        <v/>
      </c>
      <c r="B69" s="98" t="str">
        <f>IF('Beladung des Speichers'!B69="","",'Beladung des Speichers'!B69)</f>
        <v/>
      </c>
      <c r="C69" s="150" t="str">
        <f>IF(ISBLANK('Beladung des Speichers'!A69),"",SUMIFS('Beladung des Speichers'!$C$17:$C$300,'Beladung des Speichers'!$A$17:$A$300,A69)-SUMIFS('Entladung des Speichers'!$C$17:$C$300,'Entladung des Speichers'!$A$17:$A$300,A69)+SUMIFS(Füllstände!$B$17:$B$299,Füllstände!$A$17:$A$299,A69)-SUMIFS(Füllstände!$C$17:$C$299,Füllstände!$A$17:$A$299,A69))</f>
        <v/>
      </c>
      <c r="D69" s="151" t="str">
        <f>IF(ISBLANK('Beladung des Speichers'!A69),"",C69*'Beladung des Speichers'!C69/SUMIFS('Beladung des Speichers'!$C$17:$C$300,'Beladung des Speichers'!$A$17:$A$300,A69))</f>
        <v/>
      </c>
      <c r="E69" s="152" t="str">
        <f>IF(ISBLANK('Beladung des Speichers'!A69),"",1/SUMIFS('Beladung des Speichers'!$C$17:$C$300,'Beladung des Speichers'!$A$17:$A$300,A69)*C69*SUMIF($A$17:$A$300,A69,'Beladung des Speichers'!$E$17:$E$300))</f>
        <v/>
      </c>
      <c r="F69" s="153" t="str">
        <f>IF(ISBLANK('Beladung des Speichers'!A69),"",IF(C69=0,"0,00",D69/C69*E69))</f>
        <v/>
      </c>
      <c r="G69" s="154" t="str">
        <f>IF(ISBLANK('Beladung des Speichers'!A69),"",SUMIFS('Beladung des Speichers'!$C$17:$C$300,'Beladung des Speichers'!$A$17:$A$300,A69))</f>
        <v/>
      </c>
      <c r="H69" s="112" t="str">
        <f>IF(ISBLANK('Beladung des Speichers'!A69),"",'Beladung des Speichers'!C69)</f>
        <v/>
      </c>
      <c r="I69" s="155" t="str">
        <f>IF(ISBLANK('Beladung des Speichers'!A69),"",SUMIFS('Beladung des Speichers'!$E$17:$E$1001,'Beladung des Speichers'!$A$17:$A$1001,'Ergebnis (detailliert)'!A69))</f>
        <v/>
      </c>
      <c r="J69" s="113" t="str">
        <f>IF(ISBLANK('Beladung des Speichers'!A69),"",'Beladung des Speichers'!E69)</f>
        <v/>
      </c>
      <c r="K69" s="155" t="str">
        <f>IF(ISBLANK('Beladung des Speichers'!A69),"",SUMIFS('Entladung des Speichers'!$C$17:$C$1001,'Entladung des Speichers'!$A$17:$A$1001,'Ergebnis (detailliert)'!A69))</f>
        <v/>
      </c>
      <c r="L69" s="156" t="str">
        <f t="shared" si="2"/>
        <v/>
      </c>
      <c r="M69" s="156" t="str">
        <f>IF(ISBLANK('Entladung des Speichers'!A69),"",'Entladung des Speichers'!C69)</f>
        <v/>
      </c>
      <c r="N69" s="155" t="str">
        <f>IF(ISBLANK('Beladung des Speichers'!A69),"",SUMIFS('Entladung des Speichers'!$E$17:$E$1001,'Entladung des Speichers'!$A$17:$A$1001,'Ergebnis (detailliert)'!$A$17:$A$300))</f>
        <v/>
      </c>
      <c r="O69" s="113" t="str">
        <f t="shared" si="3"/>
        <v/>
      </c>
      <c r="P69" s="17" t="str">
        <f>IFERROR(IF(A69="","",N69*'Ergebnis (detailliert)'!J69/'Ergebnis (detailliert)'!I69),0)</f>
        <v/>
      </c>
      <c r="Q69" s="95" t="str">
        <f t="shared" si="4"/>
        <v/>
      </c>
      <c r="R69" s="96" t="str">
        <f t="shared" si="5"/>
        <v/>
      </c>
      <c r="S69" s="97" t="str">
        <f>IF(A69="","",IF(LOOKUP(A69,Stammdaten!$A$17:$A$1001,Stammdaten!$G$17:$G$1001)="Nein",0,IF(ISBLANK('Beladung des Speichers'!A69),"",ROUND(MIN(J69,Q69)*-1,2))))</f>
        <v/>
      </c>
    </row>
    <row r="70" spans="1:19" x14ac:dyDescent="0.2">
      <c r="A70" s="98" t="str">
        <f>IF('Beladung des Speichers'!A70="","",'Beladung des Speichers'!A70)</f>
        <v/>
      </c>
      <c r="B70" s="98" t="str">
        <f>IF('Beladung des Speichers'!B70="","",'Beladung des Speichers'!B70)</f>
        <v/>
      </c>
      <c r="C70" s="150" t="str">
        <f>IF(ISBLANK('Beladung des Speichers'!A70),"",SUMIFS('Beladung des Speichers'!$C$17:$C$300,'Beladung des Speichers'!$A$17:$A$300,A70)-SUMIFS('Entladung des Speichers'!$C$17:$C$300,'Entladung des Speichers'!$A$17:$A$300,A70)+SUMIFS(Füllstände!$B$17:$B$299,Füllstände!$A$17:$A$299,A70)-SUMIFS(Füllstände!$C$17:$C$299,Füllstände!$A$17:$A$299,A70))</f>
        <v/>
      </c>
      <c r="D70" s="151" t="str">
        <f>IF(ISBLANK('Beladung des Speichers'!A70),"",C70*'Beladung des Speichers'!C70/SUMIFS('Beladung des Speichers'!$C$17:$C$300,'Beladung des Speichers'!$A$17:$A$300,A70))</f>
        <v/>
      </c>
      <c r="E70" s="152" t="str">
        <f>IF(ISBLANK('Beladung des Speichers'!A70),"",1/SUMIFS('Beladung des Speichers'!$C$17:$C$300,'Beladung des Speichers'!$A$17:$A$300,A70)*C70*SUMIF($A$17:$A$300,A70,'Beladung des Speichers'!$E$17:$E$300))</f>
        <v/>
      </c>
      <c r="F70" s="153" t="str">
        <f>IF(ISBLANK('Beladung des Speichers'!A70),"",IF(C70=0,"0,00",D70/C70*E70))</f>
        <v/>
      </c>
      <c r="G70" s="154" t="str">
        <f>IF(ISBLANK('Beladung des Speichers'!A70),"",SUMIFS('Beladung des Speichers'!$C$17:$C$300,'Beladung des Speichers'!$A$17:$A$300,A70))</f>
        <v/>
      </c>
      <c r="H70" s="112" t="str">
        <f>IF(ISBLANK('Beladung des Speichers'!A70),"",'Beladung des Speichers'!C70)</f>
        <v/>
      </c>
      <c r="I70" s="155" t="str">
        <f>IF(ISBLANK('Beladung des Speichers'!A70),"",SUMIFS('Beladung des Speichers'!$E$17:$E$1001,'Beladung des Speichers'!$A$17:$A$1001,'Ergebnis (detailliert)'!A70))</f>
        <v/>
      </c>
      <c r="J70" s="113" t="str">
        <f>IF(ISBLANK('Beladung des Speichers'!A70),"",'Beladung des Speichers'!E70)</f>
        <v/>
      </c>
      <c r="K70" s="155" t="str">
        <f>IF(ISBLANK('Beladung des Speichers'!A70),"",SUMIFS('Entladung des Speichers'!$C$17:$C$1001,'Entladung des Speichers'!$A$17:$A$1001,'Ergebnis (detailliert)'!A70))</f>
        <v/>
      </c>
      <c r="L70" s="156" t="str">
        <f t="shared" si="2"/>
        <v/>
      </c>
      <c r="M70" s="156" t="str">
        <f>IF(ISBLANK('Entladung des Speichers'!A70),"",'Entladung des Speichers'!C70)</f>
        <v/>
      </c>
      <c r="N70" s="155" t="str">
        <f>IF(ISBLANK('Beladung des Speichers'!A70),"",SUMIFS('Entladung des Speichers'!$E$17:$E$1001,'Entladung des Speichers'!$A$17:$A$1001,'Ergebnis (detailliert)'!$A$17:$A$300))</f>
        <v/>
      </c>
      <c r="O70" s="113" t="str">
        <f t="shared" si="3"/>
        <v/>
      </c>
      <c r="P70" s="17" t="str">
        <f>IFERROR(IF(A70="","",N70*'Ergebnis (detailliert)'!J70/'Ergebnis (detailliert)'!I70),0)</f>
        <v/>
      </c>
      <c r="Q70" s="95" t="str">
        <f t="shared" si="4"/>
        <v/>
      </c>
      <c r="R70" s="96" t="str">
        <f t="shared" si="5"/>
        <v/>
      </c>
      <c r="S70" s="97" t="str">
        <f>IF(A70="","",IF(LOOKUP(A70,Stammdaten!$A$17:$A$1001,Stammdaten!$G$17:$G$1001)="Nein",0,IF(ISBLANK('Beladung des Speichers'!A70),"",ROUND(MIN(J70,Q70)*-1,2))))</f>
        <v/>
      </c>
    </row>
    <row r="71" spans="1:19" x14ac:dyDescent="0.2">
      <c r="A71" s="98" t="str">
        <f>IF('Beladung des Speichers'!A71="","",'Beladung des Speichers'!A71)</f>
        <v/>
      </c>
      <c r="B71" s="98" t="str">
        <f>IF('Beladung des Speichers'!B71="","",'Beladung des Speichers'!B71)</f>
        <v/>
      </c>
      <c r="C71" s="150" t="str">
        <f>IF(ISBLANK('Beladung des Speichers'!A71),"",SUMIFS('Beladung des Speichers'!$C$17:$C$300,'Beladung des Speichers'!$A$17:$A$300,A71)-SUMIFS('Entladung des Speichers'!$C$17:$C$300,'Entladung des Speichers'!$A$17:$A$300,A71)+SUMIFS(Füllstände!$B$17:$B$299,Füllstände!$A$17:$A$299,A71)-SUMIFS(Füllstände!$C$17:$C$299,Füllstände!$A$17:$A$299,A71))</f>
        <v/>
      </c>
      <c r="D71" s="151" t="str">
        <f>IF(ISBLANK('Beladung des Speichers'!A71),"",C71*'Beladung des Speichers'!C71/SUMIFS('Beladung des Speichers'!$C$17:$C$300,'Beladung des Speichers'!$A$17:$A$300,A71))</f>
        <v/>
      </c>
      <c r="E71" s="152" t="str">
        <f>IF(ISBLANK('Beladung des Speichers'!A71),"",1/SUMIFS('Beladung des Speichers'!$C$17:$C$300,'Beladung des Speichers'!$A$17:$A$300,A71)*C71*SUMIF($A$17:$A$300,A71,'Beladung des Speichers'!$E$17:$E$300))</f>
        <v/>
      </c>
      <c r="F71" s="153" t="str">
        <f>IF(ISBLANK('Beladung des Speichers'!A71),"",IF(C71=0,"0,00",D71/C71*E71))</f>
        <v/>
      </c>
      <c r="G71" s="154" t="str">
        <f>IF(ISBLANK('Beladung des Speichers'!A71),"",SUMIFS('Beladung des Speichers'!$C$17:$C$300,'Beladung des Speichers'!$A$17:$A$300,A71))</f>
        <v/>
      </c>
      <c r="H71" s="112" t="str">
        <f>IF(ISBLANK('Beladung des Speichers'!A71),"",'Beladung des Speichers'!C71)</f>
        <v/>
      </c>
      <c r="I71" s="155" t="str">
        <f>IF(ISBLANK('Beladung des Speichers'!A71),"",SUMIFS('Beladung des Speichers'!$E$17:$E$1001,'Beladung des Speichers'!$A$17:$A$1001,'Ergebnis (detailliert)'!A71))</f>
        <v/>
      </c>
      <c r="J71" s="113" t="str">
        <f>IF(ISBLANK('Beladung des Speichers'!A71),"",'Beladung des Speichers'!E71)</f>
        <v/>
      </c>
      <c r="K71" s="155" t="str">
        <f>IF(ISBLANK('Beladung des Speichers'!A71),"",SUMIFS('Entladung des Speichers'!$C$17:$C$1001,'Entladung des Speichers'!$A$17:$A$1001,'Ergebnis (detailliert)'!A71))</f>
        <v/>
      </c>
      <c r="L71" s="156" t="str">
        <f t="shared" si="2"/>
        <v/>
      </c>
      <c r="M71" s="156" t="str">
        <f>IF(ISBLANK('Entladung des Speichers'!A71),"",'Entladung des Speichers'!C71)</f>
        <v/>
      </c>
      <c r="N71" s="155" t="str">
        <f>IF(ISBLANK('Beladung des Speichers'!A71),"",SUMIFS('Entladung des Speichers'!$E$17:$E$1001,'Entladung des Speichers'!$A$17:$A$1001,'Ergebnis (detailliert)'!$A$17:$A$300))</f>
        <v/>
      </c>
      <c r="O71" s="113" t="str">
        <f t="shared" si="3"/>
        <v/>
      </c>
      <c r="P71" s="17" t="str">
        <f>IFERROR(IF(A71="","",N71*'Ergebnis (detailliert)'!J71/'Ergebnis (detailliert)'!I71),0)</f>
        <v/>
      </c>
      <c r="Q71" s="95" t="str">
        <f t="shared" si="4"/>
        <v/>
      </c>
      <c r="R71" s="96" t="str">
        <f t="shared" si="5"/>
        <v/>
      </c>
      <c r="S71" s="97" t="str">
        <f>IF(A71="","",IF(LOOKUP(A71,Stammdaten!$A$17:$A$1001,Stammdaten!$G$17:$G$1001)="Nein",0,IF(ISBLANK('Beladung des Speichers'!A71),"",ROUND(MIN(J71,Q71)*-1,2))))</f>
        <v/>
      </c>
    </row>
    <row r="72" spans="1:19" x14ac:dyDescent="0.2">
      <c r="A72" s="98" t="str">
        <f>IF('Beladung des Speichers'!A72="","",'Beladung des Speichers'!A72)</f>
        <v/>
      </c>
      <c r="B72" s="98" t="str">
        <f>IF('Beladung des Speichers'!B72="","",'Beladung des Speichers'!B72)</f>
        <v/>
      </c>
      <c r="C72" s="150" t="str">
        <f>IF(ISBLANK('Beladung des Speichers'!A72),"",SUMIFS('Beladung des Speichers'!$C$17:$C$300,'Beladung des Speichers'!$A$17:$A$300,A72)-SUMIFS('Entladung des Speichers'!$C$17:$C$300,'Entladung des Speichers'!$A$17:$A$300,A72)+SUMIFS(Füllstände!$B$17:$B$299,Füllstände!$A$17:$A$299,A72)-SUMIFS(Füllstände!$C$17:$C$299,Füllstände!$A$17:$A$299,A72))</f>
        <v/>
      </c>
      <c r="D72" s="151" t="str">
        <f>IF(ISBLANK('Beladung des Speichers'!A72),"",C72*'Beladung des Speichers'!C72/SUMIFS('Beladung des Speichers'!$C$17:$C$300,'Beladung des Speichers'!$A$17:$A$300,A72))</f>
        <v/>
      </c>
      <c r="E72" s="152" t="str">
        <f>IF(ISBLANK('Beladung des Speichers'!A72),"",1/SUMIFS('Beladung des Speichers'!$C$17:$C$300,'Beladung des Speichers'!$A$17:$A$300,A72)*C72*SUMIF($A$17:$A$300,A72,'Beladung des Speichers'!$E$17:$E$300))</f>
        <v/>
      </c>
      <c r="F72" s="153" t="str">
        <f>IF(ISBLANK('Beladung des Speichers'!A72),"",IF(C72=0,"0,00",D72/C72*E72))</f>
        <v/>
      </c>
      <c r="G72" s="154" t="str">
        <f>IF(ISBLANK('Beladung des Speichers'!A72),"",SUMIFS('Beladung des Speichers'!$C$17:$C$300,'Beladung des Speichers'!$A$17:$A$300,A72))</f>
        <v/>
      </c>
      <c r="H72" s="112" t="str">
        <f>IF(ISBLANK('Beladung des Speichers'!A72),"",'Beladung des Speichers'!C72)</f>
        <v/>
      </c>
      <c r="I72" s="155" t="str">
        <f>IF(ISBLANK('Beladung des Speichers'!A72),"",SUMIFS('Beladung des Speichers'!$E$17:$E$1001,'Beladung des Speichers'!$A$17:$A$1001,'Ergebnis (detailliert)'!A72))</f>
        <v/>
      </c>
      <c r="J72" s="113" t="str">
        <f>IF(ISBLANK('Beladung des Speichers'!A72),"",'Beladung des Speichers'!E72)</f>
        <v/>
      </c>
      <c r="K72" s="155" t="str">
        <f>IF(ISBLANK('Beladung des Speichers'!A72),"",SUMIFS('Entladung des Speichers'!$C$17:$C$1001,'Entladung des Speichers'!$A$17:$A$1001,'Ergebnis (detailliert)'!A72))</f>
        <v/>
      </c>
      <c r="L72" s="156" t="str">
        <f t="shared" si="2"/>
        <v/>
      </c>
      <c r="M72" s="156" t="str">
        <f>IF(ISBLANK('Entladung des Speichers'!A72),"",'Entladung des Speichers'!C72)</f>
        <v/>
      </c>
      <c r="N72" s="155" t="str">
        <f>IF(ISBLANK('Beladung des Speichers'!A72),"",SUMIFS('Entladung des Speichers'!$E$17:$E$1001,'Entladung des Speichers'!$A$17:$A$1001,'Ergebnis (detailliert)'!$A$17:$A$300))</f>
        <v/>
      </c>
      <c r="O72" s="113" t="str">
        <f t="shared" si="3"/>
        <v/>
      </c>
      <c r="P72" s="17" t="str">
        <f>IFERROR(IF(A72="","",N72*'Ergebnis (detailliert)'!J72/'Ergebnis (detailliert)'!I72),0)</f>
        <v/>
      </c>
      <c r="Q72" s="95" t="str">
        <f t="shared" si="4"/>
        <v/>
      </c>
      <c r="R72" s="96" t="str">
        <f t="shared" si="5"/>
        <v/>
      </c>
      <c r="S72" s="97" t="str">
        <f>IF(A72="","",IF(LOOKUP(A72,Stammdaten!$A$17:$A$1001,Stammdaten!$G$17:$G$1001)="Nein",0,IF(ISBLANK('Beladung des Speichers'!A72),"",ROUND(MIN(J72,Q72)*-1,2))))</f>
        <v/>
      </c>
    </row>
    <row r="73" spans="1:19" x14ac:dyDescent="0.2">
      <c r="A73" s="98" t="str">
        <f>IF('Beladung des Speichers'!A73="","",'Beladung des Speichers'!A73)</f>
        <v/>
      </c>
      <c r="B73" s="98" t="str">
        <f>IF('Beladung des Speichers'!B73="","",'Beladung des Speichers'!B73)</f>
        <v/>
      </c>
      <c r="C73" s="150" t="str">
        <f>IF(ISBLANK('Beladung des Speichers'!A73),"",SUMIFS('Beladung des Speichers'!$C$17:$C$300,'Beladung des Speichers'!$A$17:$A$300,A73)-SUMIFS('Entladung des Speichers'!$C$17:$C$300,'Entladung des Speichers'!$A$17:$A$300,A73)+SUMIFS(Füllstände!$B$17:$B$299,Füllstände!$A$17:$A$299,A73)-SUMIFS(Füllstände!$C$17:$C$299,Füllstände!$A$17:$A$299,A73))</f>
        <v/>
      </c>
      <c r="D73" s="151" t="str">
        <f>IF(ISBLANK('Beladung des Speichers'!A73),"",C73*'Beladung des Speichers'!C73/SUMIFS('Beladung des Speichers'!$C$17:$C$300,'Beladung des Speichers'!$A$17:$A$300,A73))</f>
        <v/>
      </c>
      <c r="E73" s="152" t="str">
        <f>IF(ISBLANK('Beladung des Speichers'!A73),"",1/SUMIFS('Beladung des Speichers'!$C$17:$C$300,'Beladung des Speichers'!$A$17:$A$300,A73)*C73*SUMIF($A$17:$A$300,A73,'Beladung des Speichers'!$E$17:$E$300))</f>
        <v/>
      </c>
      <c r="F73" s="153" t="str">
        <f>IF(ISBLANK('Beladung des Speichers'!A73),"",IF(C73=0,"0,00",D73/C73*E73))</f>
        <v/>
      </c>
      <c r="G73" s="154" t="str">
        <f>IF(ISBLANK('Beladung des Speichers'!A73),"",SUMIFS('Beladung des Speichers'!$C$17:$C$300,'Beladung des Speichers'!$A$17:$A$300,A73))</f>
        <v/>
      </c>
      <c r="H73" s="112" t="str">
        <f>IF(ISBLANK('Beladung des Speichers'!A73),"",'Beladung des Speichers'!C73)</f>
        <v/>
      </c>
      <c r="I73" s="155" t="str">
        <f>IF(ISBLANK('Beladung des Speichers'!A73),"",SUMIFS('Beladung des Speichers'!$E$17:$E$1001,'Beladung des Speichers'!$A$17:$A$1001,'Ergebnis (detailliert)'!A73))</f>
        <v/>
      </c>
      <c r="J73" s="113" t="str">
        <f>IF(ISBLANK('Beladung des Speichers'!A73),"",'Beladung des Speichers'!E73)</f>
        <v/>
      </c>
      <c r="K73" s="155" t="str">
        <f>IF(ISBLANK('Beladung des Speichers'!A73),"",SUMIFS('Entladung des Speichers'!$C$17:$C$1001,'Entladung des Speichers'!$A$17:$A$1001,'Ergebnis (detailliert)'!A73))</f>
        <v/>
      </c>
      <c r="L73" s="156" t="str">
        <f t="shared" si="2"/>
        <v/>
      </c>
      <c r="M73" s="156" t="str">
        <f>IF(ISBLANK('Entladung des Speichers'!A73),"",'Entladung des Speichers'!C73)</f>
        <v/>
      </c>
      <c r="N73" s="155" t="str">
        <f>IF(ISBLANK('Beladung des Speichers'!A73),"",SUMIFS('Entladung des Speichers'!$E$17:$E$1001,'Entladung des Speichers'!$A$17:$A$1001,'Ergebnis (detailliert)'!$A$17:$A$300))</f>
        <v/>
      </c>
      <c r="O73" s="113" t="str">
        <f t="shared" si="3"/>
        <v/>
      </c>
      <c r="P73" s="17" t="str">
        <f>IFERROR(IF(A73="","",N73*'Ergebnis (detailliert)'!J73/'Ergebnis (detailliert)'!I73),0)</f>
        <v/>
      </c>
      <c r="Q73" s="95" t="str">
        <f t="shared" si="4"/>
        <v/>
      </c>
      <c r="R73" s="96" t="str">
        <f t="shared" si="5"/>
        <v/>
      </c>
      <c r="S73" s="97" t="str">
        <f>IF(A73="","",IF(LOOKUP(A73,Stammdaten!$A$17:$A$1001,Stammdaten!$G$17:$G$1001)="Nein",0,IF(ISBLANK('Beladung des Speichers'!A73),"",ROUND(MIN(J73,Q73)*-1,2))))</f>
        <v/>
      </c>
    </row>
    <row r="74" spans="1:19" x14ac:dyDescent="0.2">
      <c r="A74" s="98" t="str">
        <f>IF('Beladung des Speichers'!A74="","",'Beladung des Speichers'!A74)</f>
        <v/>
      </c>
      <c r="B74" s="98" t="str">
        <f>IF('Beladung des Speichers'!B74="","",'Beladung des Speichers'!B74)</f>
        <v/>
      </c>
      <c r="C74" s="150" t="str">
        <f>IF(ISBLANK('Beladung des Speichers'!A74),"",SUMIFS('Beladung des Speichers'!$C$17:$C$300,'Beladung des Speichers'!$A$17:$A$300,A74)-SUMIFS('Entladung des Speichers'!$C$17:$C$300,'Entladung des Speichers'!$A$17:$A$300,A74)+SUMIFS(Füllstände!$B$17:$B$299,Füllstände!$A$17:$A$299,A74)-SUMIFS(Füllstände!$C$17:$C$299,Füllstände!$A$17:$A$299,A74))</f>
        <v/>
      </c>
      <c r="D74" s="151" t="str">
        <f>IF(ISBLANK('Beladung des Speichers'!A74),"",C74*'Beladung des Speichers'!C74/SUMIFS('Beladung des Speichers'!$C$17:$C$300,'Beladung des Speichers'!$A$17:$A$300,A74))</f>
        <v/>
      </c>
      <c r="E74" s="152" t="str">
        <f>IF(ISBLANK('Beladung des Speichers'!A74),"",1/SUMIFS('Beladung des Speichers'!$C$17:$C$300,'Beladung des Speichers'!$A$17:$A$300,A74)*C74*SUMIF($A$17:$A$300,A74,'Beladung des Speichers'!$E$17:$E$300))</f>
        <v/>
      </c>
      <c r="F74" s="153" t="str">
        <f>IF(ISBLANK('Beladung des Speichers'!A74),"",IF(C74=0,"0,00",D74/C74*E74))</f>
        <v/>
      </c>
      <c r="G74" s="154" t="str">
        <f>IF(ISBLANK('Beladung des Speichers'!A74),"",SUMIFS('Beladung des Speichers'!$C$17:$C$300,'Beladung des Speichers'!$A$17:$A$300,A74))</f>
        <v/>
      </c>
      <c r="H74" s="112" t="str">
        <f>IF(ISBLANK('Beladung des Speichers'!A74),"",'Beladung des Speichers'!C74)</f>
        <v/>
      </c>
      <c r="I74" s="155" t="str">
        <f>IF(ISBLANK('Beladung des Speichers'!A74),"",SUMIFS('Beladung des Speichers'!$E$17:$E$1001,'Beladung des Speichers'!$A$17:$A$1001,'Ergebnis (detailliert)'!A74))</f>
        <v/>
      </c>
      <c r="J74" s="113" t="str">
        <f>IF(ISBLANK('Beladung des Speichers'!A74),"",'Beladung des Speichers'!E74)</f>
        <v/>
      </c>
      <c r="K74" s="155" t="str">
        <f>IF(ISBLANK('Beladung des Speichers'!A74),"",SUMIFS('Entladung des Speichers'!$C$17:$C$1001,'Entladung des Speichers'!$A$17:$A$1001,'Ergebnis (detailliert)'!A74))</f>
        <v/>
      </c>
      <c r="L74" s="156" t="str">
        <f t="shared" si="2"/>
        <v/>
      </c>
      <c r="M74" s="156" t="str">
        <f>IF(ISBLANK('Entladung des Speichers'!A74),"",'Entladung des Speichers'!C74)</f>
        <v/>
      </c>
      <c r="N74" s="155" t="str">
        <f>IF(ISBLANK('Beladung des Speichers'!A74),"",SUMIFS('Entladung des Speichers'!$E$17:$E$1001,'Entladung des Speichers'!$A$17:$A$1001,'Ergebnis (detailliert)'!$A$17:$A$300))</f>
        <v/>
      </c>
      <c r="O74" s="113" t="str">
        <f t="shared" si="3"/>
        <v/>
      </c>
      <c r="P74" s="17" t="str">
        <f>IFERROR(IF(A74="","",N74*'Ergebnis (detailliert)'!J74/'Ergebnis (detailliert)'!I74),0)</f>
        <v/>
      </c>
      <c r="Q74" s="95" t="str">
        <f t="shared" si="4"/>
        <v/>
      </c>
      <c r="R74" s="96" t="str">
        <f t="shared" si="5"/>
        <v/>
      </c>
      <c r="S74" s="97" t="str">
        <f>IF(A74="","",IF(LOOKUP(A74,Stammdaten!$A$17:$A$1001,Stammdaten!$G$17:$G$1001)="Nein",0,IF(ISBLANK('Beladung des Speichers'!A74),"",ROUND(MIN(J74,Q74)*-1,2))))</f>
        <v/>
      </c>
    </row>
    <row r="75" spans="1:19" x14ac:dyDescent="0.2">
      <c r="A75" s="98" t="str">
        <f>IF('Beladung des Speichers'!A75="","",'Beladung des Speichers'!A75)</f>
        <v/>
      </c>
      <c r="B75" s="98" t="str">
        <f>IF('Beladung des Speichers'!B75="","",'Beladung des Speichers'!B75)</f>
        <v/>
      </c>
      <c r="C75" s="150" t="str">
        <f>IF(ISBLANK('Beladung des Speichers'!A75),"",SUMIFS('Beladung des Speichers'!$C$17:$C$300,'Beladung des Speichers'!$A$17:$A$300,A75)-SUMIFS('Entladung des Speichers'!$C$17:$C$300,'Entladung des Speichers'!$A$17:$A$300,A75)+SUMIFS(Füllstände!$B$17:$B$299,Füllstände!$A$17:$A$299,A75)-SUMIFS(Füllstände!$C$17:$C$299,Füllstände!$A$17:$A$299,A75))</f>
        <v/>
      </c>
      <c r="D75" s="151" t="str">
        <f>IF(ISBLANK('Beladung des Speichers'!A75),"",C75*'Beladung des Speichers'!C75/SUMIFS('Beladung des Speichers'!$C$17:$C$300,'Beladung des Speichers'!$A$17:$A$300,A75))</f>
        <v/>
      </c>
      <c r="E75" s="152" t="str">
        <f>IF(ISBLANK('Beladung des Speichers'!A75),"",1/SUMIFS('Beladung des Speichers'!$C$17:$C$300,'Beladung des Speichers'!$A$17:$A$300,A75)*C75*SUMIF($A$17:$A$300,A75,'Beladung des Speichers'!$E$17:$E$300))</f>
        <v/>
      </c>
      <c r="F75" s="153" t="str">
        <f>IF(ISBLANK('Beladung des Speichers'!A75),"",IF(C75=0,"0,00",D75/C75*E75))</f>
        <v/>
      </c>
      <c r="G75" s="154" t="str">
        <f>IF(ISBLANK('Beladung des Speichers'!A75),"",SUMIFS('Beladung des Speichers'!$C$17:$C$300,'Beladung des Speichers'!$A$17:$A$300,A75))</f>
        <v/>
      </c>
      <c r="H75" s="112" t="str">
        <f>IF(ISBLANK('Beladung des Speichers'!A75),"",'Beladung des Speichers'!C75)</f>
        <v/>
      </c>
      <c r="I75" s="155" t="str">
        <f>IF(ISBLANK('Beladung des Speichers'!A75),"",SUMIFS('Beladung des Speichers'!$E$17:$E$1001,'Beladung des Speichers'!$A$17:$A$1001,'Ergebnis (detailliert)'!A75))</f>
        <v/>
      </c>
      <c r="J75" s="113" t="str">
        <f>IF(ISBLANK('Beladung des Speichers'!A75),"",'Beladung des Speichers'!E75)</f>
        <v/>
      </c>
      <c r="K75" s="155" t="str">
        <f>IF(ISBLANK('Beladung des Speichers'!A75),"",SUMIFS('Entladung des Speichers'!$C$17:$C$1001,'Entladung des Speichers'!$A$17:$A$1001,'Ergebnis (detailliert)'!A75))</f>
        <v/>
      </c>
      <c r="L75" s="156" t="str">
        <f t="shared" si="2"/>
        <v/>
      </c>
      <c r="M75" s="156" t="str">
        <f>IF(ISBLANK('Entladung des Speichers'!A75),"",'Entladung des Speichers'!C75)</f>
        <v/>
      </c>
      <c r="N75" s="155" t="str">
        <f>IF(ISBLANK('Beladung des Speichers'!A75),"",SUMIFS('Entladung des Speichers'!$E$17:$E$1001,'Entladung des Speichers'!$A$17:$A$1001,'Ergebnis (detailliert)'!$A$17:$A$300))</f>
        <v/>
      </c>
      <c r="O75" s="113" t="str">
        <f t="shared" si="3"/>
        <v/>
      </c>
      <c r="P75" s="17" t="str">
        <f>IFERROR(IF(A75="","",N75*'Ergebnis (detailliert)'!J75/'Ergebnis (detailliert)'!I75),0)</f>
        <v/>
      </c>
      <c r="Q75" s="95" t="str">
        <f t="shared" si="4"/>
        <v/>
      </c>
      <c r="R75" s="96" t="str">
        <f t="shared" si="5"/>
        <v/>
      </c>
      <c r="S75" s="97" t="str">
        <f>IF(A75="","",IF(LOOKUP(A75,Stammdaten!$A$17:$A$1001,Stammdaten!$G$17:$G$1001)="Nein",0,IF(ISBLANK('Beladung des Speichers'!A75),"",ROUND(MIN(J75,Q75)*-1,2))))</f>
        <v/>
      </c>
    </row>
    <row r="76" spans="1:19" x14ac:dyDescent="0.2">
      <c r="A76" s="98" t="str">
        <f>IF('Beladung des Speichers'!A76="","",'Beladung des Speichers'!A76)</f>
        <v/>
      </c>
      <c r="B76" s="98" t="str">
        <f>IF('Beladung des Speichers'!B76="","",'Beladung des Speichers'!B76)</f>
        <v/>
      </c>
      <c r="C76" s="150" t="str">
        <f>IF(ISBLANK('Beladung des Speichers'!A76),"",SUMIFS('Beladung des Speichers'!$C$17:$C$300,'Beladung des Speichers'!$A$17:$A$300,A76)-SUMIFS('Entladung des Speichers'!$C$17:$C$300,'Entladung des Speichers'!$A$17:$A$300,A76)+SUMIFS(Füllstände!$B$17:$B$299,Füllstände!$A$17:$A$299,A76)-SUMIFS(Füllstände!$C$17:$C$299,Füllstände!$A$17:$A$299,A76))</f>
        <v/>
      </c>
      <c r="D76" s="151" t="str">
        <f>IF(ISBLANK('Beladung des Speichers'!A76),"",C76*'Beladung des Speichers'!C76/SUMIFS('Beladung des Speichers'!$C$17:$C$300,'Beladung des Speichers'!$A$17:$A$300,A76))</f>
        <v/>
      </c>
      <c r="E76" s="152" t="str">
        <f>IF(ISBLANK('Beladung des Speichers'!A76),"",1/SUMIFS('Beladung des Speichers'!$C$17:$C$300,'Beladung des Speichers'!$A$17:$A$300,A76)*C76*SUMIF($A$17:$A$300,A76,'Beladung des Speichers'!$E$17:$E$300))</f>
        <v/>
      </c>
      <c r="F76" s="153" t="str">
        <f>IF(ISBLANK('Beladung des Speichers'!A76),"",IF(C76=0,"0,00",D76/C76*E76))</f>
        <v/>
      </c>
      <c r="G76" s="154" t="str">
        <f>IF(ISBLANK('Beladung des Speichers'!A76),"",SUMIFS('Beladung des Speichers'!$C$17:$C$300,'Beladung des Speichers'!$A$17:$A$300,A76))</f>
        <v/>
      </c>
      <c r="H76" s="112" t="str">
        <f>IF(ISBLANK('Beladung des Speichers'!A76),"",'Beladung des Speichers'!C76)</f>
        <v/>
      </c>
      <c r="I76" s="155" t="str">
        <f>IF(ISBLANK('Beladung des Speichers'!A76),"",SUMIFS('Beladung des Speichers'!$E$17:$E$1001,'Beladung des Speichers'!$A$17:$A$1001,'Ergebnis (detailliert)'!A76))</f>
        <v/>
      </c>
      <c r="J76" s="113" t="str">
        <f>IF(ISBLANK('Beladung des Speichers'!A76),"",'Beladung des Speichers'!E76)</f>
        <v/>
      </c>
      <c r="K76" s="155" t="str">
        <f>IF(ISBLANK('Beladung des Speichers'!A76),"",SUMIFS('Entladung des Speichers'!$C$17:$C$1001,'Entladung des Speichers'!$A$17:$A$1001,'Ergebnis (detailliert)'!A76))</f>
        <v/>
      </c>
      <c r="L76" s="156" t="str">
        <f t="shared" si="2"/>
        <v/>
      </c>
      <c r="M76" s="156" t="str">
        <f>IF(ISBLANK('Entladung des Speichers'!A76),"",'Entladung des Speichers'!C76)</f>
        <v/>
      </c>
      <c r="N76" s="155" t="str">
        <f>IF(ISBLANK('Beladung des Speichers'!A76),"",SUMIFS('Entladung des Speichers'!$E$17:$E$1001,'Entladung des Speichers'!$A$17:$A$1001,'Ergebnis (detailliert)'!$A$17:$A$300))</f>
        <v/>
      </c>
      <c r="O76" s="113" t="str">
        <f t="shared" si="3"/>
        <v/>
      </c>
      <c r="P76" s="17" t="str">
        <f>IFERROR(IF(A76="","",N76*'Ergebnis (detailliert)'!J76/'Ergebnis (detailliert)'!I76),0)</f>
        <v/>
      </c>
      <c r="Q76" s="95" t="str">
        <f t="shared" si="4"/>
        <v/>
      </c>
      <c r="R76" s="96" t="str">
        <f t="shared" si="5"/>
        <v/>
      </c>
      <c r="S76" s="97" t="str">
        <f>IF(A76="","",IF(LOOKUP(A76,Stammdaten!$A$17:$A$1001,Stammdaten!$G$17:$G$1001)="Nein",0,IF(ISBLANK('Beladung des Speichers'!A76),"",ROUND(MIN(J76,Q76)*-1,2))))</f>
        <v/>
      </c>
    </row>
    <row r="77" spans="1:19" x14ac:dyDescent="0.2">
      <c r="A77" s="98" t="str">
        <f>IF('Beladung des Speichers'!A77="","",'Beladung des Speichers'!A77)</f>
        <v/>
      </c>
      <c r="B77" s="98" t="str">
        <f>IF('Beladung des Speichers'!B77="","",'Beladung des Speichers'!B77)</f>
        <v/>
      </c>
      <c r="C77" s="150" t="str">
        <f>IF(ISBLANK('Beladung des Speichers'!A77),"",SUMIFS('Beladung des Speichers'!$C$17:$C$300,'Beladung des Speichers'!$A$17:$A$300,A77)-SUMIFS('Entladung des Speichers'!$C$17:$C$300,'Entladung des Speichers'!$A$17:$A$300,A77)+SUMIFS(Füllstände!$B$17:$B$299,Füllstände!$A$17:$A$299,A77)-SUMIFS(Füllstände!$C$17:$C$299,Füllstände!$A$17:$A$299,A77))</f>
        <v/>
      </c>
      <c r="D77" s="151" t="str">
        <f>IF(ISBLANK('Beladung des Speichers'!A77),"",C77*'Beladung des Speichers'!C77/SUMIFS('Beladung des Speichers'!$C$17:$C$300,'Beladung des Speichers'!$A$17:$A$300,A77))</f>
        <v/>
      </c>
      <c r="E77" s="152" t="str">
        <f>IF(ISBLANK('Beladung des Speichers'!A77),"",1/SUMIFS('Beladung des Speichers'!$C$17:$C$300,'Beladung des Speichers'!$A$17:$A$300,A77)*C77*SUMIF($A$17:$A$300,A77,'Beladung des Speichers'!$E$17:$E$300))</f>
        <v/>
      </c>
      <c r="F77" s="153" t="str">
        <f>IF(ISBLANK('Beladung des Speichers'!A77),"",IF(C77=0,"0,00",D77/C77*E77))</f>
        <v/>
      </c>
      <c r="G77" s="154" t="str">
        <f>IF(ISBLANK('Beladung des Speichers'!A77),"",SUMIFS('Beladung des Speichers'!$C$17:$C$300,'Beladung des Speichers'!$A$17:$A$300,A77))</f>
        <v/>
      </c>
      <c r="H77" s="112" t="str">
        <f>IF(ISBLANK('Beladung des Speichers'!A77),"",'Beladung des Speichers'!C77)</f>
        <v/>
      </c>
      <c r="I77" s="155" t="str">
        <f>IF(ISBLANK('Beladung des Speichers'!A77),"",SUMIFS('Beladung des Speichers'!$E$17:$E$1001,'Beladung des Speichers'!$A$17:$A$1001,'Ergebnis (detailliert)'!A77))</f>
        <v/>
      </c>
      <c r="J77" s="113" t="str">
        <f>IF(ISBLANK('Beladung des Speichers'!A77),"",'Beladung des Speichers'!E77)</f>
        <v/>
      </c>
      <c r="K77" s="155" t="str">
        <f>IF(ISBLANK('Beladung des Speichers'!A77),"",SUMIFS('Entladung des Speichers'!$C$17:$C$1001,'Entladung des Speichers'!$A$17:$A$1001,'Ergebnis (detailliert)'!A77))</f>
        <v/>
      </c>
      <c r="L77" s="156" t="str">
        <f t="shared" si="2"/>
        <v/>
      </c>
      <c r="M77" s="156" t="str">
        <f>IF(ISBLANK('Entladung des Speichers'!A77),"",'Entladung des Speichers'!C77)</f>
        <v/>
      </c>
      <c r="N77" s="155" t="str">
        <f>IF(ISBLANK('Beladung des Speichers'!A77),"",SUMIFS('Entladung des Speichers'!$E$17:$E$1001,'Entladung des Speichers'!$A$17:$A$1001,'Ergebnis (detailliert)'!$A$17:$A$300))</f>
        <v/>
      </c>
      <c r="O77" s="113" t="str">
        <f t="shared" si="3"/>
        <v/>
      </c>
      <c r="P77" s="17" t="str">
        <f>IFERROR(IF(A77="","",N77*'Ergebnis (detailliert)'!J77/'Ergebnis (detailliert)'!I77),0)</f>
        <v/>
      </c>
      <c r="Q77" s="95" t="str">
        <f t="shared" si="4"/>
        <v/>
      </c>
      <c r="R77" s="96" t="str">
        <f t="shared" si="5"/>
        <v/>
      </c>
      <c r="S77" s="97" t="str">
        <f>IF(A77="","",IF(LOOKUP(A77,Stammdaten!$A$17:$A$1001,Stammdaten!$G$17:$G$1001)="Nein",0,IF(ISBLANK('Beladung des Speichers'!A77),"",ROUND(MIN(J77,Q77)*-1,2))))</f>
        <v/>
      </c>
    </row>
    <row r="78" spans="1:19" x14ac:dyDescent="0.2">
      <c r="A78" s="98" t="str">
        <f>IF('Beladung des Speichers'!A78="","",'Beladung des Speichers'!A78)</f>
        <v/>
      </c>
      <c r="B78" s="98" t="str">
        <f>IF('Beladung des Speichers'!B78="","",'Beladung des Speichers'!B78)</f>
        <v/>
      </c>
      <c r="C78" s="150" t="str">
        <f>IF(ISBLANK('Beladung des Speichers'!A78),"",SUMIFS('Beladung des Speichers'!$C$17:$C$300,'Beladung des Speichers'!$A$17:$A$300,A78)-SUMIFS('Entladung des Speichers'!$C$17:$C$300,'Entladung des Speichers'!$A$17:$A$300,A78)+SUMIFS(Füllstände!$B$17:$B$299,Füllstände!$A$17:$A$299,A78)-SUMIFS(Füllstände!$C$17:$C$299,Füllstände!$A$17:$A$299,A78))</f>
        <v/>
      </c>
      <c r="D78" s="151" t="str">
        <f>IF(ISBLANK('Beladung des Speichers'!A78),"",C78*'Beladung des Speichers'!C78/SUMIFS('Beladung des Speichers'!$C$17:$C$300,'Beladung des Speichers'!$A$17:$A$300,A78))</f>
        <v/>
      </c>
      <c r="E78" s="152" t="str">
        <f>IF(ISBLANK('Beladung des Speichers'!A78),"",1/SUMIFS('Beladung des Speichers'!$C$17:$C$300,'Beladung des Speichers'!$A$17:$A$300,A78)*C78*SUMIF($A$17:$A$300,A78,'Beladung des Speichers'!$E$17:$E$300))</f>
        <v/>
      </c>
      <c r="F78" s="153" t="str">
        <f>IF(ISBLANK('Beladung des Speichers'!A78),"",IF(C78=0,"0,00",D78/C78*E78))</f>
        <v/>
      </c>
      <c r="G78" s="154" t="str">
        <f>IF(ISBLANK('Beladung des Speichers'!A78),"",SUMIFS('Beladung des Speichers'!$C$17:$C$300,'Beladung des Speichers'!$A$17:$A$300,A78))</f>
        <v/>
      </c>
      <c r="H78" s="112" t="str">
        <f>IF(ISBLANK('Beladung des Speichers'!A78),"",'Beladung des Speichers'!C78)</f>
        <v/>
      </c>
      <c r="I78" s="155" t="str">
        <f>IF(ISBLANK('Beladung des Speichers'!A78),"",SUMIFS('Beladung des Speichers'!$E$17:$E$1001,'Beladung des Speichers'!$A$17:$A$1001,'Ergebnis (detailliert)'!A78))</f>
        <v/>
      </c>
      <c r="J78" s="113" t="str">
        <f>IF(ISBLANK('Beladung des Speichers'!A78),"",'Beladung des Speichers'!E78)</f>
        <v/>
      </c>
      <c r="K78" s="155" t="str">
        <f>IF(ISBLANK('Beladung des Speichers'!A78),"",SUMIFS('Entladung des Speichers'!$C$17:$C$1001,'Entladung des Speichers'!$A$17:$A$1001,'Ergebnis (detailliert)'!A78))</f>
        <v/>
      </c>
      <c r="L78" s="156" t="str">
        <f t="shared" si="2"/>
        <v/>
      </c>
      <c r="M78" s="156" t="str">
        <f>IF(ISBLANK('Entladung des Speichers'!A78),"",'Entladung des Speichers'!C78)</f>
        <v/>
      </c>
      <c r="N78" s="155" t="str">
        <f>IF(ISBLANK('Beladung des Speichers'!A78),"",SUMIFS('Entladung des Speichers'!$E$17:$E$1001,'Entladung des Speichers'!$A$17:$A$1001,'Ergebnis (detailliert)'!$A$17:$A$300))</f>
        <v/>
      </c>
      <c r="O78" s="113" t="str">
        <f t="shared" si="3"/>
        <v/>
      </c>
      <c r="P78" s="17" t="str">
        <f>IFERROR(IF(A78="","",N78*'Ergebnis (detailliert)'!J78/'Ergebnis (detailliert)'!I78),0)</f>
        <v/>
      </c>
      <c r="Q78" s="95" t="str">
        <f t="shared" si="4"/>
        <v/>
      </c>
      <c r="R78" s="96" t="str">
        <f t="shared" si="5"/>
        <v/>
      </c>
      <c r="S78" s="97" t="str">
        <f>IF(A78="","",IF(LOOKUP(A78,Stammdaten!$A$17:$A$1001,Stammdaten!$G$17:$G$1001)="Nein",0,IF(ISBLANK('Beladung des Speichers'!A78),"",ROUND(MIN(J78,Q78)*-1,2))))</f>
        <v/>
      </c>
    </row>
    <row r="79" spans="1:19" x14ac:dyDescent="0.2">
      <c r="A79" s="98" t="str">
        <f>IF('Beladung des Speichers'!A79="","",'Beladung des Speichers'!A79)</f>
        <v/>
      </c>
      <c r="B79" s="98" t="str">
        <f>IF('Beladung des Speichers'!B79="","",'Beladung des Speichers'!B79)</f>
        <v/>
      </c>
      <c r="C79" s="150" t="str">
        <f>IF(ISBLANK('Beladung des Speichers'!A79),"",SUMIFS('Beladung des Speichers'!$C$17:$C$300,'Beladung des Speichers'!$A$17:$A$300,A79)-SUMIFS('Entladung des Speichers'!$C$17:$C$300,'Entladung des Speichers'!$A$17:$A$300,A79)+SUMIFS(Füllstände!$B$17:$B$299,Füllstände!$A$17:$A$299,A79)-SUMIFS(Füllstände!$C$17:$C$299,Füllstände!$A$17:$A$299,A79))</f>
        <v/>
      </c>
      <c r="D79" s="151" t="str">
        <f>IF(ISBLANK('Beladung des Speichers'!A79),"",C79*'Beladung des Speichers'!C79/SUMIFS('Beladung des Speichers'!$C$17:$C$300,'Beladung des Speichers'!$A$17:$A$300,A79))</f>
        <v/>
      </c>
      <c r="E79" s="152" t="str">
        <f>IF(ISBLANK('Beladung des Speichers'!A79),"",1/SUMIFS('Beladung des Speichers'!$C$17:$C$300,'Beladung des Speichers'!$A$17:$A$300,A79)*C79*SUMIF($A$17:$A$300,A79,'Beladung des Speichers'!$E$17:$E$300))</f>
        <v/>
      </c>
      <c r="F79" s="153" t="str">
        <f>IF(ISBLANK('Beladung des Speichers'!A79),"",IF(C79=0,"0,00",D79/C79*E79))</f>
        <v/>
      </c>
      <c r="G79" s="154" t="str">
        <f>IF(ISBLANK('Beladung des Speichers'!A79),"",SUMIFS('Beladung des Speichers'!$C$17:$C$300,'Beladung des Speichers'!$A$17:$A$300,A79))</f>
        <v/>
      </c>
      <c r="H79" s="112" t="str">
        <f>IF(ISBLANK('Beladung des Speichers'!A79),"",'Beladung des Speichers'!C79)</f>
        <v/>
      </c>
      <c r="I79" s="155" t="str">
        <f>IF(ISBLANK('Beladung des Speichers'!A79),"",SUMIFS('Beladung des Speichers'!$E$17:$E$1001,'Beladung des Speichers'!$A$17:$A$1001,'Ergebnis (detailliert)'!A79))</f>
        <v/>
      </c>
      <c r="J79" s="113" t="str">
        <f>IF(ISBLANK('Beladung des Speichers'!A79),"",'Beladung des Speichers'!E79)</f>
        <v/>
      </c>
      <c r="K79" s="155" t="str">
        <f>IF(ISBLANK('Beladung des Speichers'!A79),"",SUMIFS('Entladung des Speichers'!$C$17:$C$1001,'Entladung des Speichers'!$A$17:$A$1001,'Ergebnis (detailliert)'!A79))</f>
        <v/>
      </c>
      <c r="L79" s="156" t="str">
        <f t="shared" si="2"/>
        <v/>
      </c>
      <c r="M79" s="156" t="str">
        <f>IF(ISBLANK('Entladung des Speichers'!A79),"",'Entladung des Speichers'!C79)</f>
        <v/>
      </c>
      <c r="N79" s="155" t="str">
        <f>IF(ISBLANK('Beladung des Speichers'!A79),"",SUMIFS('Entladung des Speichers'!$E$17:$E$1001,'Entladung des Speichers'!$A$17:$A$1001,'Ergebnis (detailliert)'!$A$17:$A$300))</f>
        <v/>
      </c>
      <c r="O79" s="113" t="str">
        <f t="shared" si="3"/>
        <v/>
      </c>
      <c r="P79" s="17" t="str">
        <f>IFERROR(IF(A79="","",N79*'Ergebnis (detailliert)'!J79/'Ergebnis (detailliert)'!I79),0)</f>
        <v/>
      </c>
      <c r="Q79" s="95" t="str">
        <f t="shared" si="4"/>
        <v/>
      </c>
      <c r="R79" s="96" t="str">
        <f t="shared" si="5"/>
        <v/>
      </c>
      <c r="S79" s="97" t="str">
        <f>IF(A79="","",IF(LOOKUP(A79,Stammdaten!$A$17:$A$1001,Stammdaten!$G$17:$G$1001)="Nein",0,IF(ISBLANK('Beladung des Speichers'!A79),"",ROUND(MIN(J79,Q79)*-1,2))))</f>
        <v/>
      </c>
    </row>
    <row r="80" spans="1:19" x14ac:dyDescent="0.2">
      <c r="A80" s="98" t="str">
        <f>IF('Beladung des Speichers'!A80="","",'Beladung des Speichers'!A80)</f>
        <v/>
      </c>
      <c r="B80" s="98" t="str">
        <f>IF('Beladung des Speichers'!B80="","",'Beladung des Speichers'!B80)</f>
        <v/>
      </c>
      <c r="C80" s="150" t="str">
        <f>IF(ISBLANK('Beladung des Speichers'!A80),"",SUMIFS('Beladung des Speichers'!$C$17:$C$300,'Beladung des Speichers'!$A$17:$A$300,A80)-SUMIFS('Entladung des Speichers'!$C$17:$C$300,'Entladung des Speichers'!$A$17:$A$300,A80)+SUMIFS(Füllstände!$B$17:$B$299,Füllstände!$A$17:$A$299,A80)-SUMIFS(Füllstände!$C$17:$C$299,Füllstände!$A$17:$A$299,A80))</f>
        <v/>
      </c>
      <c r="D80" s="151" t="str">
        <f>IF(ISBLANK('Beladung des Speichers'!A80),"",C80*'Beladung des Speichers'!C80/SUMIFS('Beladung des Speichers'!$C$17:$C$300,'Beladung des Speichers'!$A$17:$A$300,A80))</f>
        <v/>
      </c>
      <c r="E80" s="152" t="str">
        <f>IF(ISBLANK('Beladung des Speichers'!A80),"",1/SUMIFS('Beladung des Speichers'!$C$17:$C$300,'Beladung des Speichers'!$A$17:$A$300,A80)*C80*SUMIF($A$17:$A$300,A80,'Beladung des Speichers'!$E$17:$E$300))</f>
        <v/>
      </c>
      <c r="F80" s="153" t="str">
        <f>IF(ISBLANK('Beladung des Speichers'!A80),"",IF(C80=0,"0,00",D80/C80*E80))</f>
        <v/>
      </c>
      <c r="G80" s="154" t="str">
        <f>IF(ISBLANK('Beladung des Speichers'!A80),"",SUMIFS('Beladung des Speichers'!$C$17:$C$300,'Beladung des Speichers'!$A$17:$A$300,A80))</f>
        <v/>
      </c>
      <c r="H80" s="112" t="str">
        <f>IF(ISBLANK('Beladung des Speichers'!A80),"",'Beladung des Speichers'!C80)</f>
        <v/>
      </c>
      <c r="I80" s="155" t="str">
        <f>IF(ISBLANK('Beladung des Speichers'!A80),"",SUMIFS('Beladung des Speichers'!$E$17:$E$1001,'Beladung des Speichers'!$A$17:$A$1001,'Ergebnis (detailliert)'!A80))</f>
        <v/>
      </c>
      <c r="J80" s="113" t="str">
        <f>IF(ISBLANK('Beladung des Speichers'!A80),"",'Beladung des Speichers'!E80)</f>
        <v/>
      </c>
      <c r="K80" s="155" t="str">
        <f>IF(ISBLANK('Beladung des Speichers'!A80),"",SUMIFS('Entladung des Speichers'!$C$17:$C$1001,'Entladung des Speichers'!$A$17:$A$1001,'Ergebnis (detailliert)'!A80))</f>
        <v/>
      </c>
      <c r="L80" s="156" t="str">
        <f t="shared" si="2"/>
        <v/>
      </c>
      <c r="M80" s="156" t="str">
        <f>IF(ISBLANK('Entladung des Speichers'!A80),"",'Entladung des Speichers'!C80)</f>
        <v/>
      </c>
      <c r="N80" s="155" t="str">
        <f>IF(ISBLANK('Beladung des Speichers'!A80),"",SUMIFS('Entladung des Speichers'!$E$17:$E$1001,'Entladung des Speichers'!$A$17:$A$1001,'Ergebnis (detailliert)'!$A$17:$A$300))</f>
        <v/>
      </c>
      <c r="O80" s="113" t="str">
        <f t="shared" si="3"/>
        <v/>
      </c>
      <c r="P80" s="17" t="str">
        <f>IFERROR(IF(A80="","",N80*'Ergebnis (detailliert)'!J80/'Ergebnis (detailliert)'!I80),0)</f>
        <v/>
      </c>
      <c r="Q80" s="95" t="str">
        <f t="shared" si="4"/>
        <v/>
      </c>
      <c r="R80" s="96" t="str">
        <f t="shared" si="5"/>
        <v/>
      </c>
      <c r="S80" s="97" t="str">
        <f>IF(A80="","",IF(LOOKUP(A80,Stammdaten!$A$17:$A$1001,Stammdaten!$G$17:$G$1001)="Nein",0,IF(ISBLANK('Beladung des Speichers'!A80),"",ROUND(MIN(J80,Q80)*-1,2))))</f>
        <v/>
      </c>
    </row>
    <row r="81" spans="1:19" x14ac:dyDescent="0.2">
      <c r="A81" s="98" t="str">
        <f>IF('Beladung des Speichers'!A81="","",'Beladung des Speichers'!A81)</f>
        <v/>
      </c>
      <c r="B81" s="98" t="str">
        <f>IF('Beladung des Speichers'!B81="","",'Beladung des Speichers'!B81)</f>
        <v/>
      </c>
      <c r="C81" s="150" t="str">
        <f>IF(ISBLANK('Beladung des Speichers'!A81),"",SUMIFS('Beladung des Speichers'!$C$17:$C$300,'Beladung des Speichers'!$A$17:$A$300,A81)-SUMIFS('Entladung des Speichers'!$C$17:$C$300,'Entladung des Speichers'!$A$17:$A$300,A81)+SUMIFS(Füllstände!$B$17:$B$299,Füllstände!$A$17:$A$299,A81)-SUMIFS(Füllstände!$C$17:$C$299,Füllstände!$A$17:$A$299,A81))</f>
        <v/>
      </c>
      <c r="D81" s="151" t="str">
        <f>IF(ISBLANK('Beladung des Speichers'!A81),"",C81*'Beladung des Speichers'!C81/SUMIFS('Beladung des Speichers'!$C$17:$C$300,'Beladung des Speichers'!$A$17:$A$300,A81))</f>
        <v/>
      </c>
      <c r="E81" s="152" t="str">
        <f>IF(ISBLANK('Beladung des Speichers'!A81),"",1/SUMIFS('Beladung des Speichers'!$C$17:$C$300,'Beladung des Speichers'!$A$17:$A$300,A81)*C81*SUMIF($A$17:$A$300,A81,'Beladung des Speichers'!$E$17:$E$300))</f>
        <v/>
      </c>
      <c r="F81" s="153" t="str">
        <f>IF(ISBLANK('Beladung des Speichers'!A81),"",IF(C81=0,"0,00",D81/C81*E81))</f>
        <v/>
      </c>
      <c r="G81" s="154" t="str">
        <f>IF(ISBLANK('Beladung des Speichers'!A81),"",SUMIFS('Beladung des Speichers'!$C$17:$C$300,'Beladung des Speichers'!$A$17:$A$300,A81))</f>
        <v/>
      </c>
      <c r="H81" s="112" t="str">
        <f>IF(ISBLANK('Beladung des Speichers'!A81),"",'Beladung des Speichers'!C81)</f>
        <v/>
      </c>
      <c r="I81" s="155" t="str">
        <f>IF(ISBLANK('Beladung des Speichers'!A81),"",SUMIFS('Beladung des Speichers'!$E$17:$E$1001,'Beladung des Speichers'!$A$17:$A$1001,'Ergebnis (detailliert)'!A81))</f>
        <v/>
      </c>
      <c r="J81" s="113" t="str">
        <f>IF(ISBLANK('Beladung des Speichers'!A81),"",'Beladung des Speichers'!E81)</f>
        <v/>
      </c>
      <c r="K81" s="155" t="str">
        <f>IF(ISBLANK('Beladung des Speichers'!A81),"",SUMIFS('Entladung des Speichers'!$C$17:$C$1001,'Entladung des Speichers'!$A$17:$A$1001,'Ergebnis (detailliert)'!A81))</f>
        <v/>
      </c>
      <c r="L81" s="156" t="str">
        <f t="shared" si="2"/>
        <v/>
      </c>
      <c r="M81" s="156" t="str">
        <f>IF(ISBLANK('Entladung des Speichers'!A81),"",'Entladung des Speichers'!C81)</f>
        <v/>
      </c>
      <c r="N81" s="155" t="str">
        <f>IF(ISBLANK('Beladung des Speichers'!A81),"",SUMIFS('Entladung des Speichers'!$E$17:$E$1001,'Entladung des Speichers'!$A$17:$A$1001,'Ergebnis (detailliert)'!$A$17:$A$300))</f>
        <v/>
      </c>
      <c r="O81" s="113" t="str">
        <f t="shared" si="3"/>
        <v/>
      </c>
      <c r="P81" s="17" t="str">
        <f>IFERROR(IF(A81="","",N81*'Ergebnis (detailliert)'!J81/'Ergebnis (detailliert)'!I81),0)</f>
        <v/>
      </c>
      <c r="Q81" s="95" t="str">
        <f t="shared" si="4"/>
        <v/>
      </c>
      <c r="R81" s="96" t="str">
        <f t="shared" si="5"/>
        <v/>
      </c>
      <c r="S81" s="97" t="str">
        <f>IF(A81="","",IF(LOOKUP(A81,Stammdaten!$A$17:$A$1001,Stammdaten!$G$17:$G$1001)="Nein",0,IF(ISBLANK('Beladung des Speichers'!A81),"",ROUND(MIN(J81,Q81)*-1,2))))</f>
        <v/>
      </c>
    </row>
    <row r="82" spans="1:19" x14ac:dyDescent="0.2">
      <c r="A82" s="98" t="str">
        <f>IF('Beladung des Speichers'!A82="","",'Beladung des Speichers'!A82)</f>
        <v/>
      </c>
      <c r="B82" s="98" t="str">
        <f>IF('Beladung des Speichers'!B82="","",'Beladung des Speichers'!B82)</f>
        <v/>
      </c>
      <c r="C82" s="150" t="str">
        <f>IF(ISBLANK('Beladung des Speichers'!A82),"",SUMIFS('Beladung des Speichers'!$C$17:$C$300,'Beladung des Speichers'!$A$17:$A$300,A82)-SUMIFS('Entladung des Speichers'!$C$17:$C$300,'Entladung des Speichers'!$A$17:$A$300,A82)+SUMIFS(Füllstände!$B$17:$B$299,Füllstände!$A$17:$A$299,A82)-SUMIFS(Füllstände!$C$17:$C$299,Füllstände!$A$17:$A$299,A82))</f>
        <v/>
      </c>
      <c r="D82" s="151" t="str">
        <f>IF(ISBLANK('Beladung des Speichers'!A82),"",C82*'Beladung des Speichers'!C82/SUMIFS('Beladung des Speichers'!$C$17:$C$300,'Beladung des Speichers'!$A$17:$A$300,A82))</f>
        <v/>
      </c>
      <c r="E82" s="152" t="str">
        <f>IF(ISBLANK('Beladung des Speichers'!A82),"",1/SUMIFS('Beladung des Speichers'!$C$17:$C$300,'Beladung des Speichers'!$A$17:$A$300,A82)*C82*SUMIF($A$17:$A$300,A82,'Beladung des Speichers'!$E$17:$E$300))</f>
        <v/>
      </c>
      <c r="F82" s="153" t="str">
        <f>IF(ISBLANK('Beladung des Speichers'!A82),"",IF(C82=0,"0,00",D82/C82*E82))</f>
        <v/>
      </c>
      <c r="G82" s="154" t="str">
        <f>IF(ISBLANK('Beladung des Speichers'!A82),"",SUMIFS('Beladung des Speichers'!$C$17:$C$300,'Beladung des Speichers'!$A$17:$A$300,A82))</f>
        <v/>
      </c>
      <c r="H82" s="112" t="str">
        <f>IF(ISBLANK('Beladung des Speichers'!A82),"",'Beladung des Speichers'!C82)</f>
        <v/>
      </c>
      <c r="I82" s="155" t="str">
        <f>IF(ISBLANK('Beladung des Speichers'!A82),"",SUMIFS('Beladung des Speichers'!$E$17:$E$1001,'Beladung des Speichers'!$A$17:$A$1001,'Ergebnis (detailliert)'!A82))</f>
        <v/>
      </c>
      <c r="J82" s="113" t="str">
        <f>IF(ISBLANK('Beladung des Speichers'!A82),"",'Beladung des Speichers'!E82)</f>
        <v/>
      </c>
      <c r="K82" s="155" t="str">
        <f>IF(ISBLANK('Beladung des Speichers'!A82),"",SUMIFS('Entladung des Speichers'!$C$17:$C$1001,'Entladung des Speichers'!$A$17:$A$1001,'Ergebnis (detailliert)'!A82))</f>
        <v/>
      </c>
      <c r="L82" s="156" t="str">
        <f t="shared" ref="L82:L145" si="6">IF(A82="","",K82+C82)</f>
        <v/>
      </c>
      <c r="M82" s="156" t="str">
        <f>IF(ISBLANK('Entladung des Speichers'!A82),"",'Entladung des Speichers'!C82)</f>
        <v/>
      </c>
      <c r="N82" s="155" t="str">
        <f>IF(ISBLANK('Beladung des Speichers'!A82),"",SUMIFS('Entladung des Speichers'!$E$17:$E$1001,'Entladung des Speichers'!$A$17:$A$1001,'Ergebnis (detailliert)'!$A$17:$A$300))</f>
        <v/>
      </c>
      <c r="O82" s="113" t="str">
        <f t="shared" ref="O82:O145" si="7">IF(A82="","",N82+E82)</f>
        <v/>
      </c>
      <c r="P82" s="17" t="str">
        <f>IFERROR(IF(A82="","",N82*'Ergebnis (detailliert)'!J82/'Ergebnis (detailliert)'!I82),0)</f>
        <v/>
      </c>
      <c r="Q82" s="95" t="str">
        <f t="shared" ref="Q82:Q145" si="8">IFERROR(IF(A82="","",P82+E82*H82/G82),0)</f>
        <v/>
      </c>
      <c r="R82" s="96" t="str">
        <f t="shared" ref="R82:R145" si="9">H82</f>
        <v/>
      </c>
      <c r="S82" s="97" t="str">
        <f>IF(A82="","",IF(LOOKUP(A82,Stammdaten!$A$17:$A$1001,Stammdaten!$G$17:$G$1001)="Nein",0,IF(ISBLANK('Beladung des Speichers'!A82),"",ROUND(MIN(J82,Q82)*-1,2))))</f>
        <v/>
      </c>
    </row>
    <row r="83" spans="1:19" x14ac:dyDescent="0.2">
      <c r="A83" s="98" t="str">
        <f>IF('Beladung des Speichers'!A83="","",'Beladung des Speichers'!A83)</f>
        <v/>
      </c>
      <c r="B83" s="98" t="str">
        <f>IF('Beladung des Speichers'!B83="","",'Beladung des Speichers'!B83)</f>
        <v/>
      </c>
      <c r="C83" s="150" t="str">
        <f>IF(ISBLANK('Beladung des Speichers'!A83),"",SUMIFS('Beladung des Speichers'!$C$17:$C$300,'Beladung des Speichers'!$A$17:$A$300,A83)-SUMIFS('Entladung des Speichers'!$C$17:$C$300,'Entladung des Speichers'!$A$17:$A$300,A83)+SUMIFS(Füllstände!$B$17:$B$299,Füllstände!$A$17:$A$299,A83)-SUMIFS(Füllstände!$C$17:$C$299,Füllstände!$A$17:$A$299,A83))</f>
        <v/>
      </c>
      <c r="D83" s="151" t="str">
        <f>IF(ISBLANK('Beladung des Speichers'!A83),"",C83*'Beladung des Speichers'!C83/SUMIFS('Beladung des Speichers'!$C$17:$C$300,'Beladung des Speichers'!$A$17:$A$300,A83))</f>
        <v/>
      </c>
      <c r="E83" s="152" t="str">
        <f>IF(ISBLANK('Beladung des Speichers'!A83),"",1/SUMIFS('Beladung des Speichers'!$C$17:$C$300,'Beladung des Speichers'!$A$17:$A$300,A83)*C83*SUMIF($A$17:$A$300,A83,'Beladung des Speichers'!$E$17:$E$300))</f>
        <v/>
      </c>
      <c r="F83" s="153" t="str">
        <f>IF(ISBLANK('Beladung des Speichers'!A83),"",IF(C83=0,"0,00",D83/C83*E83))</f>
        <v/>
      </c>
      <c r="G83" s="154" t="str">
        <f>IF(ISBLANK('Beladung des Speichers'!A83),"",SUMIFS('Beladung des Speichers'!$C$17:$C$300,'Beladung des Speichers'!$A$17:$A$300,A83))</f>
        <v/>
      </c>
      <c r="H83" s="112" t="str">
        <f>IF(ISBLANK('Beladung des Speichers'!A83),"",'Beladung des Speichers'!C83)</f>
        <v/>
      </c>
      <c r="I83" s="155" t="str">
        <f>IF(ISBLANK('Beladung des Speichers'!A83),"",SUMIFS('Beladung des Speichers'!$E$17:$E$1001,'Beladung des Speichers'!$A$17:$A$1001,'Ergebnis (detailliert)'!A83))</f>
        <v/>
      </c>
      <c r="J83" s="113" t="str">
        <f>IF(ISBLANK('Beladung des Speichers'!A83),"",'Beladung des Speichers'!E83)</f>
        <v/>
      </c>
      <c r="K83" s="155" t="str">
        <f>IF(ISBLANK('Beladung des Speichers'!A83),"",SUMIFS('Entladung des Speichers'!$C$17:$C$1001,'Entladung des Speichers'!$A$17:$A$1001,'Ergebnis (detailliert)'!A83))</f>
        <v/>
      </c>
      <c r="L83" s="156" t="str">
        <f t="shared" si="6"/>
        <v/>
      </c>
      <c r="M83" s="156" t="str">
        <f>IF(ISBLANK('Entladung des Speichers'!A83),"",'Entladung des Speichers'!C83)</f>
        <v/>
      </c>
      <c r="N83" s="155" t="str">
        <f>IF(ISBLANK('Beladung des Speichers'!A83),"",SUMIFS('Entladung des Speichers'!$E$17:$E$1001,'Entladung des Speichers'!$A$17:$A$1001,'Ergebnis (detailliert)'!$A$17:$A$300))</f>
        <v/>
      </c>
      <c r="O83" s="113" t="str">
        <f t="shared" si="7"/>
        <v/>
      </c>
      <c r="P83" s="17" t="str">
        <f>IFERROR(IF(A83="","",N83*'Ergebnis (detailliert)'!J83/'Ergebnis (detailliert)'!I83),0)</f>
        <v/>
      </c>
      <c r="Q83" s="95" t="str">
        <f t="shared" si="8"/>
        <v/>
      </c>
      <c r="R83" s="96" t="str">
        <f t="shared" si="9"/>
        <v/>
      </c>
      <c r="S83" s="97" t="str">
        <f>IF(A83="","",IF(LOOKUP(A83,Stammdaten!$A$17:$A$1001,Stammdaten!$G$17:$G$1001)="Nein",0,IF(ISBLANK('Beladung des Speichers'!A83),"",ROUND(MIN(J83,Q83)*-1,2))))</f>
        <v/>
      </c>
    </row>
    <row r="84" spans="1:19" x14ac:dyDescent="0.2">
      <c r="A84" s="98" t="str">
        <f>IF('Beladung des Speichers'!A84="","",'Beladung des Speichers'!A84)</f>
        <v/>
      </c>
      <c r="B84" s="98" t="str">
        <f>IF('Beladung des Speichers'!B84="","",'Beladung des Speichers'!B84)</f>
        <v/>
      </c>
      <c r="C84" s="150" t="str">
        <f>IF(ISBLANK('Beladung des Speichers'!A84),"",SUMIFS('Beladung des Speichers'!$C$17:$C$300,'Beladung des Speichers'!$A$17:$A$300,A84)-SUMIFS('Entladung des Speichers'!$C$17:$C$300,'Entladung des Speichers'!$A$17:$A$300,A84)+SUMIFS(Füllstände!$B$17:$B$299,Füllstände!$A$17:$A$299,A84)-SUMIFS(Füllstände!$C$17:$C$299,Füllstände!$A$17:$A$299,A84))</f>
        <v/>
      </c>
      <c r="D84" s="151" t="str">
        <f>IF(ISBLANK('Beladung des Speichers'!A84),"",C84*'Beladung des Speichers'!C84/SUMIFS('Beladung des Speichers'!$C$17:$C$300,'Beladung des Speichers'!$A$17:$A$300,A84))</f>
        <v/>
      </c>
      <c r="E84" s="152" t="str">
        <f>IF(ISBLANK('Beladung des Speichers'!A84),"",1/SUMIFS('Beladung des Speichers'!$C$17:$C$300,'Beladung des Speichers'!$A$17:$A$300,A84)*C84*SUMIF($A$17:$A$300,A84,'Beladung des Speichers'!$E$17:$E$300))</f>
        <v/>
      </c>
      <c r="F84" s="153" t="str">
        <f>IF(ISBLANK('Beladung des Speichers'!A84),"",IF(C84=0,"0,00",D84/C84*E84))</f>
        <v/>
      </c>
      <c r="G84" s="154" t="str">
        <f>IF(ISBLANK('Beladung des Speichers'!A84),"",SUMIFS('Beladung des Speichers'!$C$17:$C$300,'Beladung des Speichers'!$A$17:$A$300,A84))</f>
        <v/>
      </c>
      <c r="H84" s="112" t="str">
        <f>IF(ISBLANK('Beladung des Speichers'!A84),"",'Beladung des Speichers'!C84)</f>
        <v/>
      </c>
      <c r="I84" s="155" t="str">
        <f>IF(ISBLANK('Beladung des Speichers'!A84),"",SUMIFS('Beladung des Speichers'!$E$17:$E$1001,'Beladung des Speichers'!$A$17:$A$1001,'Ergebnis (detailliert)'!A84))</f>
        <v/>
      </c>
      <c r="J84" s="113" t="str">
        <f>IF(ISBLANK('Beladung des Speichers'!A84),"",'Beladung des Speichers'!E84)</f>
        <v/>
      </c>
      <c r="K84" s="155" t="str">
        <f>IF(ISBLANK('Beladung des Speichers'!A84),"",SUMIFS('Entladung des Speichers'!$C$17:$C$1001,'Entladung des Speichers'!$A$17:$A$1001,'Ergebnis (detailliert)'!A84))</f>
        <v/>
      </c>
      <c r="L84" s="156" t="str">
        <f t="shared" si="6"/>
        <v/>
      </c>
      <c r="M84" s="156" t="str">
        <f>IF(ISBLANK('Entladung des Speichers'!A84),"",'Entladung des Speichers'!C84)</f>
        <v/>
      </c>
      <c r="N84" s="155" t="str">
        <f>IF(ISBLANK('Beladung des Speichers'!A84),"",SUMIFS('Entladung des Speichers'!$E$17:$E$1001,'Entladung des Speichers'!$A$17:$A$1001,'Ergebnis (detailliert)'!$A$17:$A$300))</f>
        <v/>
      </c>
      <c r="O84" s="113" t="str">
        <f t="shared" si="7"/>
        <v/>
      </c>
      <c r="P84" s="17" t="str">
        <f>IFERROR(IF(A84="","",N84*'Ergebnis (detailliert)'!J84/'Ergebnis (detailliert)'!I84),0)</f>
        <v/>
      </c>
      <c r="Q84" s="95" t="str">
        <f t="shared" si="8"/>
        <v/>
      </c>
      <c r="R84" s="96" t="str">
        <f t="shared" si="9"/>
        <v/>
      </c>
      <c r="S84" s="97" t="str">
        <f>IF(A84="","",IF(LOOKUP(A84,Stammdaten!$A$17:$A$1001,Stammdaten!$G$17:$G$1001)="Nein",0,IF(ISBLANK('Beladung des Speichers'!A84),"",ROUND(MIN(J84,Q84)*-1,2))))</f>
        <v/>
      </c>
    </row>
    <row r="85" spans="1:19" x14ac:dyDescent="0.2">
      <c r="A85" s="98" t="str">
        <f>IF('Beladung des Speichers'!A85="","",'Beladung des Speichers'!A85)</f>
        <v/>
      </c>
      <c r="B85" s="98" t="str">
        <f>IF('Beladung des Speichers'!B85="","",'Beladung des Speichers'!B85)</f>
        <v/>
      </c>
      <c r="C85" s="150" t="str">
        <f>IF(ISBLANK('Beladung des Speichers'!A85),"",SUMIFS('Beladung des Speichers'!$C$17:$C$300,'Beladung des Speichers'!$A$17:$A$300,A85)-SUMIFS('Entladung des Speichers'!$C$17:$C$300,'Entladung des Speichers'!$A$17:$A$300,A85)+SUMIFS(Füllstände!$B$17:$B$299,Füllstände!$A$17:$A$299,A85)-SUMIFS(Füllstände!$C$17:$C$299,Füllstände!$A$17:$A$299,A85))</f>
        <v/>
      </c>
      <c r="D85" s="151" t="str">
        <f>IF(ISBLANK('Beladung des Speichers'!A85),"",C85*'Beladung des Speichers'!C85/SUMIFS('Beladung des Speichers'!$C$17:$C$300,'Beladung des Speichers'!$A$17:$A$300,A85))</f>
        <v/>
      </c>
      <c r="E85" s="152" t="str">
        <f>IF(ISBLANK('Beladung des Speichers'!A85),"",1/SUMIFS('Beladung des Speichers'!$C$17:$C$300,'Beladung des Speichers'!$A$17:$A$300,A85)*C85*SUMIF($A$17:$A$300,A85,'Beladung des Speichers'!$E$17:$E$300))</f>
        <v/>
      </c>
      <c r="F85" s="153" t="str">
        <f>IF(ISBLANK('Beladung des Speichers'!A85),"",IF(C85=0,"0,00",D85/C85*E85))</f>
        <v/>
      </c>
      <c r="G85" s="154" t="str">
        <f>IF(ISBLANK('Beladung des Speichers'!A85),"",SUMIFS('Beladung des Speichers'!$C$17:$C$300,'Beladung des Speichers'!$A$17:$A$300,A85))</f>
        <v/>
      </c>
      <c r="H85" s="112" t="str">
        <f>IF(ISBLANK('Beladung des Speichers'!A85),"",'Beladung des Speichers'!C85)</f>
        <v/>
      </c>
      <c r="I85" s="155" t="str">
        <f>IF(ISBLANK('Beladung des Speichers'!A85),"",SUMIFS('Beladung des Speichers'!$E$17:$E$1001,'Beladung des Speichers'!$A$17:$A$1001,'Ergebnis (detailliert)'!A85))</f>
        <v/>
      </c>
      <c r="J85" s="113" t="str">
        <f>IF(ISBLANK('Beladung des Speichers'!A85),"",'Beladung des Speichers'!E85)</f>
        <v/>
      </c>
      <c r="K85" s="155" t="str">
        <f>IF(ISBLANK('Beladung des Speichers'!A85),"",SUMIFS('Entladung des Speichers'!$C$17:$C$1001,'Entladung des Speichers'!$A$17:$A$1001,'Ergebnis (detailliert)'!A85))</f>
        <v/>
      </c>
      <c r="L85" s="156" t="str">
        <f t="shared" si="6"/>
        <v/>
      </c>
      <c r="M85" s="156" t="str">
        <f>IF(ISBLANK('Entladung des Speichers'!A85),"",'Entladung des Speichers'!C85)</f>
        <v/>
      </c>
      <c r="N85" s="155" t="str">
        <f>IF(ISBLANK('Beladung des Speichers'!A85),"",SUMIFS('Entladung des Speichers'!$E$17:$E$1001,'Entladung des Speichers'!$A$17:$A$1001,'Ergebnis (detailliert)'!$A$17:$A$300))</f>
        <v/>
      </c>
      <c r="O85" s="113" t="str">
        <f t="shared" si="7"/>
        <v/>
      </c>
      <c r="P85" s="17" t="str">
        <f>IFERROR(IF(A85="","",N85*'Ergebnis (detailliert)'!J85/'Ergebnis (detailliert)'!I85),0)</f>
        <v/>
      </c>
      <c r="Q85" s="95" t="str">
        <f t="shared" si="8"/>
        <v/>
      </c>
      <c r="R85" s="96" t="str">
        <f t="shared" si="9"/>
        <v/>
      </c>
      <c r="S85" s="97" t="str">
        <f>IF(A85="","",IF(LOOKUP(A85,Stammdaten!$A$17:$A$1001,Stammdaten!$G$17:$G$1001)="Nein",0,IF(ISBLANK('Beladung des Speichers'!A85),"",ROUND(MIN(J85,Q85)*-1,2))))</f>
        <v/>
      </c>
    </row>
    <row r="86" spans="1:19" x14ac:dyDescent="0.2">
      <c r="A86" s="98" t="str">
        <f>IF('Beladung des Speichers'!A86="","",'Beladung des Speichers'!A86)</f>
        <v/>
      </c>
      <c r="B86" s="98" t="str">
        <f>IF('Beladung des Speichers'!B86="","",'Beladung des Speichers'!B86)</f>
        <v/>
      </c>
      <c r="C86" s="150" t="str">
        <f>IF(ISBLANK('Beladung des Speichers'!A86),"",SUMIFS('Beladung des Speichers'!$C$17:$C$300,'Beladung des Speichers'!$A$17:$A$300,A86)-SUMIFS('Entladung des Speichers'!$C$17:$C$300,'Entladung des Speichers'!$A$17:$A$300,A86)+SUMIFS(Füllstände!$B$17:$B$299,Füllstände!$A$17:$A$299,A86)-SUMIFS(Füllstände!$C$17:$C$299,Füllstände!$A$17:$A$299,A86))</f>
        <v/>
      </c>
      <c r="D86" s="151" t="str">
        <f>IF(ISBLANK('Beladung des Speichers'!A86),"",C86*'Beladung des Speichers'!C86/SUMIFS('Beladung des Speichers'!$C$17:$C$300,'Beladung des Speichers'!$A$17:$A$300,A86))</f>
        <v/>
      </c>
      <c r="E86" s="152" t="str">
        <f>IF(ISBLANK('Beladung des Speichers'!A86),"",1/SUMIFS('Beladung des Speichers'!$C$17:$C$300,'Beladung des Speichers'!$A$17:$A$300,A86)*C86*SUMIF($A$17:$A$300,A86,'Beladung des Speichers'!$E$17:$E$300))</f>
        <v/>
      </c>
      <c r="F86" s="153" t="str">
        <f>IF(ISBLANK('Beladung des Speichers'!A86),"",IF(C86=0,"0,00",D86/C86*E86))</f>
        <v/>
      </c>
      <c r="G86" s="154" t="str">
        <f>IF(ISBLANK('Beladung des Speichers'!A86),"",SUMIFS('Beladung des Speichers'!$C$17:$C$300,'Beladung des Speichers'!$A$17:$A$300,A86))</f>
        <v/>
      </c>
      <c r="H86" s="112" t="str">
        <f>IF(ISBLANK('Beladung des Speichers'!A86),"",'Beladung des Speichers'!C86)</f>
        <v/>
      </c>
      <c r="I86" s="155" t="str">
        <f>IF(ISBLANK('Beladung des Speichers'!A86),"",SUMIFS('Beladung des Speichers'!$E$17:$E$1001,'Beladung des Speichers'!$A$17:$A$1001,'Ergebnis (detailliert)'!A86))</f>
        <v/>
      </c>
      <c r="J86" s="113" t="str">
        <f>IF(ISBLANK('Beladung des Speichers'!A86),"",'Beladung des Speichers'!E86)</f>
        <v/>
      </c>
      <c r="K86" s="155" t="str">
        <f>IF(ISBLANK('Beladung des Speichers'!A86),"",SUMIFS('Entladung des Speichers'!$C$17:$C$1001,'Entladung des Speichers'!$A$17:$A$1001,'Ergebnis (detailliert)'!A86))</f>
        <v/>
      </c>
      <c r="L86" s="156" t="str">
        <f t="shared" si="6"/>
        <v/>
      </c>
      <c r="M86" s="156" t="str">
        <f>IF(ISBLANK('Entladung des Speichers'!A86),"",'Entladung des Speichers'!C86)</f>
        <v/>
      </c>
      <c r="N86" s="155" t="str">
        <f>IF(ISBLANK('Beladung des Speichers'!A86),"",SUMIFS('Entladung des Speichers'!$E$17:$E$1001,'Entladung des Speichers'!$A$17:$A$1001,'Ergebnis (detailliert)'!$A$17:$A$300))</f>
        <v/>
      </c>
      <c r="O86" s="113" t="str">
        <f t="shared" si="7"/>
        <v/>
      </c>
      <c r="P86" s="17" t="str">
        <f>IFERROR(IF(A86="","",N86*'Ergebnis (detailliert)'!J86/'Ergebnis (detailliert)'!I86),0)</f>
        <v/>
      </c>
      <c r="Q86" s="95" t="str">
        <f t="shared" si="8"/>
        <v/>
      </c>
      <c r="R86" s="96" t="str">
        <f t="shared" si="9"/>
        <v/>
      </c>
      <c r="S86" s="97" t="str">
        <f>IF(A86="","",IF(LOOKUP(A86,Stammdaten!$A$17:$A$1001,Stammdaten!$G$17:$G$1001)="Nein",0,IF(ISBLANK('Beladung des Speichers'!A86),"",ROUND(MIN(J86,Q86)*-1,2))))</f>
        <v/>
      </c>
    </row>
    <row r="87" spans="1:19" x14ac:dyDescent="0.2">
      <c r="A87" s="98" t="str">
        <f>IF('Beladung des Speichers'!A87="","",'Beladung des Speichers'!A87)</f>
        <v/>
      </c>
      <c r="B87" s="98" t="str">
        <f>IF('Beladung des Speichers'!B87="","",'Beladung des Speichers'!B87)</f>
        <v/>
      </c>
      <c r="C87" s="150" t="str">
        <f>IF(ISBLANK('Beladung des Speichers'!A87),"",SUMIFS('Beladung des Speichers'!$C$17:$C$300,'Beladung des Speichers'!$A$17:$A$300,A87)-SUMIFS('Entladung des Speichers'!$C$17:$C$300,'Entladung des Speichers'!$A$17:$A$300,A87)+SUMIFS(Füllstände!$B$17:$B$299,Füllstände!$A$17:$A$299,A87)-SUMIFS(Füllstände!$C$17:$C$299,Füllstände!$A$17:$A$299,A87))</f>
        <v/>
      </c>
      <c r="D87" s="151" t="str">
        <f>IF(ISBLANK('Beladung des Speichers'!A87),"",C87*'Beladung des Speichers'!C87/SUMIFS('Beladung des Speichers'!$C$17:$C$300,'Beladung des Speichers'!$A$17:$A$300,A87))</f>
        <v/>
      </c>
      <c r="E87" s="152" t="str">
        <f>IF(ISBLANK('Beladung des Speichers'!A87),"",1/SUMIFS('Beladung des Speichers'!$C$17:$C$300,'Beladung des Speichers'!$A$17:$A$300,A87)*C87*SUMIF($A$17:$A$300,A87,'Beladung des Speichers'!$E$17:$E$300))</f>
        <v/>
      </c>
      <c r="F87" s="153" t="str">
        <f>IF(ISBLANK('Beladung des Speichers'!A87),"",IF(C87=0,"0,00",D87/C87*E87))</f>
        <v/>
      </c>
      <c r="G87" s="154" t="str">
        <f>IF(ISBLANK('Beladung des Speichers'!A87),"",SUMIFS('Beladung des Speichers'!$C$17:$C$300,'Beladung des Speichers'!$A$17:$A$300,A87))</f>
        <v/>
      </c>
      <c r="H87" s="112" t="str">
        <f>IF(ISBLANK('Beladung des Speichers'!A87),"",'Beladung des Speichers'!C87)</f>
        <v/>
      </c>
      <c r="I87" s="155" t="str">
        <f>IF(ISBLANK('Beladung des Speichers'!A87),"",SUMIFS('Beladung des Speichers'!$E$17:$E$1001,'Beladung des Speichers'!$A$17:$A$1001,'Ergebnis (detailliert)'!A87))</f>
        <v/>
      </c>
      <c r="J87" s="113" t="str">
        <f>IF(ISBLANK('Beladung des Speichers'!A87),"",'Beladung des Speichers'!E87)</f>
        <v/>
      </c>
      <c r="K87" s="155" t="str">
        <f>IF(ISBLANK('Beladung des Speichers'!A87),"",SUMIFS('Entladung des Speichers'!$C$17:$C$1001,'Entladung des Speichers'!$A$17:$A$1001,'Ergebnis (detailliert)'!A87))</f>
        <v/>
      </c>
      <c r="L87" s="156" t="str">
        <f t="shared" si="6"/>
        <v/>
      </c>
      <c r="M87" s="156" t="str">
        <f>IF(ISBLANK('Entladung des Speichers'!A87),"",'Entladung des Speichers'!C87)</f>
        <v/>
      </c>
      <c r="N87" s="155" t="str">
        <f>IF(ISBLANK('Beladung des Speichers'!A87),"",SUMIFS('Entladung des Speichers'!$E$17:$E$1001,'Entladung des Speichers'!$A$17:$A$1001,'Ergebnis (detailliert)'!$A$17:$A$300))</f>
        <v/>
      </c>
      <c r="O87" s="113" t="str">
        <f t="shared" si="7"/>
        <v/>
      </c>
      <c r="P87" s="17" t="str">
        <f>IFERROR(IF(A87="","",N87*'Ergebnis (detailliert)'!J87/'Ergebnis (detailliert)'!I87),0)</f>
        <v/>
      </c>
      <c r="Q87" s="95" t="str">
        <f t="shared" si="8"/>
        <v/>
      </c>
      <c r="R87" s="96" t="str">
        <f t="shared" si="9"/>
        <v/>
      </c>
      <c r="S87" s="97" t="str">
        <f>IF(A87="","",IF(LOOKUP(A87,Stammdaten!$A$17:$A$1001,Stammdaten!$G$17:$G$1001)="Nein",0,IF(ISBLANK('Beladung des Speichers'!A87),"",ROUND(MIN(J87,Q87)*-1,2))))</f>
        <v/>
      </c>
    </row>
    <row r="88" spans="1:19" x14ac:dyDescent="0.2">
      <c r="A88" s="98" t="str">
        <f>IF('Beladung des Speichers'!A88="","",'Beladung des Speichers'!A88)</f>
        <v/>
      </c>
      <c r="B88" s="98" t="str">
        <f>IF('Beladung des Speichers'!B88="","",'Beladung des Speichers'!B88)</f>
        <v/>
      </c>
      <c r="C88" s="150" t="str">
        <f>IF(ISBLANK('Beladung des Speichers'!A88),"",SUMIFS('Beladung des Speichers'!$C$17:$C$300,'Beladung des Speichers'!$A$17:$A$300,A88)-SUMIFS('Entladung des Speichers'!$C$17:$C$300,'Entladung des Speichers'!$A$17:$A$300,A88)+SUMIFS(Füllstände!$B$17:$B$299,Füllstände!$A$17:$A$299,A88)-SUMIFS(Füllstände!$C$17:$C$299,Füllstände!$A$17:$A$299,A88))</f>
        <v/>
      </c>
      <c r="D88" s="151" t="str">
        <f>IF(ISBLANK('Beladung des Speichers'!A88),"",C88*'Beladung des Speichers'!C88/SUMIFS('Beladung des Speichers'!$C$17:$C$300,'Beladung des Speichers'!$A$17:$A$300,A88))</f>
        <v/>
      </c>
      <c r="E88" s="152" t="str">
        <f>IF(ISBLANK('Beladung des Speichers'!A88),"",1/SUMIFS('Beladung des Speichers'!$C$17:$C$300,'Beladung des Speichers'!$A$17:$A$300,A88)*C88*SUMIF($A$17:$A$300,A88,'Beladung des Speichers'!$E$17:$E$300))</f>
        <v/>
      </c>
      <c r="F88" s="153" t="str">
        <f>IF(ISBLANK('Beladung des Speichers'!A88),"",IF(C88=0,"0,00",D88/C88*E88))</f>
        <v/>
      </c>
      <c r="G88" s="154" t="str">
        <f>IF(ISBLANK('Beladung des Speichers'!A88),"",SUMIFS('Beladung des Speichers'!$C$17:$C$300,'Beladung des Speichers'!$A$17:$A$300,A88))</f>
        <v/>
      </c>
      <c r="H88" s="112" t="str">
        <f>IF(ISBLANK('Beladung des Speichers'!A88),"",'Beladung des Speichers'!C88)</f>
        <v/>
      </c>
      <c r="I88" s="155" t="str">
        <f>IF(ISBLANK('Beladung des Speichers'!A88),"",SUMIFS('Beladung des Speichers'!$E$17:$E$1001,'Beladung des Speichers'!$A$17:$A$1001,'Ergebnis (detailliert)'!A88))</f>
        <v/>
      </c>
      <c r="J88" s="113" t="str">
        <f>IF(ISBLANK('Beladung des Speichers'!A88),"",'Beladung des Speichers'!E88)</f>
        <v/>
      </c>
      <c r="K88" s="155" t="str">
        <f>IF(ISBLANK('Beladung des Speichers'!A88),"",SUMIFS('Entladung des Speichers'!$C$17:$C$1001,'Entladung des Speichers'!$A$17:$A$1001,'Ergebnis (detailliert)'!A88))</f>
        <v/>
      </c>
      <c r="L88" s="156" t="str">
        <f t="shared" si="6"/>
        <v/>
      </c>
      <c r="M88" s="156" t="str">
        <f>IF(ISBLANK('Entladung des Speichers'!A88),"",'Entladung des Speichers'!C88)</f>
        <v/>
      </c>
      <c r="N88" s="155" t="str">
        <f>IF(ISBLANK('Beladung des Speichers'!A88),"",SUMIFS('Entladung des Speichers'!$E$17:$E$1001,'Entladung des Speichers'!$A$17:$A$1001,'Ergebnis (detailliert)'!$A$17:$A$300))</f>
        <v/>
      </c>
      <c r="O88" s="113" t="str">
        <f t="shared" si="7"/>
        <v/>
      </c>
      <c r="P88" s="17" t="str">
        <f>IFERROR(IF(A88="","",N88*'Ergebnis (detailliert)'!J88/'Ergebnis (detailliert)'!I88),0)</f>
        <v/>
      </c>
      <c r="Q88" s="95" t="str">
        <f t="shared" si="8"/>
        <v/>
      </c>
      <c r="R88" s="96" t="str">
        <f t="shared" si="9"/>
        <v/>
      </c>
      <c r="S88" s="97" t="str">
        <f>IF(A88="","",IF(LOOKUP(A88,Stammdaten!$A$17:$A$1001,Stammdaten!$G$17:$G$1001)="Nein",0,IF(ISBLANK('Beladung des Speichers'!A88),"",ROUND(MIN(J88,Q88)*-1,2))))</f>
        <v/>
      </c>
    </row>
    <row r="89" spans="1:19" x14ac:dyDescent="0.2">
      <c r="A89" s="98" t="str">
        <f>IF('Beladung des Speichers'!A89="","",'Beladung des Speichers'!A89)</f>
        <v/>
      </c>
      <c r="B89" s="98" t="str">
        <f>IF('Beladung des Speichers'!B89="","",'Beladung des Speichers'!B89)</f>
        <v/>
      </c>
      <c r="C89" s="150" t="str">
        <f>IF(ISBLANK('Beladung des Speichers'!A89),"",SUMIFS('Beladung des Speichers'!$C$17:$C$300,'Beladung des Speichers'!$A$17:$A$300,A89)-SUMIFS('Entladung des Speichers'!$C$17:$C$300,'Entladung des Speichers'!$A$17:$A$300,A89)+SUMIFS(Füllstände!$B$17:$B$299,Füllstände!$A$17:$A$299,A89)-SUMIFS(Füllstände!$C$17:$C$299,Füllstände!$A$17:$A$299,A89))</f>
        <v/>
      </c>
      <c r="D89" s="151" t="str">
        <f>IF(ISBLANK('Beladung des Speichers'!A89),"",C89*'Beladung des Speichers'!C89/SUMIFS('Beladung des Speichers'!$C$17:$C$300,'Beladung des Speichers'!$A$17:$A$300,A89))</f>
        <v/>
      </c>
      <c r="E89" s="152" t="str">
        <f>IF(ISBLANK('Beladung des Speichers'!A89),"",1/SUMIFS('Beladung des Speichers'!$C$17:$C$300,'Beladung des Speichers'!$A$17:$A$300,A89)*C89*SUMIF($A$17:$A$300,A89,'Beladung des Speichers'!$E$17:$E$300))</f>
        <v/>
      </c>
      <c r="F89" s="153" t="str">
        <f>IF(ISBLANK('Beladung des Speichers'!A89),"",IF(C89=0,"0,00",D89/C89*E89))</f>
        <v/>
      </c>
      <c r="G89" s="154" t="str">
        <f>IF(ISBLANK('Beladung des Speichers'!A89),"",SUMIFS('Beladung des Speichers'!$C$17:$C$300,'Beladung des Speichers'!$A$17:$A$300,A89))</f>
        <v/>
      </c>
      <c r="H89" s="112" t="str">
        <f>IF(ISBLANK('Beladung des Speichers'!A89),"",'Beladung des Speichers'!C89)</f>
        <v/>
      </c>
      <c r="I89" s="155" t="str">
        <f>IF(ISBLANK('Beladung des Speichers'!A89),"",SUMIFS('Beladung des Speichers'!$E$17:$E$1001,'Beladung des Speichers'!$A$17:$A$1001,'Ergebnis (detailliert)'!A89))</f>
        <v/>
      </c>
      <c r="J89" s="113" t="str">
        <f>IF(ISBLANK('Beladung des Speichers'!A89),"",'Beladung des Speichers'!E89)</f>
        <v/>
      </c>
      <c r="K89" s="155" t="str">
        <f>IF(ISBLANK('Beladung des Speichers'!A89),"",SUMIFS('Entladung des Speichers'!$C$17:$C$1001,'Entladung des Speichers'!$A$17:$A$1001,'Ergebnis (detailliert)'!A89))</f>
        <v/>
      </c>
      <c r="L89" s="156" t="str">
        <f t="shared" si="6"/>
        <v/>
      </c>
      <c r="M89" s="156" t="str">
        <f>IF(ISBLANK('Entladung des Speichers'!A89),"",'Entladung des Speichers'!C89)</f>
        <v/>
      </c>
      <c r="N89" s="155" t="str">
        <f>IF(ISBLANK('Beladung des Speichers'!A89),"",SUMIFS('Entladung des Speichers'!$E$17:$E$1001,'Entladung des Speichers'!$A$17:$A$1001,'Ergebnis (detailliert)'!$A$17:$A$300))</f>
        <v/>
      </c>
      <c r="O89" s="113" t="str">
        <f t="shared" si="7"/>
        <v/>
      </c>
      <c r="P89" s="17" t="str">
        <f>IFERROR(IF(A89="","",N89*'Ergebnis (detailliert)'!J89/'Ergebnis (detailliert)'!I89),0)</f>
        <v/>
      </c>
      <c r="Q89" s="95" t="str">
        <f t="shared" si="8"/>
        <v/>
      </c>
      <c r="R89" s="96" t="str">
        <f t="shared" si="9"/>
        <v/>
      </c>
      <c r="S89" s="97" t="str">
        <f>IF(A89="","",IF(LOOKUP(A89,Stammdaten!$A$17:$A$1001,Stammdaten!$G$17:$G$1001)="Nein",0,IF(ISBLANK('Beladung des Speichers'!A89),"",ROUND(MIN(J89,Q89)*-1,2))))</f>
        <v/>
      </c>
    </row>
    <row r="90" spans="1:19" x14ac:dyDescent="0.2">
      <c r="A90" s="98" t="str">
        <f>IF('Beladung des Speichers'!A90="","",'Beladung des Speichers'!A90)</f>
        <v/>
      </c>
      <c r="B90" s="98" t="str">
        <f>IF('Beladung des Speichers'!B90="","",'Beladung des Speichers'!B90)</f>
        <v/>
      </c>
      <c r="C90" s="150" t="str">
        <f>IF(ISBLANK('Beladung des Speichers'!A90),"",SUMIFS('Beladung des Speichers'!$C$17:$C$300,'Beladung des Speichers'!$A$17:$A$300,A90)-SUMIFS('Entladung des Speichers'!$C$17:$C$300,'Entladung des Speichers'!$A$17:$A$300,A90)+SUMIFS(Füllstände!$B$17:$B$299,Füllstände!$A$17:$A$299,A90)-SUMIFS(Füllstände!$C$17:$C$299,Füllstände!$A$17:$A$299,A90))</f>
        <v/>
      </c>
      <c r="D90" s="151" t="str">
        <f>IF(ISBLANK('Beladung des Speichers'!A90),"",C90*'Beladung des Speichers'!C90/SUMIFS('Beladung des Speichers'!$C$17:$C$300,'Beladung des Speichers'!$A$17:$A$300,A90))</f>
        <v/>
      </c>
      <c r="E90" s="152" t="str">
        <f>IF(ISBLANK('Beladung des Speichers'!A90),"",1/SUMIFS('Beladung des Speichers'!$C$17:$C$300,'Beladung des Speichers'!$A$17:$A$300,A90)*C90*SUMIF($A$17:$A$300,A90,'Beladung des Speichers'!$E$17:$E$300))</f>
        <v/>
      </c>
      <c r="F90" s="153" t="str">
        <f>IF(ISBLANK('Beladung des Speichers'!A90),"",IF(C90=0,"0,00",D90/C90*E90))</f>
        <v/>
      </c>
      <c r="G90" s="154" t="str">
        <f>IF(ISBLANK('Beladung des Speichers'!A90),"",SUMIFS('Beladung des Speichers'!$C$17:$C$300,'Beladung des Speichers'!$A$17:$A$300,A90))</f>
        <v/>
      </c>
      <c r="H90" s="112" t="str">
        <f>IF(ISBLANK('Beladung des Speichers'!A90),"",'Beladung des Speichers'!C90)</f>
        <v/>
      </c>
      <c r="I90" s="155" t="str">
        <f>IF(ISBLANK('Beladung des Speichers'!A90),"",SUMIFS('Beladung des Speichers'!$E$17:$E$1001,'Beladung des Speichers'!$A$17:$A$1001,'Ergebnis (detailliert)'!A90))</f>
        <v/>
      </c>
      <c r="J90" s="113" t="str">
        <f>IF(ISBLANK('Beladung des Speichers'!A90),"",'Beladung des Speichers'!E90)</f>
        <v/>
      </c>
      <c r="K90" s="155" t="str">
        <f>IF(ISBLANK('Beladung des Speichers'!A90),"",SUMIFS('Entladung des Speichers'!$C$17:$C$1001,'Entladung des Speichers'!$A$17:$A$1001,'Ergebnis (detailliert)'!A90))</f>
        <v/>
      </c>
      <c r="L90" s="156" t="str">
        <f t="shared" si="6"/>
        <v/>
      </c>
      <c r="M90" s="156" t="str">
        <f>IF(ISBLANK('Entladung des Speichers'!A90),"",'Entladung des Speichers'!C90)</f>
        <v/>
      </c>
      <c r="N90" s="155" t="str">
        <f>IF(ISBLANK('Beladung des Speichers'!A90),"",SUMIFS('Entladung des Speichers'!$E$17:$E$1001,'Entladung des Speichers'!$A$17:$A$1001,'Ergebnis (detailliert)'!$A$17:$A$300))</f>
        <v/>
      </c>
      <c r="O90" s="113" t="str">
        <f t="shared" si="7"/>
        <v/>
      </c>
      <c r="P90" s="17" t="str">
        <f>IFERROR(IF(A90="","",N90*'Ergebnis (detailliert)'!J90/'Ergebnis (detailliert)'!I90),0)</f>
        <v/>
      </c>
      <c r="Q90" s="95" t="str">
        <f t="shared" si="8"/>
        <v/>
      </c>
      <c r="R90" s="96" t="str">
        <f t="shared" si="9"/>
        <v/>
      </c>
      <c r="S90" s="97" t="str">
        <f>IF(A90="","",IF(LOOKUP(A90,Stammdaten!$A$17:$A$1001,Stammdaten!$G$17:$G$1001)="Nein",0,IF(ISBLANK('Beladung des Speichers'!A90),"",ROUND(MIN(J90,Q90)*-1,2))))</f>
        <v/>
      </c>
    </row>
    <row r="91" spans="1:19" x14ac:dyDescent="0.2">
      <c r="A91" s="98" t="str">
        <f>IF('Beladung des Speichers'!A91="","",'Beladung des Speichers'!A91)</f>
        <v/>
      </c>
      <c r="B91" s="98" t="str">
        <f>IF('Beladung des Speichers'!B91="","",'Beladung des Speichers'!B91)</f>
        <v/>
      </c>
      <c r="C91" s="150" t="str">
        <f>IF(ISBLANK('Beladung des Speichers'!A91),"",SUMIFS('Beladung des Speichers'!$C$17:$C$300,'Beladung des Speichers'!$A$17:$A$300,A91)-SUMIFS('Entladung des Speichers'!$C$17:$C$300,'Entladung des Speichers'!$A$17:$A$300,A91)+SUMIFS(Füllstände!$B$17:$B$299,Füllstände!$A$17:$A$299,A91)-SUMIFS(Füllstände!$C$17:$C$299,Füllstände!$A$17:$A$299,A91))</f>
        <v/>
      </c>
      <c r="D91" s="151" t="str">
        <f>IF(ISBLANK('Beladung des Speichers'!A91),"",C91*'Beladung des Speichers'!C91/SUMIFS('Beladung des Speichers'!$C$17:$C$300,'Beladung des Speichers'!$A$17:$A$300,A91))</f>
        <v/>
      </c>
      <c r="E91" s="152" t="str">
        <f>IF(ISBLANK('Beladung des Speichers'!A91),"",1/SUMIFS('Beladung des Speichers'!$C$17:$C$300,'Beladung des Speichers'!$A$17:$A$300,A91)*C91*SUMIF($A$17:$A$300,A91,'Beladung des Speichers'!$E$17:$E$300))</f>
        <v/>
      </c>
      <c r="F91" s="153" t="str">
        <f>IF(ISBLANK('Beladung des Speichers'!A91),"",IF(C91=0,"0,00",D91/C91*E91))</f>
        <v/>
      </c>
      <c r="G91" s="154" t="str">
        <f>IF(ISBLANK('Beladung des Speichers'!A91),"",SUMIFS('Beladung des Speichers'!$C$17:$C$300,'Beladung des Speichers'!$A$17:$A$300,A91))</f>
        <v/>
      </c>
      <c r="H91" s="112" t="str">
        <f>IF(ISBLANK('Beladung des Speichers'!A91),"",'Beladung des Speichers'!C91)</f>
        <v/>
      </c>
      <c r="I91" s="155" t="str">
        <f>IF(ISBLANK('Beladung des Speichers'!A91),"",SUMIFS('Beladung des Speichers'!$E$17:$E$1001,'Beladung des Speichers'!$A$17:$A$1001,'Ergebnis (detailliert)'!A91))</f>
        <v/>
      </c>
      <c r="J91" s="113" t="str">
        <f>IF(ISBLANK('Beladung des Speichers'!A91),"",'Beladung des Speichers'!E91)</f>
        <v/>
      </c>
      <c r="K91" s="155" t="str">
        <f>IF(ISBLANK('Beladung des Speichers'!A91),"",SUMIFS('Entladung des Speichers'!$C$17:$C$1001,'Entladung des Speichers'!$A$17:$A$1001,'Ergebnis (detailliert)'!A91))</f>
        <v/>
      </c>
      <c r="L91" s="156" t="str">
        <f t="shared" si="6"/>
        <v/>
      </c>
      <c r="M91" s="156" t="str">
        <f>IF(ISBLANK('Entladung des Speichers'!A91),"",'Entladung des Speichers'!C91)</f>
        <v/>
      </c>
      <c r="N91" s="155" t="str">
        <f>IF(ISBLANK('Beladung des Speichers'!A91),"",SUMIFS('Entladung des Speichers'!$E$17:$E$1001,'Entladung des Speichers'!$A$17:$A$1001,'Ergebnis (detailliert)'!$A$17:$A$300))</f>
        <v/>
      </c>
      <c r="O91" s="113" t="str">
        <f t="shared" si="7"/>
        <v/>
      </c>
      <c r="P91" s="17" t="str">
        <f>IFERROR(IF(A91="","",N91*'Ergebnis (detailliert)'!J91/'Ergebnis (detailliert)'!I91),0)</f>
        <v/>
      </c>
      <c r="Q91" s="95" t="str">
        <f t="shared" si="8"/>
        <v/>
      </c>
      <c r="R91" s="96" t="str">
        <f t="shared" si="9"/>
        <v/>
      </c>
      <c r="S91" s="97" t="str">
        <f>IF(A91="","",IF(LOOKUP(A91,Stammdaten!$A$17:$A$1001,Stammdaten!$G$17:$G$1001)="Nein",0,IF(ISBLANK('Beladung des Speichers'!A91),"",ROUND(MIN(J91,Q91)*-1,2))))</f>
        <v/>
      </c>
    </row>
    <row r="92" spans="1:19" x14ac:dyDescent="0.2">
      <c r="A92" s="98" t="str">
        <f>IF('Beladung des Speichers'!A92="","",'Beladung des Speichers'!A92)</f>
        <v/>
      </c>
      <c r="B92" s="98" t="str">
        <f>IF('Beladung des Speichers'!B92="","",'Beladung des Speichers'!B92)</f>
        <v/>
      </c>
      <c r="C92" s="150" t="str">
        <f>IF(ISBLANK('Beladung des Speichers'!A92),"",SUMIFS('Beladung des Speichers'!$C$17:$C$300,'Beladung des Speichers'!$A$17:$A$300,A92)-SUMIFS('Entladung des Speichers'!$C$17:$C$300,'Entladung des Speichers'!$A$17:$A$300,A92)+SUMIFS(Füllstände!$B$17:$B$299,Füllstände!$A$17:$A$299,A92)-SUMIFS(Füllstände!$C$17:$C$299,Füllstände!$A$17:$A$299,A92))</f>
        <v/>
      </c>
      <c r="D92" s="151" t="str">
        <f>IF(ISBLANK('Beladung des Speichers'!A92),"",C92*'Beladung des Speichers'!C92/SUMIFS('Beladung des Speichers'!$C$17:$C$300,'Beladung des Speichers'!$A$17:$A$300,A92))</f>
        <v/>
      </c>
      <c r="E92" s="152" t="str">
        <f>IF(ISBLANK('Beladung des Speichers'!A92),"",1/SUMIFS('Beladung des Speichers'!$C$17:$C$300,'Beladung des Speichers'!$A$17:$A$300,A92)*C92*SUMIF($A$17:$A$300,A92,'Beladung des Speichers'!$E$17:$E$300))</f>
        <v/>
      </c>
      <c r="F92" s="153" t="str">
        <f>IF(ISBLANK('Beladung des Speichers'!A92),"",IF(C92=0,"0,00",D92/C92*E92))</f>
        <v/>
      </c>
      <c r="G92" s="154" t="str">
        <f>IF(ISBLANK('Beladung des Speichers'!A92),"",SUMIFS('Beladung des Speichers'!$C$17:$C$300,'Beladung des Speichers'!$A$17:$A$300,A92))</f>
        <v/>
      </c>
      <c r="H92" s="112" t="str">
        <f>IF(ISBLANK('Beladung des Speichers'!A92),"",'Beladung des Speichers'!C92)</f>
        <v/>
      </c>
      <c r="I92" s="155" t="str">
        <f>IF(ISBLANK('Beladung des Speichers'!A92),"",SUMIFS('Beladung des Speichers'!$E$17:$E$1001,'Beladung des Speichers'!$A$17:$A$1001,'Ergebnis (detailliert)'!A92))</f>
        <v/>
      </c>
      <c r="J92" s="113" t="str">
        <f>IF(ISBLANK('Beladung des Speichers'!A92),"",'Beladung des Speichers'!E92)</f>
        <v/>
      </c>
      <c r="K92" s="155" t="str">
        <f>IF(ISBLANK('Beladung des Speichers'!A92),"",SUMIFS('Entladung des Speichers'!$C$17:$C$1001,'Entladung des Speichers'!$A$17:$A$1001,'Ergebnis (detailliert)'!A92))</f>
        <v/>
      </c>
      <c r="L92" s="156" t="str">
        <f t="shared" si="6"/>
        <v/>
      </c>
      <c r="M92" s="156" t="str">
        <f>IF(ISBLANK('Entladung des Speichers'!A92),"",'Entladung des Speichers'!C92)</f>
        <v/>
      </c>
      <c r="N92" s="155" t="str">
        <f>IF(ISBLANK('Beladung des Speichers'!A92),"",SUMIFS('Entladung des Speichers'!$E$17:$E$1001,'Entladung des Speichers'!$A$17:$A$1001,'Ergebnis (detailliert)'!$A$17:$A$300))</f>
        <v/>
      </c>
      <c r="O92" s="113" t="str">
        <f t="shared" si="7"/>
        <v/>
      </c>
      <c r="P92" s="17" t="str">
        <f>IFERROR(IF(A92="","",N92*'Ergebnis (detailliert)'!J92/'Ergebnis (detailliert)'!I92),0)</f>
        <v/>
      </c>
      <c r="Q92" s="95" t="str">
        <f t="shared" si="8"/>
        <v/>
      </c>
      <c r="R92" s="96" t="str">
        <f t="shared" si="9"/>
        <v/>
      </c>
      <c r="S92" s="97" t="str">
        <f>IF(A92="","",IF(LOOKUP(A92,Stammdaten!$A$17:$A$1001,Stammdaten!$G$17:$G$1001)="Nein",0,IF(ISBLANK('Beladung des Speichers'!A92),"",ROUND(MIN(J92,Q92)*-1,2))))</f>
        <v/>
      </c>
    </row>
    <row r="93" spans="1:19" x14ac:dyDescent="0.2">
      <c r="A93" s="98" t="str">
        <f>IF('Beladung des Speichers'!A93="","",'Beladung des Speichers'!A93)</f>
        <v/>
      </c>
      <c r="B93" s="98" t="str">
        <f>IF('Beladung des Speichers'!B93="","",'Beladung des Speichers'!B93)</f>
        <v/>
      </c>
      <c r="C93" s="150" t="str">
        <f>IF(ISBLANK('Beladung des Speichers'!A93),"",SUMIFS('Beladung des Speichers'!$C$17:$C$300,'Beladung des Speichers'!$A$17:$A$300,A93)-SUMIFS('Entladung des Speichers'!$C$17:$C$300,'Entladung des Speichers'!$A$17:$A$300,A93)+SUMIFS(Füllstände!$B$17:$B$299,Füllstände!$A$17:$A$299,A93)-SUMIFS(Füllstände!$C$17:$C$299,Füllstände!$A$17:$A$299,A93))</f>
        <v/>
      </c>
      <c r="D93" s="151" t="str">
        <f>IF(ISBLANK('Beladung des Speichers'!A93),"",C93*'Beladung des Speichers'!C93/SUMIFS('Beladung des Speichers'!$C$17:$C$300,'Beladung des Speichers'!$A$17:$A$300,A93))</f>
        <v/>
      </c>
      <c r="E93" s="152" t="str">
        <f>IF(ISBLANK('Beladung des Speichers'!A93),"",1/SUMIFS('Beladung des Speichers'!$C$17:$C$300,'Beladung des Speichers'!$A$17:$A$300,A93)*C93*SUMIF($A$17:$A$300,A93,'Beladung des Speichers'!$E$17:$E$300))</f>
        <v/>
      </c>
      <c r="F93" s="153" t="str">
        <f>IF(ISBLANK('Beladung des Speichers'!A93),"",IF(C93=0,"0,00",D93/C93*E93))</f>
        <v/>
      </c>
      <c r="G93" s="154" t="str">
        <f>IF(ISBLANK('Beladung des Speichers'!A93),"",SUMIFS('Beladung des Speichers'!$C$17:$C$300,'Beladung des Speichers'!$A$17:$A$300,A93))</f>
        <v/>
      </c>
      <c r="H93" s="112" t="str">
        <f>IF(ISBLANK('Beladung des Speichers'!A93),"",'Beladung des Speichers'!C93)</f>
        <v/>
      </c>
      <c r="I93" s="155" t="str">
        <f>IF(ISBLANK('Beladung des Speichers'!A93),"",SUMIFS('Beladung des Speichers'!$E$17:$E$1001,'Beladung des Speichers'!$A$17:$A$1001,'Ergebnis (detailliert)'!A93))</f>
        <v/>
      </c>
      <c r="J93" s="113" t="str">
        <f>IF(ISBLANK('Beladung des Speichers'!A93),"",'Beladung des Speichers'!E93)</f>
        <v/>
      </c>
      <c r="K93" s="155" t="str">
        <f>IF(ISBLANK('Beladung des Speichers'!A93),"",SUMIFS('Entladung des Speichers'!$C$17:$C$1001,'Entladung des Speichers'!$A$17:$A$1001,'Ergebnis (detailliert)'!A93))</f>
        <v/>
      </c>
      <c r="L93" s="156" t="str">
        <f t="shared" si="6"/>
        <v/>
      </c>
      <c r="M93" s="156" t="str">
        <f>IF(ISBLANK('Entladung des Speichers'!A93),"",'Entladung des Speichers'!C93)</f>
        <v/>
      </c>
      <c r="N93" s="155" t="str">
        <f>IF(ISBLANK('Beladung des Speichers'!A93),"",SUMIFS('Entladung des Speichers'!$E$17:$E$1001,'Entladung des Speichers'!$A$17:$A$1001,'Ergebnis (detailliert)'!$A$17:$A$300))</f>
        <v/>
      </c>
      <c r="O93" s="113" t="str">
        <f t="shared" si="7"/>
        <v/>
      </c>
      <c r="P93" s="17" t="str">
        <f>IFERROR(IF(A93="","",N93*'Ergebnis (detailliert)'!J93/'Ergebnis (detailliert)'!I93),0)</f>
        <v/>
      </c>
      <c r="Q93" s="95" t="str">
        <f t="shared" si="8"/>
        <v/>
      </c>
      <c r="R93" s="96" t="str">
        <f t="shared" si="9"/>
        <v/>
      </c>
      <c r="S93" s="97" t="str">
        <f>IF(A93="","",IF(LOOKUP(A93,Stammdaten!$A$17:$A$1001,Stammdaten!$G$17:$G$1001)="Nein",0,IF(ISBLANK('Beladung des Speichers'!A93),"",ROUND(MIN(J93,Q93)*-1,2))))</f>
        <v/>
      </c>
    </row>
    <row r="94" spans="1:19" x14ac:dyDescent="0.2">
      <c r="A94" s="98" t="str">
        <f>IF('Beladung des Speichers'!A94="","",'Beladung des Speichers'!A94)</f>
        <v/>
      </c>
      <c r="B94" s="98" t="str">
        <f>IF('Beladung des Speichers'!B94="","",'Beladung des Speichers'!B94)</f>
        <v/>
      </c>
      <c r="C94" s="150" t="str">
        <f>IF(ISBLANK('Beladung des Speichers'!A94),"",SUMIFS('Beladung des Speichers'!$C$17:$C$300,'Beladung des Speichers'!$A$17:$A$300,A94)-SUMIFS('Entladung des Speichers'!$C$17:$C$300,'Entladung des Speichers'!$A$17:$A$300,A94)+SUMIFS(Füllstände!$B$17:$B$299,Füllstände!$A$17:$A$299,A94)-SUMIFS(Füllstände!$C$17:$C$299,Füllstände!$A$17:$A$299,A94))</f>
        <v/>
      </c>
      <c r="D94" s="151" t="str">
        <f>IF(ISBLANK('Beladung des Speichers'!A94),"",C94*'Beladung des Speichers'!C94/SUMIFS('Beladung des Speichers'!$C$17:$C$300,'Beladung des Speichers'!$A$17:$A$300,A94))</f>
        <v/>
      </c>
      <c r="E94" s="152" t="str">
        <f>IF(ISBLANK('Beladung des Speichers'!A94),"",1/SUMIFS('Beladung des Speichers'!$C$17:$C$300,'Beladung des Speichers'!$A$17:$A$300,A94)*C94*SUMIF($A$17:$A$300,A94,'Beladung des Speichers'!$E$17:$E$300))</f>
        <v/>
      </c>
      <c r="F94" s="153" t="str">
        <f>IF(ISBLANK('Beladung des Speichers'!A94),"",IF(C94=0,"0,00",D94/C94*E94))</f>
        <v/>
      </c>
      <c r="G94" s="154" t="str">
        <f>IF(ISBLANK('Beladung des Speichers'!A94),"",SUMIFS('Beladung des Speichers'!$C$17:$C$300,'Beladung des Speichers'!$A$17:$A$300,A94))</f>
        <v/>
      </c>
      <c r="H94" s="112" t="str">
        <f>IF(ISBLANK('Beladung des Speichers'!A94),"",'Beladung des Speichers'!C94)</f>
        <v/>
      </c>
      <c r="I94" s="155" t="str">
        <f>IF(ISBLANK('Beladung des Speichers'!A94),"",SUMIFS('Beladung des Speichers'!$E$17:$E$1001,'Beladung des Speichers'!$A$17:$A$1001,'Ergebnis (detailliert)'!A94))</f>
        <v/>
      </c>
      <c r="J94" s="113" t="str">
        <f>IF(ISBLANK('Beladung des Speichers'!A94),"",'Beladung des Speichers'!E94)</f>
        <v/>
      </c>
      <c r="K94" s="155" t="str">
        <f>IF(ISBLANK('Beladung des Speichers'!A94),"",SUMIFS('Entladung des Speichers'!$C$17:$C$1001,'Entladung des Speichers'!$A$17:$A$1001,'Ergebnis (detailliert)'!A94))</f>
        <v/>
      </c>
      <c r="L94" s="156" t="str">
        <f t="shared" si="6"/>
        <v/>
      </c>
      <c r="M94" s="156" t="str">
        <f>IF(ISBLANK('Entladung des Speichers'!A94),"",'Entladung des Speichers'!C94)</f>
        <v/>
      </c>
      <c r="N94" s="155" t="str">
        <f>IF(ISBLANK('Beladung des Speichers'!A94),"",SUMIFS('Entladung des Speichers'!$E$17:$E$1001,'Entladung des Speichers'!$A$17:$A$1001,'Ergebnis (detailliert)'!$A$17:$A$300))</f>
        <v/>
      </c>
      <c r="O94" s="113" t="str">
        <f t="shared" si="7"/>
        <v/>
      </c>
      <c r="P94" s="17" t="str">
        <f>IFERROR(IF(A94="","",N94*'Ergebnis (detailliert)'!J94/'Ergebnis (detailliert)'!I94),0)</f>
        <v/>
      </c>
      <c r="Q94" s="95" t="str">
        <f t="shared" si="8"/>
        <v/>
      </c>
      <c r="R94" s="96" t="str">
        <f t="shared" si="9"/>
        <v/>
      </c>
      <c r="S94" s="97" t="str">
        <f>IF(A94="","",IF(LOOKUP(A94,Stammdaten!$A$17:$A$1001,Stammdaten!$G$17:$G$1001)="Nein",0,IF(ISBLANK('Beladung des Speichers'!A94),"",ROUND(MIN(J94,Q94)*-1,2))))</f>
        <v/>
      </c>
    </row>
    <row r="95" spans="1:19" x14ac:dyDescent="0.2">
      <c r="A95" s="98" t="str">
        <f>IF('Beladung des Speichers'!A95="","",'Beladung des Speichers'!A95)</f>
        <v/>
      </c>
      <c r="B95" s="98" t="str">
        <f>IF('Beladung des Speichers'!B95="","",'Beladung des Speichers'!B95)</f>
        <v/>
      </c>
      <c r="C95" s="150" t="str">
        <f>IF(ISBLANK('Beladung des Speichers'!A95),"",SUMIFS('Beladung des Speichers'!$C$17:$C$300,'Beladung des Speichers'!$A$17:$A$300,A95)-SUMIFS('Entladung des Speichers'!$C$17:$C$300,'Entladung des Speichers'!$A$17:$A$300,A95)+SUMIFS(Füllstände!$B$17:$B$299,Füllstände!$A$17:$A$299,A95)-SUMIFS(Füllstände!$C$17:$C$299,Füllstände!$A$17:$A$299,A95))</f>
        <v/>
      </c>
      <c r="D95" s="151" t="str">
        <f>IF(ISBLANK('Beladung des Speichers'!A95),"",C95*'Beladung des Speichers'!C95/SUMIFS('Beladung des Speichers'!$C$17:$C$300,'Beladung des Speichers'!$A$17:$A$300,A95))</f>
        <v/>
      </c>
      <c r="E95" s="152" t="str">
        <f>IF(ISBLANK('Beladung des Speichers'!A95),"",1/SUMIFS('Beladung des Speichers'!$C$17:$C$300,'Beladung des Speichers'!$A$17:$A$300,A95)*C95*SUMIF($A$17:$A$300,A95,'Beladung des Speichers'!$E$17:$E$300))</f>
        <v/>
      </c>
      <c r="F95" s="153" t="str">
        <f>IF(ISBLANK('Beladung des Speichers'!A95),"",IF(C95=0,"0,00",D95/C95*E95))</f>
        <v/>
      </c>
      <c r="G95" s="154" t="str">
        <f>IF(ISBLANK('Beladung des Speichers'!A95),"",SUMIFS('Beladung des Speichers'!$C$17:$C$300,'Beladung des Speichers'!$A$17:$A$300,A95))</f>
        <v/>
      </c>
      <c r="H95" s="112" t="str">
        <f>IF(ISBLANK('Beladung des Speichers'!A95),"",'Beladung des Speichers'!C95)</f>
        <v/>
      </c>
      <c r="I95" s="155" t="str">
        <f>IF(ISBLANK('Beladung des Speichers'!A95),"",SUMIFS('Beladung des Speichers'!$E$17:$E$1001,'Beladung des Speichers'!$A$17:$A$1001,'Ergebnis (detailliert)'!A95))</f>
        <v/>
      </c>
      <c r="J95" s="113" t="str">
        <f>IF(ISBLANK('Beladung des Speichers'!A95),"",'Beladung des Speichers'!E95)</f>
        <v/>
      </c>
      <c r="K95" s="155" t="str">
        <f>IF(ISBLANK('Beladung des Speichers'!A95),"",SUMIFS('Entladung des Speichers'!$C$17:$C$1001,'Entladung des Speichers'!$A$17:$A$1001,'Ergebnis (detailliert)'!A95))</f>
        <v/>
      </c>
      <c r="L95" s="156" t="str">
        <f t="shared" si="6"/>
        <v/>
      </c>
      <c r="M95" s="156" t="str">
        <f>IF(ISBLANK('Entladung des Speichers'!A95),"",'Entladung des Speichers'!C95)</f>
        <v/>
      </c>
      <c r="N95" s="155" t="str">
        <f>IF(ISBLANK('Beladung des Speichers'!A95),"",SUMIFS('Entladung des Speichers'!$E$17:$E$1001,'Entladung des Speichers'!$A$17:$A$1001,'Ergebnis (detailliert)'!$A$17:$A$300))</f>
        <v/>
      </c>
      <c r="O95" s="113" t="str">
        <f t="shared" si="7"/>
        <v/>
      </c>
      <c r="P95" s="17" t="str">
        <f>IFERROR(IF(A95="","",N95*'Ergebnis (detailliert)'!J95/'Ergebnis (detailliert)'!I95),0)</f>
        <v/>
      </c>
      <c r="Q95" s="95" t="str">
        <f t="shared" si="8"/>
        <v/>
      </c>
      <c r="R95" s="96" t="str">
        <f t="shared" si="9"/>
        <v/>
      </c>
      <c r="S95" s="97" t="str">
        <f>IF(A95="","",IF(LOOKUP(A95,Stammdaten!$A$17:$A$1001,Stammdaten!$G$17:$G$1001)="Nein",0,IF(ISBLANK('Beladung des Speichers'!A95),"",ROUND(MIN(J95,Q95)*-1,2))))</f>
        <v/>
      </c>
    </row>
    <row r="96" spans="1:19" x14ac:dyDescent="0.2">
      <c r="A96" s="98" t="str">
        <f>IF('Beladung des Speichers'!A96="","",'Beladung des Speichers'!A96)</f>
        <v/>
      </c>
      <c r="B96" s="98" t="str">
        <f>IF('Beladung des Speichers'!B96="","",'Beladung des Speichers'!B96)</f>
        <v/>
      </c>
      <c r="C96" s="150" t="str">
        <f>IF(ISBLANK('Beladung des Speichers'!A96),"",SUMIFS('Beladung des Speichers'!$C$17:$C$300,'Beladung des Speichers'!$A$17:$A$300,A96)-SUMIFS('Entladung des Speichers'!$C$17:$C$300,'Entladung des Speichers'!$A$17:$A$300,A96)+SUMIFS(Füllstände!$B$17:$B$299,Füllstände!$A$17:$A$299,A96)-SUMIFS(Füllstände!$C$17:$C$299,Füllstände!$A$17:$A$299,A96))</f>
        <v/>
      </c>
      <c r="D96" s="151" t="str">
        <f>IF(ISBLANK('Beladung des Speichers'!A96),"",C96*'Beladung des Speichers'!C96/SUMIFS('Beladung des Speichers'!$C$17:$C$300,'Beladung des Speichers'!$A$17:$A$300,A96))</f>
        <v/>
      </c>
      <c r="E96" s="152" t="str">
        <f>IF(ISBLANK('Beladung des Speichers'!A96),"",1/SUMIFS('Beladung des Speichers'!$C$17:$C$300,'Beladung des Speichers'!$A$17:$A$300,A96)*C96*SUMIF($A$17:$A$300,A96,'Beladung des Speichers'!$E$17:$E$300))</f>
        <v/>
      </c>
      <c r="F96" s="153" t="str">
        <f>IF(ISBLANK('Beladung des Speichers'!A96),"",IF(C96=0,"0,00",D96/C96*E96))</f>
        <v/>
      </c>
      <c r="G96" s="154" t="str">
        <f>IF(ISBLANK('Beladung des Speichers'!A96),"",SUMIFS('Beladung des Speichers'!$C$17:$C$300,'Beladung des Speichers'!$A$17:$A$300,A96))</f>
        <v/>
      </c>
      <c r="H96" s="112" t="str">
        <f>IF(ISBLANK('Beladung des Speichers'!A96),"",'Beladung des Speichers'!C96)</f>
        <v/>
      </c>
      <c r="I96" s="155" t="str">
        <f>IF(ISBLANK('Beladung des Speichers'!A96),"",SUMIFS('Beladung des Speichers'!$E$17:$E$1001,'Beladung des Speichers'!$A$17:$A$1001,'Ergebnis (detailliert)'!A96))</f>
        <v/>
      </c>
      <c r="J96" s="113" t="str">
        <f>IF(ISBLANK('Beladung des Speichers'!A96),"",'Beladung des Speichers'!E96)</f>
        <v/>
      </c>
      <c r="K96" s="155" t="str">
        <f>IF(ISBLANK('Beladung des Speichers'!A96),"",SUMIFS('Entladung des Speichers'!$C$17:$C$1001,'Entladung des Speichers'!$A$17:$A$1001,'Ergebnis (detailliert)'!A96))</f>
        <v/>
      </c>
      <c r="L96" s="156" t="str">
        <f t="shared" si="6"/>
        <v/>
      </c>
      <c r="M96" s="156" t="str">
        <f>IF(ISBLANK('Entladung des Speichers'!A96),"",'Entladung des Speichers'!C96)</f>
        <v/>
      </c>
      <c r="N96" s="155" t="str">
        <f>IF(ISBLANK('Beladung des Speichers'!A96),"",SUMIFS('Entladung des Speichers'!$E$17:$E$1001,'Entladung des Speichers'!$A$17:$A$1001,'Ergebnis (detailliert)'!$A$17:$A$300))</f>
        <v/>
      </c>
      <c r="O96" s="113" t="str">
        <f t="shared" si="7"/>
        <v/>
      </c>
      <c r="P96" s="17" t="str">
        <f>IFERROR(IF(A96="","",N96*'Ergebnis (detailliert)'!J96/'Ergebnis (detailliert)'!I96),0)</f>
        <v/>
      </c>
      <c r="Q96" s="95" t="str">
        <f t="shared" si="8"/>
        <v/>
      </c>
      <c r="R96" s="96" t="str">
        <f t="shared" si="9"/>
        <v/>
      </c>
      <c r="S96" s="97" t="str">
        <f>IF(A96="","",IF(LOOKUP(A96,Stammdaten!$A$17:$A$1001,Stammdaten!$G$17:$G$1001)="Nein",0,IF(ISBLANK('Beladung des Speichers'!A96),"",ROUND(MIN(J96,Q96)*-1,2))))</f>
        <v/>
      </c>
    </row>
    <row r="97" spans="1:19" x14ac:dyDescent="0.2">
      <c r="A97" s="98" t="str">
        <f>IF('Beladung des Speichers'!A97="","",'Beladung des Speichers'!A97)</f>
        <v/>
      </c>
      <c r="B97" s="98" t="str">
        <f>IF('Beladung des Speichers'!B97="","",'Beladung des Speichers'!B97)</f>
        <v/>
      </c>
      <c r="C97" s="150" t="str">
        <f>IF(ISBLANK('Beladung des Speichers'!A97),"",SUMIFS('Beladung des Speichers'!$C$17:$C$300,'Beladung des Speichers'!$A$17:$A$300,A97)-SUMIFS('Entladung des Speichers'!$C$17:$C$300,'Entladung des Speichers'!$A$17:$A$300,A97)+SUMIFS(Füllstände!$B$17:$B$299,Füllstände!$A$17:$A$299,A97)-SUMIFS(Füllstände!$C$17:$C$299,Füllstände!$A$17:$A$299,A97))</f>
        <v/>
      </c>
      <c r="D97" s="151" t="str">
        <f>IF(ISBLANK('Beladung des Speichers'!A97),"",C97*'Beladung des Speichers'!C97/SUMIFS('Beladung des Speichers'!$C$17:$C$300,'Beladung des Speichers'!$A$17:$A$300,A97))</f>
        <v/>
      </c>
      <c r="E97" s="152" t="str">
        <f>IF(ISBLANK('Beladung des Speichers'!A97),"",1/SUMIFS('Beladung des Speichers'!$C$17:$C$300,'Beladung des Speichers'!$A$17:$A$300,A97)*C97*SUMIF($A$17:$A$300,A97,'Beladung des Speichers'!$E$17:$E$300))</f>
        <v/>
      </c>
      <c r="F97" s="153" t="str">
        <f>IF(ISBLANK('Beladung des Speichers'!A97),"",IF(C97=0,"0,00",D97/C97*E97))</f>
        <v/>
      </c>
      <c r="G97" s="154" t="str">
        <f>IF(ISBLANK('Beladung des Speichers'!A97),"",SUMIFS('Beladung des Speichers'!$C$17:$C$300,'Beladung des Speichers'!$A$17:$A$300,A97))</f>
        <v/>
      </c>
      <c r="H97" s="112" t="str">
        <f>IF(ISBLANK('Beladung des Speichers'!A97),"",'Beladung des Speichers'!C97)</f>
        <v/>
      </c>
      <c r="I97" s="155" t="str">
        <f>IF(ISBLANK('Beladung des Speichers'!A97),"",SUMIFS('Beladung des Speichers'!$E$17:$E$1001,'Beladung des Speichers'!$A$17:$A$1001,'Ergebnis (detailliert)'!A97))</f>
        <v/>
      </c>
      <c r="J97" s="113" t="str">
        <f>IF(ISBLANK('Beladung des Speichers'!A97),"",'Beladung des Speichers'!E97)</f>
        <v/>
      </c>
      <c r="K97" s="155" t="str">
        <f>IF(ISBLANK('Beladung des Speichers'!A97),"",SUMIFS('Entladung des Speichers'!$C$17:$C$1001,'Entladung des Speichers'!$A$17:$A$1001,'Ergebnis (detailliert)'!A97))</f>
        <v/>
      </c>
      <c r="L97" s="156" t="str">
        <f t="shared" si="6"/>
        <v/>
      </c>
      <c r="M97" s="156" t="str">
        <f>IF(ISBLANK('Entladung des Speichers'!A97),"",'Entladung des Speichers'!C97)</f>
        <v/>
      </c>
      <c r="N97" s="155" t="str">
        <f>IF(ISBLANK('Beladung des Speichers'!A97),"",SUMIFS('Entladung des Speichers'!$E$17:$E$1001,'Entladung des Speichers'!$A$17:$A$1001,'Ergebnis (detailliert)'!$A$17:$A$300))</f>
        <v/>
      </c>
      <c r="O97" s="113" t="str">
        <f t="shared" si="7"/>
        <v/>
      </c>
      <c r="P97" s="17" t="str">
        <f>IFERROR(IF(A97="","",N97*'Ergebnis (detailliert)'!J97/'Ergebnis (detailliert)'!I97),0)</f>
        <v/>
      </c>
      <c r="Q97" s="95" t="str">
        <f t="shared" si="8"/>
        <v/>
      </c>
      <c r="R97" s="96" t="str">
        <f t="shared" si="9"/>
        <v/>
      </c>
      <c r="S97" s="97" t="str">
        <f>IF(A97="","",IF(LOOKUP(A97,Stammdaten!$A$17:$A$1001,Stammdaten!$G$17:$G$1001)="Nein",0,IF(ISBLANK('Beladung des Speichers'!A97),"",ROUND(MIN(J97,Q97)*-1,2))))</f>
        <v/>
      </c>
    </row>
    <row r="98" spans="1:19" x14ac:dyDescent="0.2">
      <c r="A98" s="98" t="str">
        <f>IF('Beladung des Speichers'!A98="","",'Beladung des Speichers'!A98)</f>
        <v/>
      </c>
      <c r="B98" s="98" t="str">
        <f>IF('Beladung des Speichers'!B98="","",'Beladung des Speichers'!B98)</f>
        <v/>
      </c>
      <c r="C98" s="150" t="str">
        <f>IF(ISBLANK('Beladung des Speichers'!A98),"",SUMIFS('Beladung des Speichers'!$C$17:$C$300,'Beladung des Speichers'!$A$17:$A$300,A98)-SUMIFS('Entladung des Speichers'!$C$17:$C$300,'Entladung des Speichers'!$A$17:$A$300,A98)+SUMIFS(Füllstände!$B$17:$B$299,Füllstände!$A$17:$A$299,A98)-SUMIFS(Füllstände!$C$17:$C$299,Füllstände!$A$17:$A$299,A98))</f>
        <v/>
      </c>
      <c r="D98" s="151" t="str">
        <f>IF(ISBLANK('Beladung des Speichers'!A98),"",C98*'Beladung des Speichers'!C98/SUMIFS('Beladung des Speichers'!$C$17:$C$300,'Beladung des Speichers'!$A$17:$A$300,A98))</f>
        <v/>
      </c>
      <c r="E98" s="152" t="str">
        <f>IF(ISBLANK('Beladung des Speichers'!A98),"",1/SUMIFS('Beladung des Speichers'!$C$17:$C$300,'Beladung des Speichers'!$A$17:$A$300,A98)*C98*SUMIF($A$17:$A$300,A98,'Beladung des Speichers'!$E$17:$E$300))</f>
        <v/>
      </c>
      <c r="F98" s="153" t="str">
        <f>IF(ISBLANK('Beladung des Speichers'!A98),"",IF(C98=0,"0,00",D98/C98*E98))</f>
        <v/>
      </c>
      <c r="G98" s="154" t="str">
        <f>IF(ISBLANK('Beladung des Speichers'!A98),"",SUMIFS('Beladung des Speichers'!$C$17:$C$300,'Beladung des Speichers'!$A$17:$A$300,A98))</f>
        <v/>
      </c>
      <c r="H98" s="112" t="str">
        <f>IF(ISBLANK('Beladung des Speichers'!A98),"",'Beladung des Speichers'!C98)</f>
        <v/>
      </c>
      <c r="I98" s="155" t="str">
        <f>IF(ISBLANK('Beladung des Speichers'!A98),"",SUMIFS('Beladung des Speichers'!$E$17:$E$1001,'Beladung des Speichers'!$A$17:$A$1001,'Ergebnis (detailliert)'!A98))</f>
        <v/>
      </c>
      <c r="J98" s="113" t="str">
        <f>IF(ISBLANK('Beladung des Speichers'!A98),"",'Beladung des Speichers'!E98)</f>
        <v/>
      </c>
      <c r="K98" s="155" t="str">
        <f>IF(ISBLANK('Beladung des Speichers'!A98),"",SUMIFS('Entladung des Speichers'!$C$17:$C$1001,'Entladung des Speichers'!$A$17:$A$1001,'Ergebnis (detailliert)'!A98))</f>
        <v/>
      </c>
      <c r="L98" s="156" t="str">
        <f t="shared" si="6"/>
        <v/>
      </c>
      <c r="M98" s="156" t="str">
        <f>IF(ISBLANK('Entladung des Speichers'!A98),"",'Entladung des Speichers'!C98)</f>
        <v/>
      </c>
      <c r="N98" s="155" t="str">
        <f>IF(ISBLANK('Beladung des Speichers'!A98),"",SUMIFS('Entladung des Speichers'!$E$17:$E$1001,'Entladung des Speichers'!$A$17:$A$1001,'Ergebnis (detailliert)'!$A$17:$A$300))</f>
        <v/>
      </c>
      <c r="O98" s="113" t="str">
        <f t="shared" si="7"/>
        <v/>
      </c>
      <c r="P98" s="17" t="str">
        <f>IFERROR(IF(A98="","",N98*'Ergebnis (detailliert)'!J98/'Ergebnis (detailliert)'!I98),0)</f>
        <v/>
      </c>
      <c r="Q98" s="95" t="str">
        <f t="shared" si="8"/>
        <v/>
      </c>
      <c r="R98" s="96" t="str">
        <f t="shared" si="9"/>
        <v/>
      </c>
      <c r="S98" s="97" t="str">
        <f>IF(A98="","",IF(LOOKUP(A98,Stammdaten!$A$17:$A$1001,Stammdaten!$G$17:$G$1001)="Nein",0,IF(ISBLANK('Beladung des Speichers'!A98),"",ROUND(MIN(J98,Q98)*-1,2))))</f>
        <v/>
      </c>
    </row>
    <row r="99" spans="1:19" x14ac:dyDescent="0.2">
      <c r="A99" s="98" t="str">
        <f>IF('Beladung des Speichers'!A99="","",'Beladung des Speichers'!A99)</f>
        <v/>
      </c>
      <c r="B99" s="98" t="str">
        <f>IF('Beladung des Speichers'!B99="","",'Beladung des Speichers'!B99)</f>
        <v/>
      </c>
      <c r="C99" s="150" t="str">
        <f>IF(ISBLANK('Beladung des Speichers'!A99),"",SUMIFS('Beladung des Speichers'!$C$17:$C$300,'Beladung des Speichers'!$A$17:$A$300,A99)-SUMIFS('Entladung des Speichers'!$C$17:$C$300,'Entladung des Speichers'!$A$17:$A$300,A99)+SUMIFS(Füllstände!$B$17:$B$299,Füllstände!$A$17:$A$299,A99)-SUMIFS(Füllstände!$C$17:$C$299,Füllstände!$A$17:$A$299,A99))</f>
        <v/>
      </c>
      <c r="D99" s="151" t="str">
        <f>IF(ISBLANK('Beladung des Speichers'!A99),"",C99*'Beladung des Speichers'!C99/SUMIFS('Beladung des Speichers'!$C$17:$C$300,'Beladung des Speichers'!$A$17:$A$300,A99))</f>
        <v/>
      </c>
      <c r="E99" s="152" t="str">
        <f>IF(ISBLANK('Beladung des Speichers'!A99),"",1/SUMIFS('Beladung des Speichers'!$C$17:$C$300,'Beladung des Speichers'!$A$17:$A$300,A99)*C99*SUMIF($A$17:$A$300,A99,'Beladung des Speichers'!$E$17:$E$300))</f>
        <v/>
      </c>
      <c r="F99" s="153" t="str">
        <f>IF(ISBLANK('Beladung des Speichers'!A99),"",IF(C99=0,"0,00",D99/C99*E99))</f>
        <v/>
      </c>
      <c r="G99" s="154" t="str">
        <f>IF(ISBLANK('Beladung des Speichers'!A99),"",SUMIFS('Beladung des Speichers'!$C$17:$C$300,'Beladung des Speichers'!$A$17:$A$300,A99))</f>
        <v/>
      </c>
      <c r="H99" s="112" t="str">
        <f>IF(ISBLANK('Beladung des Speichers'!A99),"",'Beladung des Speichers'!C99)</f>
        <v/>
      </c>
      <c r="I99" s="155" t="str">
        <f>IF(ISBLANK('Beladung des Speichers'!A99),"",SUMIFS('Beladung des Speichers'!$E$17:$E$1001,'Beladung des Speichers'!$A$17:$A$1001,'Ergebnis (detailliert)'!A99))</f>
        <v/>
      </c>
      <c r="J99" s="113" t="str">
        <f>IF(ISBLANK('Beladung des Speichers'!A99),"",'Beladung des Speichers'!E99)</f>
        <v/>
      </c>
      <c r="K99" s="155" t="str">
        <f>IF(ISBLANK('Beladung des Speichers'!A99),"",SUMIFS('Entladung des Speichers'!$C$17:$C$1001,'Entladung des Speichers'!$A$17:$A$1001,'Ergebnis (detailliert)'!A99))</f>
        <v/>
      </c>
      <c r="L99" s="156" t="str">
        <f t="shared" si="6"/>
        <v/>
      </c>
      <c r="M99" s="156" t="str">
        <f>IF(ISBLANK('Entladung des Speichers'!A99),"",'Entladung des Speichers'!C99)</f>
        <v/>
      </c>
      <c r="N99" s="155" t="str">
        <f>IF(ISBLANK('Beladung des Speichers'!A99),"",SUMIFS('Entladung des Speichers'!$E$17:$E$1001,'Entladung des Speichers'!$A$17:$A$1001,'Ergebnis (detailliert)'!$A$17:$A$300))</f>
        <v/>
      </c>
      <c r="O99" s="113" t="str">
        <f t="shared" si="7"/>
        <v/>
      </c>
      <c r="P99" s="17" t="str">
        <f>IFERROR(IF(A99="","",N99*'Ergebnis (detailliert)'!J99/'Ergebnis (detailliert)'!I99),0)</f>
        <v/>
      </c>
      <c r="Q99" s="95" t="str">
        <f t="shared" si="8"/>
        <v/>
      </c>
      <c r="R99" s="96" t="str">
        <f t="shared" si="9"/>
        <v/>
      </c>
      <c r="S99" s="97" t="str">
        <f>IF(A99="","",IF(LOOKUP(A99,Stammdaten!$A$17:$A$1001,Stammdaten!$G$17:$G$1001)="Nein",0,IF(ISBLANK('Beladung des Speichers'!A99),"",ROUND(MIN(J99,Q99)*-1,2))))</f>
        <v/>
      </c>
    </row>
    <row r="100" spans="1:19" x14ac:dyDescent="0.2">
      <c r="A100" s="98" t="str">
        <f>IF('Beladung des Speichers'!A100="","",'Beladung des Speichers'!A100)</f>
        <v/>
      </c>
      <c r="B100" s="98" t="str">
        <f>IF('Beladung des Speichers'!B100="","",'Beladung des Speichers'!B100)</f>
        <v/>
      </c>
      <c r="C100" s="150" t="str">
        <f>IF(ISBLANK('Beladung des Speichers'!A100),"",SUMIFS('Beladung des Speichers'!$C$17:$C$300,'Beladung des Speichers'!$A$17:$A$300,A100)-SUMIFS('Entladung des Speichers'!$C$17:$C$300,'Entladung des Speichers'!$A$17:$A$300,A100)+SUMIFS(Füllstände!$B$17:$B$299,Füllstände!$A$17:$A$299,A100)-SUMIFS(Füllstände!$C$17:$C$299,Füllstände!$A$17:$A$299,A100))</f>
        <v/>
      </c>
      <c r="D100" s="151" t="str">
        <f>IF(ISBLANK('Beladung des Speichers'!A100),"",C100*'Beladung des Speichers'!C100/SUMIFS('Beladung des Speichers'!$C$17:$C$300,'Beladung des Speichers'!$A$17:$A$300,A100))</f>
        <v/>
      </c>
      <c r="E100" s="152" t="str">
        <f>IF(ISBLANK('Beladung des Speichers'!A100),"",1/SUMIFS('Beladung des Speichers'!$C$17:$C$300,'Beladung des Speichers'!$A$17:$A$300,A100)*C100*SUMIF($A$17:$A$300,A100,'Beladung des Speichers'!$E$17:$E$300))</f>
        <v/>
      </c>
      <c r="F100" s="153" t="str">
        <f>IF(ISBLANK('Beladung des Speichers'!A100),"",IF(C100=0,"0,00",D100/C100*E100))</f>
        <v/>
      </c>
      <c r="G100" s="154" t="str">
        <f>IF(ISBLANK('Beladung des Speichers'!A100),"",SUMIFS('Beladung des Speichers'!$C$17:$C$300,'Beladung des Speichers'!$A$17:$A$300,A100))</f>
        <v/>
      </c>
      <c r="H100" s="112" t="str">
        <f>IF(ISBLANK('Beladung des Speichers'!A100),"",'Beladung des Speichers'!C100)</f>
        <v/>
      </c>
      <c r="I100" s="155" t="str">
        <f>IF(ISBLANK('Beladung des Speichers'!A100),"",SUMIFS('Beladung des Speichers'!$E$17:$E$1001,'Beladung des Speichers'!$A$17:$A$1001,'Ergebnis (detailliert)'!A100))</f>
        <v/>
      </c>
      <c r="J100" s="113" t="str">
        <f>IF(ISBLANK('Beladung des Speichers'!A100),"",'Beladung des Speichers'!E100)</f>
        <v/>
      </c>
      <c r="K100" s="155" t="str">
        <f>IF(ISBLANK('Beladung des Speichers'!A100),"",SUMIFS('Entladung des Speichers'!$C$17:$C$1001,'Entladung des Speichers'!$A$17:$A$1001,'Ergebnis (detailliert)'!A100))</f>
        <v/>
      </c>
      <c r="L100" s="156" t="str">
        <f t="shared" si="6"/>
        <v/>
      </c>
      <c r="M100" s="156" t="str">
        <f>IF(ISBLANK('Entladung des Speichers'!A100),"",'Entladung des Speichers'!C100)</f>
        <v/>
      </c>
      <c r="N100" s="155" t="str">
        <f>IF(ISBLANK('Beladung des Speichers'!A100),"",SUMIFS('Entladung des Speichers'!$E$17:$E$1001,'Entladung des Speichers'!$A$17:$A$1001,'Ergebnis (detailliert)'!$A$17:$A$300))</f>
        <v/>
      </c>
      <c r="O100" s="113" t="str">
        <f t="shared" si="7"/>
        <v/>
      </c>
      <c r="P100" s="17" t="str">
        <f>IFERROR(IF(A100="","",N100*'Ergebnis (detailliert)'!J100/'Ergebnis (detailliert)'!I100),0)</f>
        <v/>
      </c>
      <c r="Q100" s="95" t="str">
        <f t="shared" si="8"/>
        <v/>
      </c>
      <c r="R100" s="96" t="str">
        <f t="shared" si="9"/>
        <v/>
      </c>
      <c r="S100" s="97" t="str">
        <f>IF(A100="","",IF(LOOKUP(A100,Stammdaten!$A$17:$A$1001,Stammdaten!$G$17:$G$1001)="Nein",0,IF(ISBLANK('Beladung des Speichers'!A100),"",ROUND(MIN(J100,Q100)*-1,2))))</f>
        <v/>
      </c>
    </row>
    <row r="101" spans="1:19" x14ac:dyDescent="0.2">
      <c r="A101" s="98" t="str">
        <f>IF('Beladung des Speichers'!A101="","",'Beladung des Speichers'!A101)</f>
        <v/>
      </c>
      <c r="B101" s="98" t="str">
        <f>IF('Beladung des Speichers'!B101="","",'Beladung des Speichers'!B101)</f>
        <v/>
      </c>
      <c r="C101" s="150" t="str">
        <f>IF(ISBLANK('Beladung des Speichers'!A101),"",SUMIFS('Beladung des Speichers'!$C$17:$C$300,'Beladung des Speichers'!$A$17:$A$300,A101)-SUMIFS('Entladung des Speichers'!$C$17:$C$300,'Entladung des Speichers'!$A$17:$A$300,A101)+SUMIFS(Füllstände!$B$17:$B$299,Füllstände!$A$17:$A$299,A101)-SUMIFS(Füllstände!$C$17:$C$299,Füllstände!$A$17:$A$299,A101))</f>
        <v/>
      </c>
      <c r="D101" s="151" t="str">
        <f>IF(ISBLANK('Beladung des Speichers'!A101),"",C101*'Beladung des Speichers'!C101/SUMIFS('Beladung des Speichers'!$C$17:$C$300,'Beladung des Speichers'!$A$17:$A$300,A101))</f>
        <v/>
      </c>
      <c r="E101" s="152" t="str">
        <f>IF(ISBLANK('Beladung des Speichers'!A101),"",1/SUMIFS('Beladung des Speichers'!$C$17:$C$300,'Beladung des Speichers'!$A$17:$A$300,A101)*C101*SUMIF($A$17:$A$300,A101,'Beladung des Speichers'!$E$17:$E$300))</f>
        <v/>
      </c>
      <c r="F101" s="153" t="str">
        <f>IF(ISBLANK('Beladung des Speichers'!A101),"",IF(C101=0,"0,00",D101/C101*E101))</f>
        <v/>
      </c>
      <c r="G101" s="154" t="str">
        <f>IF(ISBLANK('Beladung des Speichers'!A101),"",SUMIFS('Beladung des Speichers'!$C$17:$C$300,'Beladung des Speichers'!$A$17:$A$300,A101))</f>
        <v/>
      </c>
      <c r="H101" s="112" t="str">
        <f>IF(ISBLANK('Beladung des Speichers'!A101),"",'Beladung des Speichers'!C101)</f>
        <v/>
      </c>
      <c r="I101" s="155" t="str">
        <f>IF(ISBLANK('Beladung des Speichers'!A101),"",SUMIFS('Beladung des Speichers'!$E$17:$E$1001,'Beladung des Speichers'!$A$17:$A$1001,'Ergebnis (detailliert)'!A101))</f>
        <v/>
      </c>
      <c r="J101" s="113" t="str">
        <f>IF(ISBLANK('Beladung des Speichers'!A101),"",'Beladung des Speichers'!E101)</f>
        <v/>
      </c>
      <c r="K101" s="155" t="str">
        <f>IF(ISBLANK('Beladung des Speichers'!A101),"",SUMIFS('Entladung des Speichers'!$C$17:$C$1001,'Entladung des Speichers'!$A$17:$A$1001,'Ergebnis (detailliert)'!A101))</f>
        <v/>
      </c>
      <c r="L101" s="156" t="str">
        <f t="shared" si="6"/>
        <v/>
      </c>
      <c r="M101" s="156" t="str">
        <f>IF(ISBLANK('Entladung des Speichers'!A101),"",'Entladung des Speichers'!C101)</f>
        <v/>
      </c>
      <c r="N101" s="155" t="str">
        <f>IF(ISBLANK('Beladung des Speichers'!A101),"",SUMIFS('Entladung des Speichers'!$E$17:$E$1001,'Entladung des Speichers'!$A$17:$A$1001,'Ergebnis (detailliert)'!$A$17:$A$300))</f>
        <v/>
      </c>
      <c r="O101" s="113" t="str">
        <f t="shared" si="7"/>
        <v/>
      </c>
      <c r="P101" s="17" t="str">
        <f>IFERROR(IF(A101="","",N101*'Ergebnis (detailliert)'!J101/'Ergebnis (detailliert)'!I101),0)</f>
        <v/>
      </c>
      <c r="Q101" s="95" t="str">
        <f t="shared" si="8"/>
        <v/>
      </c>
      <c r="R101" s="96" t="str">
        <f t="shared" si="9"/>
        <v/>
      </c>
      <c r="S101" s="97" t="str">
        <f>IF(A101="","",IF(LOOKUP(A101,Stammdaten!$A$17:$A$1001,Stammdaten!$G$17:$G$1001)="Nein",0,IF(ISBLANK('Beladung des Speichers'!A101),"",ROUND(MIN(J101,Q101)*-1,2))))</f>
        <v/>
      </c>
    </row>
    <row r="102" spans="1:19" x14ac:dyDescent="0.2">
      <c r="A102" s="98" t="str">
        <f>IF('Beladung des Speichers'!A102="","",'Beladung des Speichers'!A102)</f>
        <v/>
      </c>
      <c r="B102" s="98" t="str">
        <f>IF('Beladung des Speichers'!B102="","",'Beladung des Speichers'!B102)</f>
        <v/>
      </c>
      <c r="C102" s="150" t="str">
        <f>IF(ISBLANK('Beladung des Speichers'!A102),"",SUMIFS('Beladung des Speichers'!$C$17:$C$300,'Beladung des Speichers'!$A$17:$A$300,A102)-SUMIFS('Entladung des Speichers'!$C$17:$C$300,'Entladung des Speichers'!$A$17:$A$300,A102)+SUMIFS(Füllstände!$B$17:$B$299,Füllstände!$A$17:$A$299,A102)-SUMIFS(Füllstände!$C$17:$C$299,Füllstände!$A$17:$A$299,A102))</f>
        <v/>
      </c>
      <c r="D102" s="151" t="str">
        <f>IF(ISBLANK('Beladung des Speichers'!A102),"",C102*'Beladung des Speichers'!C102/SUMIFS('Beladung des Speichers'!$C$17:$C$300,'Beladung des Speichers'!$A$17:$A$300,A102))</f>
        <v/>
      </c>
      <c r="E102" s="152" t="str">
        <f>IF(ISBLANK('Beladung des Speichers'!A102),"",1/SUMIFS('Beladung des Speichers'!$C$17:$C$300,'Beladung des Speichers'!$A$17:$A$300,A102)*C102*SUMIF($A$17:$A$300,A102,'Beladung des Speichers'!$E$17:$E$300))</f>
        <v/>
      </c>
      <c r="F102" s="153" t="str">
        <f>IF(ISBLANK('Beladung des Speichers'!A102),"",IF(C102=0,"0,00",D102/C102*E102))</f>
        <v/>
      </c>
      <c r="G102" s="154" t="str">
        <f>IF(ISBLANK('Beladung des Speichers'!A102),"",SUMIFS('Beladung des Speichers'!$C$17:$C$300,'Beladung des Speichers'!$A$17:$A$300,A102))</f>
        <v/>
      </c>
      <c r="H102" s="112" t="str">
        <f>IF(ISBLANK('Beladung des Speichers'!A102),"",'Beladung des Speichers'!C102)</f>
        <v/>
      </c>
      <c r="I102" s="155" t="str">
        <f>IF(ISBLANK('Beladung des Speichers'!A102),"",SUMIFS('Beladung des Speichers'!$E$17:$E$1001,'Beladung des Speichers'!$A$17:$A$1001,'Ergebnis (detailliert)'!A102))</f>
        <v/>
      </c>
      <c r="J102" s="113" t="str">
        <f>IF(ISBLANK('Beladung des Speichers'!A102),"",'Beladung des Speichers'!E102)</f>
        <v/>
      </c>
      <c r="K102" s="155" t="str">
        <f>IF(ISBLANK('Beladung des Speichers'!A102),"",SUMIFS('Entladung des Speichers'!$C$17:$C$1001,'Entladung des Speichers'!$A$17:$A$1001,'Ergebnis (detailliert)'!A102))</f>
        <v/>
      </c>
      <c r="L102" s="156" t="str">
        <f t="shared" si="6"/>
        <v/>
      </c>
      <c r="M102" s="156" t="str">
        <f>IF(ISBLANK('Entladung des Speichers'!A102),"",'Entladung des Speichers'!C102)</f>
        <v/>
      </c>
      <c r="N102" s="155" t="str">
        <f>IF(ISBLANK('Beladung des Speichers'!A102),"",SUMIFS('Entladung des Speichers'!$E$17:$E$1001,'Entladung des Speichers'!$A$17:$A$1001,'Ergebnis (detailliert)'!$A$17:$A$300))</f>
        <v/>
      </c>
      <c r="O102" s="113" t="str">
        <f t="shared" si="7"/>
        <v/>
      </c>
      <c r="P102" s="17" t="str">
        <f>IFERROR(IF(A102="","",N102*'Ergebnis (detailliert)'!J102/'Ergebnis (detailliert)'!I102),0)</f>
        <v/>
      </c>
      <c r="Q102" s="95" t="str">
        <f t="shared" si="8"/>
        <v/>
      </c>
      <c r="R102" s="96" t="str">
        <f t="shared" si="9"/>
        <v/>
      </c>
      <c r="S102" s="97" t="str">
        <f>IF(A102="","",IF(LOOKUP(A102,Stammdaten!$A$17:$A$1001,Stammdaten!$G$17:$G$1001)="Nein",0,IF(ISBLANK('Beladung des Speichers'!A102),"",ROUND(MIN(J102,Q102)*-1,2))))</f>
        <v/>
      </c>
    </row>
    <row r="103" spans="1:19" x14ac:dyDescent="0.2">
      <c r="A103" s="98" t="str">
        <f>IF('Beladung des Speichers'!A103="","",'Beladung des Speichers'!A103)</f>
        <v/>
      </c>
      <c r="B103" s="98" t="str">
        <f>IF('Beladung des Speichers'!B103="","",'Beladung des Speichers'!B103)</f>
        <v/>
      </c>
      <c r="C103" s="150" t="str">
        <f>IF(ISBLANK('Beladung des Speichers'!A103),"",SUMIFS('Beladung des Speichers'!$C$17:$C$300,'Beladung des Speichers'!$A$17:$A$300,A103)-SUMIFS('Entladung des Speichers'!$C$17:$C$300,'Entladung des Speichers'!$A$17:$A$300,A103)+SUMIFS(Füllstände!$B$17:$B$299,Füllstände!$A$17:$A$299,A103)-SUMIFS(Füllstände!$C$17:$C$299,Füllstände!$A$17:$A$299,A103))</f>
        <v/>
      </c>
      <c r="D103" s="151" t="str">
        <f>IF(ISBLANK('Beladung des Speichers'!A103),"",C103*'Beladung des Speichers'!C103/SUMIFS('Beladung des Speichers'!$C$17:$C$300,'Beladung des Speichers'!$A$17:$A$300,A103))</f>
        <v/>
      </c>
      <c r="E103" s="152" t="str">
        <f>IF(ISBLANK('Beladung des Speichers'!A103),"",1/SUMIFS('Beladung des Speichers'!$C$17:$C$300,'Beladung des Speichers'!$A$17:$A$300,A103)*C103*SUMIF($A$17:$A$300,A103,'Beladung des Speichers'!$E$17:$E$300))</f>
        <v/>
      </c>
      <c r="F103" s="153" t="str">
        <f>IF(ISBLANK('Beladung des Speichers'!A103),"",IF(C103=0,"0,00",D103/C103*E103))</f>
        <v/>
      </c>
      <c r="G103" s="154" t="str">
        <f>IF(ISBLANK('Beladung des Speichers'!A103),"",SUMIFS('Beladung des Speichers'!$C$17:$C$300,'Beladung des Speichers'!$A$17:$A$300,A103))</f>
        <v/>
      </c>
      <c r="H103" s="112" t="str">
        <f>IF(ISBLANK('Beladung des Speichers'!A103),"",'Beladung des Speichers'!C103)</f>
        <v/>
      </c>
      <c r="I103" s="155" t="str">
        <f>IF(ISBLANK('Beladung des Speichers'!A103),"",SUMIFS('Beladung des Speichers'!$E$17:$E$1001,'Beladung des Speichers'!$A$17:$A$1001,'Ergebnis (detailliert)'!A103))</f>
        <v/>
      </c>
      <c r="J103" s="113" t="str">
        <f>IF(ISBLANK('Beladung des Speichers'!A103),"",'Beladung des Speichers'!E103)</f>
        <v/>
      </c>
      <c r="K103" s="155" t="str">
        <f>IF(ISBLANK('Beladung des Speichers'!A103),"",SUMIFS('Entladung des Speichers'!$C$17:$C$1001,'Entladung des Speichers'!$A$17:$A$1001,'Ergebnis (detailliert)'!A103))</f>
        <v/>
      </c>
      <c r="L103" s="156" t="str">
        <f t="shared" si="6"/>
        <v/>
      </c>
      <c r="M103" s="156" t="str">
        <f>IF(ISBLANK('Entladung des Speichers'!A103),"",'Entladung des Speichers'!C103)</f>
        <v/>
      </c>
      <c r="N103" s="155" t="str">
        <f>IF(ISBLANK('Beladung des Speichers'!A103),"",SUMIFS('Entladung des Speichers'!$E$17:$E$1001,'Entladung des Speichers'!$A$17:$A$1001,'Ergebnis (detailliert)'!$A$17:$A$300))</f>
        <v/>
      </c>
      <c r="O103" s="113" t="str">
        <f t="shared" si="7"/>
        <v/>
      </c>
      <c r="P103" s="17" t="str">
        <f>IFERROR(IF(A103="","",N103*'Ergebnis (detailliert)'!J103/'Ergebnis (detailliert)'!I103),0)</f>
        <v/>
      </c>
      <c r="Q103" s="95" t="str">
        <f t="shared" si="8"/>
        <v/>
      </c>
      <c r="R103" s="96" t="str">
        <f t="shared" si="9"/>
        <v/>
      </c>
      <c r="S103" s="97" t="str">
        <f>IF(A103="","",IF(LOOKUP(A103,Stammdaten!$A$17:$A$1001,Stammdaten!$G$17:$G$1001)="Nein",0,IF(ISBLANK('Beladung des Speichers'!A103),"",ROUND(MIN(J103,Q103)*-1,2))))</f>
        <v/>
      </c>
    </row>
    <row r="104" spans="1:19" x14ac:dyDescent="0.2">
      <c r="A104" s="98" t="str">
        <f>IF('Beladung des Speichers'!A104="","",'Beladung des Speichers'!A104)</f>
        <v/>
      </c>
      <c r="B104" s="98" t="str">
        <f>IF('Beladung des Speichers'!B104="","",'Beladung des Speichers'!B104)</f>
        <v/>
      </c>
      <c r="C104" s="150" t="str">
        <f>IF(ISBLANK('Beladung des Speichers'!A104),"",SUMIFS('Beladung des Speichers'!$C$17:$C$300,'Beladung des Speichers'!$A$17:$A$300,A104)-SUMIFS('Entladung des Speichers'!$C$17:$C$300,'Entladung des Speichers'!$A$17:$A$300,A104)+SUMIFS(Füllstände!$B$17:$B$299,Füllstände!$A$17:$A$299,A104)-SUMIFS(Füllstände!$C$17:$C$299,Füllstände!$A$17:$A$299,A104))</f>
        <v/>
      </c>
      <c r="D104" s="151" t="str">
        <f>IF(ISBLANK('Beladung des Speichers'!A104),"",C104*'Beladung des Speichers'!C104/SUMIFS('Beladung des Speichers'!$C$17:$C$300,'Beladung des Speichers'!$A$17:$A$300,A104))</f>
        <v/>
      </c>
      <c r="E104" s="152" t="str">
        <f>IF(ISBLANK('Beladung des Speichers'!A104),"",1/SUMIFS('Beladung des Speichers'!$C$17:$C$300,'Beladung des Speichers'!$A$17:$A$300,A104)*C104*SUMIF($A$17:$A$300,A104,'Beladung des Speichers'!$E$17:$E$300))</f>
        <v/>
      </c>
      <c r="F104" s="153" t="str">
        <f>IF(ISBLANK('Beladung des Speichers'!A104),"",IF(C104=0,"0,00",D104/C104*E104))</f>
        <v/>
      </c>
      <c r="G104" s="154" t="str">
        <f>IF(ISBLANK('Beladung des Speichers'!A104),"",SUMIFS('Beladung des Speichers'!$C$17:$C$300,'Beladung des Speichers'!$A$17:$A$300,A104))</f>
        <v/>
      </c>
      <c r="H104" s="112" t="str">
        <f>IF(ISBLANK('Beladung des Speichers'!A104),"",'Beladung des Speichers'!C104)</f>
        <v/>
      </c>
      <c r="I104" s="155" t="str">
        <f>IF(ISBLANK('Beladung des Speichers'!A104),"",SUMIFS('Beladung des Speichers'!$E$17:$E$1001,'Beladung des Speichers'!$A$17:$A$1001,'Ergebnis (detailliert)'!A104))</f>
        <v/>
      </c>
      <c r="J104" s="113" t="str">
        <f>IF(ISBLANK('Beladung des Speichers'!A104),"",'Beladung des Speichers'!E104)</f>
        <v/>
      </c>
      <c r="K104" s="155" t="str">
        <f>IF(ISBLANK('Beladung des Speichers'!A104),"",SUMIFS('Entladung des Speichers'!$C$17:$C$1001,'Entladung des Speichers'!$A$17:$A$1001,'Ergebnis (detailliert)'!A104))</f>
        <v/>
      </c>
      <c r="L104" s="156" t="str">
        <f t="shared" si="6"/>
        <v/>
      </c>
      <c r="M104" s="156" t="str">
        <f>IF(ISBLANK('Entladung des Speichers'!A104),"",'Entladung des Speichers'!C104)</f>
        <v/>
      </c>
      <c r="N104" s="155" t="str">
        <f>IF(ISBLANK('Beladung des Speichers'!A104),"",SUMIFS('Entladung des Speichers'!$E$17:$E$1001,'Entladung des Speichers'!$A$17:$A$1001,'Ergebnis (detailliert)'!$A$17:$A$300))</f>
        <v/>
      </c>
      <c r="O104" s="113" t="str">
        <f t="shared" si="7"/>
        <v/>
      </c>
      <c r="P104" s="17" t="str">
        <f>IFERROR(IF(A104="","",N104*'Ergebnis (detailliert)'!J104/'Ergebnis (detailliert)'!I104),0)</f>
        <v/>
      </c>
      <c r="Q104" s="95" t="str">
        <f t="shared" si="8"/>
        <v/>
      </c>
      <c r="R104" s="96" t="str">
        <f t="shared" si="9"/>
        <v/>
      </c>
      <c r="S104" s="97" t="str">
        <f>IF(A104="","",IF(LOOKUP(A104,Stammdaten!$A$17:$A$1001,Stammdaten!$G$17:$G$1001)="Nein",0,IF(ISBLANK('Beladung des Speichers'!A104),"",ROUND(MIN(J104,Q104)*-1,2))))</f>
        <v/>
      </c>
    </row>
    <row r="105" spans="1:19" x14ac:dyDescent="0.2">
      <c r="A105" s="98" t="str">
        <f>IF('Beladung des Speichers'!A105="","",'Beladung des Speichers'!A105)</f>
        <v/>
      </c>
      <c r="B105" s="98" t="str">
        <f>IF('Beladung des Speichers'!B105="","",'Beladung des Speichers'!B105)</f>
        <v/>
      </c>
      <c r="C105" s="150" t="str">
        <f>IF(ISBLANK('Beladung des Speichers'!A105),"",SUMIFS('Beladung des Speichers'!$C$17:$C$300,'Beladung des Speichers'!$A$17:$A$300,A105)-SUMIFS('Entladung des Speichers'!$C$17:$C$300,'Entladung des Speichers'!$A$17:$A$300,A105)+SUMIFS(Füllstände!$B$17:$B$299,Füllstände!$A$17:$A$299,A105)-SUMIFS(Füllstände!$C$17:$C$299,Füllstände!$A$17:$A$299,A105))</f>
        <v/>
      </c>
      <c r="D105" s="151" t="str">
        <f>IF(ISBLANK('Beladung des Speichers'!A105),"",C105*'Beladung des Speichers'!C105/SUMIFS('Beladung des Speichers'!$C$17:$C$300,'Beladung des Speichers'!$A$17:$A$300,A105))</f>
        <v/>
      </c>
      <c r="E105" s="152" t="str">
        <f>IF(ISBLANK('Beladung des Speichers'!A105),"",1/SUMIFS('Beladung des Speichers'!$C$17:$C$300,'Beladung des Speichers'!$A$17:$A$300,A105)*C105*SUMIF($A$17:$A$300,A105,'Beladung des Speichers'!$E$17:$E$300))</f>
        <v/>
      </c>
      <c r="F105" s="153" t="str">
        <f>IF(ISBLANK('Beladung des Speichers'!A105),"",IF(C105=0,"0,00",D105/C105*E105))</f>
        <v/>
      </c>
      <c r="G105" s="154" t="str">
        <f>IF(ISBLANK('Beladung des Speichers'!A105),"",SUMIFS('Beladung des Speichers'!$C$17:$C$300,'Beladung des Speichers'!$A$17:$A$300,A105))</f>
        <v/>
      </c>
      <c r="H105" s="112" t="str">
        <f>IF(ISBLANK('Beladung des Speichers'!A105),"",'Beladung des Speichers'!C105)</f>
        <v/>
      </c>
      <c r="I105" s="155" t="str">
        <f>IF(ISBLANK('Beladung des Speichers'!A105),"",SUMIFS('Beladung des Speichers'!$E$17:$E$1001,'Beladung des Speichers'!$A$17:$A$1001,'Ergebnis (detailliert)'!A105))</f>
        <v/>
      </c>
      <c r="J105" s="113" t="str">
        <f>IF(ISBLANK('Beladung des Speichers'!A105),"",'Beladung des Speichers'!E105)</f>
        <v/>
      </c>
      <c r="K105" s="155" t="str">
        <f>IF(ISBLANK('Beladung des Speichers'!A105),"",SUMIFS('Entladung des Speichers'!$C$17:$C$1001,'Entladung des Speichers'!$A$17:$A$1001,'Ergebnis (detailliert)'!A105))</f>
        <v/>
      </c>
      <c r="L105" s="156" t="str">
        <f t="shared" si="6"/>
        <v/>
      </c>
      <c r="M105" s="156" t="str">
        <f>IF(ISBLANK('Entladung des Speichers'!A105),"",'Entladung des Speichers'!C105)</f>
        <v/>
      </c>
      <c r="N105" s="155" t="str">
        <f>IF(ISBLANK('Beladung des Speichers'!A105),"",SUMIFS('Entladung des Speichers'!$E$17:$E$1001,'Entladung des Speichers'!$A$17:$A$1001,'Ergebnis (detailliert)'!$A$17:$A$300))</f>
        <v/>
      </c>
      <c r="O105" s="113" t="str">
        <f t="shared" si="7"/>
        <v/>
      </c>
      <c r="P105" s="17" t="str">
        <f>IFERROR(IF(A105="","",N105*'Ergebnis (detailliert)'!J105/'Ergebnis (detailliert)'!I105),0)</f>
        <v/>
      </c>
      <c r="Q105" s="95" t="str">
        <f t="shared" si="8"/>
        <v/>
      </c>
      <c r="R105" s="96" t="str">
        <f t="shared" si="9"/>
        <v/>
      </c>
      <c r="S105" s="97" t="str">
        <f>IF(A105="","",IF(LOOKUP(A105,Stammdaten!$A$17:$A$1001,Stammdaten!$G$17:$G$1001)="Nein",0,IF(ISBLANK('Beladung des Speichers'!A105),"",ROUND(MIN(J105,Q105)*-1,2))))</f>
        <v/>
      </c>
    </row>
    <row r="106" spans="1:19" x14ac:dyDescent="0.2">
      <c r="A106" s="98" t="str">
        <f>IF('Beladung des Speichers'!A106="","",'Beladung des Speichers'!A106)</f>
        <v/>
      </c>
      <c r="B106" s="98" t="str">
        <f>IF('Beladung des Speichers'!B106="","",'Beladung des Speichers'!B106)</f>
        <v/>
      </c>
      <c r="C106" s="150" t="str">
        <f>IF(ISBLANK('Beladung des Speichers'!A106),"",SUMIFS('Beladung des Speichers'!$C$17:$C$300,'Beladung des Speichers'!$A$17:$A$300,A106)-SUMIFS('Entladung des Speichers'!$C$17:$C$300,'Entladung des Speichers'!$A$17:$A$300,A106)+SUMIFS(Füllstände!$B$17:$B$299,Füllstände!$A$17:$A$299,A106)-SUMIFS(Füllstände!$C$17:$C$299,Füllstände!$A$17:$A$299,A106))</f>
        <v/>
      </c>
      <c r="D106" s="151" t="str">
        <f>IF(ISBLANK('Beladung des Speichers'!A106),"",C106*'Beladung des Speichers'!C106/SUMIFS('Beladung des Speichers'!$C$17:$C$300,'Beladung des Speichers'!$A$17:$A$300,A106))</f>
        <v/>
      </c>
      <c r="E106" s="152" t="str">
        <f>IF(ISBLANK('Beladung des Speichers'!A106),"",1/SUMIFS('Beladung des Speichers'!$C$17:$C$300,'Beladung des Speichers'!$A$17:$A$300,A106)*C106*SUMIF($A$17:$A$300,A106,'Beladung des Speichers'!$E$17:$E$300))</f>
        <v/>
      </c>
      <c r="F106" s="153" t="str">
        <f>IF(ISBLANK('Beladung des Speichers'!A106),"",IF(C106=0,"0,00",D106/C106*E106))</f>
        <v/>
      </c>
      <c r="G106" s="154" t="str">
        <f>IF(ISBLANK('Beladung des Speichers'!A106),"",SUMIFS('Beladung des Speichers'!$C$17:$C$300,'Beladung des Speichers'!$A$17:$A$300,A106))</f>
        <v/>
      </c>
      <c r="H106" s="112" t="str">
        <f>IF(ISBLANK('Beladung des Speichers'!A106),"",'Beladung des Speichers'!C106)</f>
        <v/>
      </c>
      <c r="I106" s="155" t="str">
        <f>IF(ISBLANK('Beladung des Speichers'!A106),"",SUMIFS('Beladung des Speichers'!$E$17:$E$1001,'Beladung des Speichers'!$A$17:$A$1001,'Ergebnis (detailliert)'!A106))</f>
        <v/>
      </c>
      <c r="J106" s="113" t="str">
        <f>IF(ISBLANK('Beladung des Speichers'!A106),"",'Beladung des Speichers'!E106)</f>
        <v/>
      </c>
      <c r="K106" s="155" t="str">
        <f>IF(ISBLANK('Beladung des Speichers'!A106),"",SUMIFS('Entladung des Speichers'!$C$17:$C$1001,'Entladung des Speichers'!$A$17:$A$1001,'Ergebnis (detailliert)'!A106))</f>
        <v/>
      </c>
      <c r="L106" s="156" t="str">
        <f t="shared" si="6"/>
        <v/>
      </c>
      <c r="M106" s="156" t="str">
        <f>IF(ISBLANK('Entladung des Speichers'!A106),"",'Entladung des Speichers'!C106)</f>
        <v/>
      </c>
      <c r="N106" s="155" t="str">
        <f>IF(ISBLANK('Beladung des Speichers'!A106),"",SUMIFS('Entladung des Speichers'!$E$17:$E$1001,'Entladung des Speichers'!$A$17:$A$1001,'Ergebnis (detailliert)'!$A$17:$A$300))</f>
        <v/>
      </c>
      <c r="O106" s="113" t="str">
        <f t="shared" si="7"/>
        <v/>
      </c>
      <c r="P106" s="17" t="str">
        <f>IFERROR(IF(A106="","",N106*'Ergebnis (detailliert)'!J106/'Ergebnis (detailliert)'!I106),0)</f>
        <v/>
      </c>
      <c r="Q106" s="95" t="str">
        <f t="shared" si="8"/>
        <v/>
      </c>
      <c r="R106" s="96" t="str">
        <f t="shared" si="9"/>
        <v/>
      </c>
      <c r="S106" s="97" t="str">
        <f>IF(A106="","",IF(LOOKUP(A106,Stammdaten!$A$17:$A$1001,Stammdaten!$G$17:$G$1001)="Nein",0,IF(ISBLANK('Beladung des Speichers'!A106),"",ROUND(MIN(J106,Q106)*-1,2))))</f>
        <v/>
      </c>
    </row>
    <row r="107" spans="1:19" x14ac:dyDescent="0.2">
      <c r="A107" s="98" t="str">
        <f>IF('Beladung des Speichers'!A107="","",'Beladung des Speichers'!A107)</f>
        <v/>
      </c>
      <c r="B107" s="98" t="str">
        <f>IF('Beladung des Speichers'!B107="","",'Beladung des Speichers'!B107)</f>
        <v/>
      </c>
      <c r="C107" s="150" t="str">
        <f>IF(ISBLANK('Beladung des Speichers'!A107),"",SUMIFS('Beladung des Speichers'!$C$17:$C$300,'Beladung des Speichers'!$A$17:$A$300,A107)-SUMIFS('Entladung des Speichers'!$C$17:$C$300,'Entladung des Speichers'!$A$17:$A$300,A107)+SUMIFS(Füllstände!$B$17:$B$299,Füllstände!$A$17:$A$299,A107)-SUMIFS(Füllstände!$C$17:$C$299,Füllstände!$A$17:$A$299,A107))</f>
        <v/>
      </c>
      <c r="D107" s="151" t="str">
        <f>IF(ISBLANK('Beladung des Speichers'!A107),"",C107*'Beladung des Speichers'!C107/SUMIFS('Beladung des Speichers'!$C$17:$C$300,'Beladung des Speichers'!$A$17:$A$300,A107))</f>
        <v/>
      </c>
      <c r="E107" s="152" t="str">
        <f>IF(ISBLANK('Beladung des Speichers'!A107),"",1/SUMIFS('Beladung des Speichers'!$C$17:$C$300,'Beladung des Speichers'!$A$17:$A$300,A107)*C107*SUMIF($A$17:$A$300,A107,'Beladung des Speichers'!$E$17:$E$300))</f>
        <v/>
      </c>
      <c r="F107" s="153" t="str">
        <f>IF(ISBLANK('Beladung des Speichers'!A107),"",IF(C107=0,"0,00",D107/C107*E107))</f>
        <v/>
      </c>
      <c r="G107" s="154" t="str">
        <f>IF(ISBLANK('Beladung des Speichers'!A107),"",SUMIFS('Beladung des Speichers'!$C$17:$C$300,'Beladung des Speichers'!$A$17:$A$300,A107))</f>
        <v/>
      </c>
      <c r="H107" s="112" t="str">
        <f>IF(ISBLANK('Beladung des Speichers'!A107),"",'Beladung des Speichers'!C107)</f>
        <v/>
      </c>
      <c r="I107" s="155" t="str">
        <f>IF(ISBLANK('Beladung des Speichers'!A107),"",SUMIFS('Beladung des Speichers'!$E$17:$E$1001,'Beladung des Speichers'!$A$17:$A$1001,'Ergebnis (detailliert)'!A107))</f>
        <v/>
      </c>
      <c r="J107" s="113" t="str">
        <f>IF(ISBLANK('Beladung des Speichers'!A107),"",'Beladung des Speichers'!E107)</f>
        <v/>
      </c>
      <c r="K107" s="155" t="str">
        <f>IF(ISBLANK('Beladung des Speichers'!A107),"",SUMIFS('Entladung des Speichers'!$C$17:$C$1001,'Entladung des Speichers'!$A$17:$A$1001,'Ergebnis (detailliert)'!A107))</f>
        <v/>
      </c>
      <c r="L107" s="156" t="str">
        <f t="shared" si="6"/>
        <v/>
      </c>
      <c r="M107" s="156" t="str">
        <f>IF(ISBLANK('Entladung des Speichers'!A107),"",'Entladung des Speichers'!C107)</f>
        <v/>
      </c>
      <c r="N107" s="155" t="str">
        <f>IF(ISBLANK('Beladung des Speichers'!A107),"",SUMIFS('Entladung des Speichers'!$E$17:$E$1001,'Entladung des Speichers'!$A$17:$A$1001,'Ergebnis (detailliert)'!$A$17:$A$300))</f>
        <v/>
      </c>
      <c r="O107" s="113" t="str">
        <f t="shared" si="7"/>
        <v/>
      </c>
      <c r="P107" s="17" t="str">
        <f>IFERROR(IF(A107="","",N107*'Ergebnis (detailliert)'!J107/'Ergebnis (detailliert)'!I107),0)</f>
        <v/>
      </c>
      <c r="Q107" s="95" t="str">
        <f t="shared" si="8"/>
        <v/>
      </c>
      <c r="R107" s="96" t="str">
        <f t="shared" si="9"/>
        <v/>
      </c>
      <c r="S107" s="97" t="str">
        <f>IF(A107="","",IF(LOOKUP(A107,Stammdaten!$A$17:$A$1001,Stammdaten!$G$17:$G$1001)="Nein",0,IF(ISBLANK('Beladung des Speichers'!A107),"",ROUND(MIN(J107,Q107)*-1,2))))</f>
        <v/>
      </c>
    </row>
    <row r="108" spans="1:19" x14ac:dyDescent="0.2">
      <c r="A108" s="98" t="str">
        <f>IF('Beladung des Speichers'!A108="","",'Beladung des Speichers'!A108)</f>
        <v/>
      </c>
      <c r="B108" s="98" t="str">
        <f>IF('Beladung des Speichers'!B108="","",'Beladung des Speichers'!B108)</f>
        <v/>
      </c>
      <c r="C108" s="150" t="str">
        <f>IF(ISBLANK('Beladung des Speichers'!A108),"",SUMIFS('Beladung des Speichers'!$C$17:$C$300,'Beladung des Speichers'!$A$17:$A$300,A108)-SUMIFS('Entladung des Speichers'!$C$17:$C$300,'Entladung des Speichers'!$A$17:$A$300,A108)+SUMIFS(Füllstände!$B$17:$B$299,Füllstände!$A$17:$A$299,A108)-SUMIFS(Füllstände!$C$17:$C$299,Füllstände!$A$17:$A$299,A108))</f>
        <v/>
      </c>
      <c r="D108" s="151" t="str">
        <f>IF(ISBLANK('Beladung des Speichers'!A108),"",C108*'Beladung des Speichers'!C108/SUMIFS('Beladung des Speichers'!$C$17:$C$300,'Beladung des Speichers'!$A$17:$A$300,A108))</f>
        <v/>
      </c>
      <c r="E108" s="152" t="str">
        <f>IF(ISBLANK('Beladung des Speichers'!A108),"",1/SUMIFS('Beladung des Speichers'!$C$17:$C$300,'Beladung des Speichers'!$A$17:$A$300,A108)*C108*SUMIF($A$17:$A$300,A108,'Beladung des Speichers'!$E$17:$E$300))</f>
        <v/>
      </c>
      <c r="F108" s="153" t="str">
        <f>IF(ISBLANK('Beladung des Speichers'!A108),"",IF(C108=0,"0,00",D108/C108*E108))</f>
        <v/>
      </c>
      <c r="G108" s="154" t="str">
        <f>IF(ISBLANK('Beladung des Speichers'!A108),"",SUMIFS('Beladung des Speichers'!$C$17:$C$300,'Beladung des Speichers'!$A$17:$A$300,A108))</f>
        <v/>
      </c>
      <c r="H108" s="112" t="str">
        <f>IF(ISBLANK('Beladung des Speichers'!A108),"",'Beladung des Speichers'!C108)</f>
        <v/>
      </c>
      <c r="I108" s="155" t="str">
        <f>IF(ISBLANK('Beladung des Speichers'!A108),"",SUMIFS('Beladung des Speichers'!$E$17:$E$1001,'Beladung des Speichers'!$A$17:$A$1001,'Ergebnis (detailliert)'!A108))</f>
        <v/>
      </c>
      <c r="J108" s="113" t="str">
        <f>IF(ISBLANK('Beladung des Speichers'!A108),"",'Beladung des Speichers'!E108)</f>
        <v/>
      </c>
      <c r="K108" s="155" t="str">
        <f>IF(ISBLANK('Beladung des Speichers'!A108),"",SUMIFS('Entladung des Speichers'!$C$17:$C$1001,'Entladung des Speichers'!$A$17:$A$1001,'Ergebnis (detailliert)'!A108))</f>
        <v/>
      </c>
      <c r="L108" s="156" t="str">
        <f t="shared" si="6"/>
        <v/>
      </c>
      <c r="M108" s="156" t="str">
        <f>IF(ISBLANK('Entladung des Speichers'!A108),"",'Entladung des Speichers'!C108)</f>
        <v/>
      </c>
      <c r="N108" s="155" t="str">
        <f>IF(ISBLANK('Beladung des Speichers'!A108),"",SUMIFS('Entladung des Speichers'!$E$17:$E$1001,'Entladung des Speichers'!$A$17:$A$1001,'Ergebnis (detailliert)'!$A$17:$A$300))</f>
        <v/>
      </c>
      <c r="O108" s="113" t="str">
        <f t="shared" si="7"/>
        <v/>
      </c>
      <c r="P108" s="17" t="str">
        <f>IFERROR(IF(A108="","",N108*'Ergebnis (detailliert)'!J108/'Ergebnis (detailliert)'!I108),0)</f>
        <v/>
      </c>
      <c r="Q108" s="95" t="str">
        <f t="shared" si="8"/>
        <v/>
      </c>
      <c r="R108" s="96" t="str">
        <f t="shared" si="9"/>
        <v/>
      </c>
      <c r="S108" s="97" t="str">
        <f>IF(A108="","",IF(LOOKUP(A108,Stammdaten!$A$17:$A$1001,Stammdaten!$G$17:$G$1001)="Nein",0,IF(ISBLANK('Beladung des Speichers'!A108),"",ROUND(MIN(J108,Q108)*-1,2))))</f>
        <v/>
      </c>
    </row>
    <row r="109" spans="1:19" x14ac:dyDescent="0.2">
      <c r="A109" s="98" t="str">
        <f>IF('Beladung des Speichers'!A109="","",'Beladung des Speichers'!A109)</f>
        <v/>
      </c>
      <c r="B109" s="98" t="str">
        <f>IF('Beladung des Speichers'!B109="","",'Beladung des Speichers'!B109)</f>
        <v/>
      </c>
      <c r="C109" s="150" t="str">
        <f>IF(ISBLANK('Beladung des Speichers'!A109),"",SUMIFS('Beladung des Speichers'!$C$17:$C$300,'Beladung des Speichers'!$A$17:$A$300,A109)-SUMIFS('Entladung des Speichers'!$C$17:$C$300,'Entladung des Speichers'!$A$17:$A$300,A109)+SUMIFS(Füllstände!$B$17:$B$299,Füllstände!$A$17:$A$299,A109)-SUMIFS(Füllstände!$C$17:$C$299,Füllstände!$A$17:$A$299,A109))</f>
        <v/>
      </c>
      <c r="D109" s="151" t="str">
        <f>IF(ISBLANK('Beladung des Speichers'!A109),"",C109*'Beladung des Speichers'!C109/SUMIFS('Beladung des Speichers'!$C$17:$C$300,'Beladung des Speichers'!$A$17:$A$300,A109))</f>
        <v/>
      </c>
      <c r="E109" s="152" t="str">
        <f>IF(ISBLANK('Beladung des Speichers'!A109),"",1/SUMIFS('Beladung des Speichers'!$C$17:$C$300,'Beladung des Speichers'!$A$17:$A$300,A109)*C109*SUMIF($A$17:$A$300,A109,'Beladung des Speichers'!$E$17:$E$300))</f>
        <v/>
      </c>
      <c r="F109" s="153" t="str">
        <f>IF(ISBLANK('Beladung des Speichers'!A109),"",IF(C109=0,"0,00",D109/C109*E109))</f>
        <v/>
      </c>
      <c r="G109" s="154" t="str">
        <f>IF(ISBLANK('Beladung des Speichers'!A109),"",SUMIFS('Beladung des Speichers'!$C$17:$C$300,'Beladung des Speichers'!$A$17:$A$300,A109))</f>
        <v/>
      </c>
      <c r="H109" s="112" t="str">
        <f>IF(ISBLANK('Beladung des Speichers'!A109),"",'Beladung des Speichers'!C109)</f>
        <v/>
      </c>
      <c r="I109" s="155" t="str">
        <f>IF(ISBLANK('Beladung des Speichers'!A109),"",SUMIFS('Beladung des Speichers'!$E$17:$E$1001,'Beladung des Speichers'!$A$17:$A$1001,'Ergebnis (detailliert)'!A109))</f>
        <v/>
      </c>
      <c r="J109" s="113" t="str">
        <f>IF(ISBLANK('Beladung des Speichers'!A109),"",'Beladung des Speichers'!E109)</f>
        <v/>
      </c>
      <c r="K109" s="155" t="str">
        <f>IF(ISBLANK('Beladung des Speichers'!A109),"",SUMIFS('Entladung des Speichers'!$C$17:$C$1001,'Entladung des Speichers'!$A$17:$A$1001,'Ergebnis (detailliert)'!A109))</f>
        <v/>
      </c>
      <c r="L109" s="156" t="str">
        <f t="shared" si="6"/>
        <v/>
      </c>
      <c r="M109" s="156" t="str">
        <f>IF(ISBLANK('Entladung des Speichers'!A109),"",'Entladung des Speichers'!C109)</f>
        <v/>
      </c>
      <c r="N109" s="155" t="str">
        <f>IF(ISBLANK('Beladung des Speichers'!A109),"",SUMIFS('Entladung des Speichers'!$E$17:$E$1001,'Entladung des Speichers'!$A$17:$A$1001,'Ergebnis (detailliert)'!$A$17:$A$300))</f>
        <v/>
      </c>
      <c r="O109" s="113" t="str">
        <f t="shared" si="7"/>
        <v/>
      </c>
      <c r="P109" s="17" t="str">
        <f>IFERROR(IF(A109="","",N109*'Ergebnis (detailliert)'!J109/'Ergebnis (detailliert)'!I109),0)</f>
        <v/>
      </c>
      <c r="Q109" s="95" t="str">
        <f t="shared" si="8"/>
        <v/>
      </c>
      <c r="R109" s="96" t="str">
        <f t="shared" si="9"/>
        <v/>
      </c>
      <c r="S109" s="97" t="str">
        <f>IF(A109="","",IF(LOOKUP(A109,Stammdaten!$A$17:$A$1001,Stammdaten!$G$17:$G$1001)="Nein",0,IF(ISBLANK('Beladung des Speichers'!A109),"",ROUND(MIN(J109,Q109)*-1,2))))</f>
        <v/>
      </c>
    </row>
    <row r="110" spans="1:19" x14ac:dyDescent="0.2">
      <c r="A110" s="98" t="str">
        <f>IF('Beladung des Speichers'!A110="","",'Beladung des Speichers'!A110)</f>
        <v/>
      </c>
      <c r="B110" s="98" t="str">
        <f>IF('Beladung des Speichers'!B110="","",'Beladung des Speichers'!B110)</f>
        <v/>
      </c>
      <c r="C110" s="150" t="str">
        <f>IF(ISBLANK('Beladung des Speichers'!A110),"",SUMIFS('Beladung des Speichers'!$C$17:$C$300,'Beladung des Speichers'!$A$17:$A$300,A110)-SUMIFS('Entladung des Speichers'!$C$17:$C$300,'Entladung des Speichers'!$A$17:$A$300,A110)+SUMIFS(Füllstände!$B$17:$B$299,Füllstände!$A$17:$A$299,A110)-SUMIFS(Füllstände!$C$17:$C$299,Füllstände!$A$17:$A$299,A110))</f>
        <v/>
      </c>
      <c r="D110" s="151" t="str">
        <f>IF(ISBLANK('Beladung des Speichers'!A110),"",C110*'Beladung des Speichers'!C110/SUMIFS('Beladung des Speichers'!$C$17:$C$300,'Beladung des Speichers'!$A$17:$A$300,A110))</f>
        <v/>
      </c>
      <c r="E110" s="152" t="str">
        <f>IF(ISBLANK('Beladung des Speichers'!A110),"",1/SUMIFS('Beladung des Speichers'!$C$17:$C$300,'Beladung des Speichers'!$A$17:$A$300,A110)*C110*SUMIF($A$17:$A$300,A110,'Beladung des Speichers'!$E$17:$E$300))</f>
        <v/>
      </c>
      <c r="F110" s="153" t="str">
        <f>IF(ISBLANK('Beladung des Speichers'!A110),"",IF(C110=0,"0,00",D110/C110*E110))</f>
        <v/>
      </c>
      <c r="G110" s="154" t="str">
        <f>IF(ISBLANK('Beladung des Speichers'!A110),"",SUMIFS('Beladung des Speichers'!$C$17:$C$300,'Beladung des Speichers'!$A$17:$A$300,A110))</f>
        <v/>
      </c>
      <c r="H110" s="112" t="str">
        <f>IF(ISBLANK('Beladung des Speichers'!A110),"",'Beladung des Speichers'!C110)</f>
        <v/>
      </c>
      <c r="I110" s="155" t="str">
        <f>IF(ISBLANK('Beladung des Speichers'!A110),"",SUMIFS('Beladung des Speichers'!$E$17:$E$1001,'Beladung des Speichers'!$A$17:$A$1001,'Ergebnis (detailliert)'!A110))</f>
        <v/>
      </c>
      <c r="J110" s="113" t="str">
        <f>IF(ISBLANK('Beladung des Speichers'!A110),"",'Beladung des Speichers'!E110)</f>
        <v/>
      </c>
      <c r="K110" s="155" t="str">
        <f>IF(ISBLANK('Beladung des Speichers'!A110),"",SUMIFS('Entladung des Speichers'!$C$17:$C$1001,'Entladung des Speichers'!$A$17:$A$1001,'Ergebnis (detailliert)'!A110))</f>
        <v/>
      </c>
      <c r="L110" s="156" t="str">
        <f t="shared" si="6"/>
        <v/>
      </c>
      <c r="M110" s="156" t="str">
        <f>IF(ISBLANK('Entladung des Speichers'!A110),"",'Entladung des Speichers'!C110)</f>
        <v/>
      </c>
      <c r="N110" s="155" t="str">
        <f>IF(ISBLANK('Beladung des Speichers'!A110),"",SUMIFS('Entladung des Speichers'!$E$17:$E$1001,'Entladung des Speichers'!$A$17:$A$1001,'Ergebnis (detailliert)'!$A$17:$A$300))</f>
        <v/>
      </c>
      <c r="O110" s="113" t="str">
        <f t="shared" si="7"/>
        <v/>
      </c>
      <c r="P110" s="17" t="str">
        <f>IFERROR(IF(A110="","",N110*'Ergebnis (detailliert)'!J110/'Ergebnis (detailliert)'!I110),0)</f>
        <v/>
      </c>
      <c r="Q110" s="95" t="str">
        <f t="shared" si="8"/>
        <v/>
      </c>
      <c r="R110" s="96" t="str">
        <f t="shared" si="9"/>
        <v/>
      </c>
      <c r="S110" s="97" t="str">
        <f>IF(A110="","",IF(LOOKUP(A110,Stammdaten!$A$17:$A$1001,Stammdaten!$G$17:$G$1001)="Nein",0,IF(ISBLANK('Beladung des Speichers'!A110),"",ROUND(MIN(J110,Q110)*-1,2))))</f>
        <v/>
      </c>
    </row>
    <row r="111" spans="1:19" x14ac:dyDescent="0.2">
      <c r="A111" s="98" t="str">
        <f>IF('Beladung des Speichers'!A111="","",'Beladung des Speichers'!A111)</f>
        <v/>
      </c>
      <c r="B111" s="98" t="str">
        <f>IF('Beladung des Speichers'!B111="","",'Beladung des Speichers'!B111)</f>
        <v/>
      </c>
      <c r="C111" s="150" t="str">
        <f>IF(ISBLANK('Beladung des Speichers'!A111),"",SUMIFS('Beladung des Speichers'!$C$17:$C$300,'Beladung des Speichers'!$A$17:$A$300,A111)-SUMIFS('Entladung des Speichers'!$C$17:$C$300,'Entladung des Speichers'!$A$17:$A$300,A111)+SUMIFS(Füllstände!$B$17:$B$299,Füllstände!$A$17:$A$299,A111)-SUMIFS(Füllstände!$C$17:$C$299,Füllstände!$A$17:$A$299,A111))</f>
        <v/>
      </c>
      <c r="D111" s="151" t="str">
        <f>IF(ISBLANK('Beladung des Speichers'!A111),"",C111*'Beladung des Speichers'!C111/SUMIFS('Beladung des Speichers'!$C$17:$C$300,'Beladung des Speichers'!$A$17:$A$300,A111))</f>
        <v/>
      </c>
      <c r="E111" s="152" t="str">
        <f>IF(ISBLANK('Beladung des Speichers'!A111),"",1/SUMIFS('Beladung des Speichers'!$C$17:$C$300,'Beladung des Speichers'!$A$17:$A$300,A111)*C111*SUMIF($A$17:$A$300,A111,'Beladung des Speichers'!$E$17:$E$300))</f>
        <v/>
      </c>
      <c r="F111" s="153" t="str">
        <f>IF(ISBLANK('Beladung des Speichers'!A111),"",IF(C111=0,"0,00",D111/C111*E111))</f>
        <v/>
      </c>
      <c r="G111" s="154" t="str">
        <f>IF(ISBLANK('Beladung des Speichers'!A111),"",SUMIFS('Beladung des Speichers'!$C$17:$C$300,'Beladung des Speichers'!$A$17:$A$300,A111))</f>
        <v/>
      </c>
      <c r="H111" s="112" t="str">
        <f>IF(ISBLANK('Beladung des Speichers'!A111),"",'Beladung des Speichers'!C111)</f>
        <v/>
      </c>
      <c r="I111" s="155" t="str">
        <f>IF(ISBLANK('Beladung des Speichers'!A111),"",SUMIFS('Beladung des Speichers'!$E$17:$E$1001,'Beladung des Speichers'!$A$17:$A$1001,'Ergebnis (detailliert)'!A111))</f>
        <v/>
      </c>
      <c r="J111" s="113" t="str">
        <f>IF(ISBLANK('Beladung des Speichers'!A111),"",'Beladung des Speichers'!E111)</f>
        <v/>
      </c>
      <c r="K111" s="155" t="str">
        <f>IF(ISBLANK('Beladung des Speichers'!A111),"",SUMIFS('Entladung des Speichers'!$C$17:$C$1001,'Entladung des Speichers'!$A$17:$A$1001,'Ergebnis (detailliert)'!A111))</f>
        <v/>
      </c>
      <c r="L111" s="156" t="str">
        <f t="shared" si="6"/>
        <v/>
      </c>
      <c r="M111" s="156" t="str">
        <f>IF(ISBLANK('Entladung des Speichers'!A111),"",'Entladung des Speichers'!C111)</f>
        <v/>
      </c>
      <c r="N111" s="155" t="str">
        <f>IF(ISBLANK('Beladung des Speichers'!A111),"",SUMIFS('Entladung des Speichers'!$E$17:$E$1001,'Entladung des Speichers'!$A$17:$A$1001,'Ergebnis (detailliert)'!$A$17:$A$300))</f>
        <v/>
      </c>
      <c r="O111" s="113" t="str">
        <f t="shared" si="7"/>
        <v/>
      </c>
      <c r="P111" s="17" t="str">
        <f>IFERROR(IF(A111="","",N111*'Ergebnis (detailliert)'!J111/'Ergebnis (detailliert)'!I111),0)</f>
        <v/>
      </c>
      <c r="Q111" s="95" t="str">
        <f t="shared" si="8"/>
        <v/>
      </c>
      <c r="R111" s="96" t="str">
        <f t="shared" si="9"/>
        <v/>
      </c>
      <c r="S111" s="97" t="str">
        <f>IF(A111="","",IF(LOOKUP(A111,Stammdaten!$A$17:$A$1001,Stammdaten!$G$17:$G$1001)="Nein",0,IF(ISBLANK('Beladung des Speichers'!A111),"",ROUND(MIN(J111,Q111)*-1,2))))</f>
        <v/>
      </c>
    </row>
    <row r="112" spans="1:19" x14ac:dyDescent="0.2">
      <c r="A112" s="98" t="str">
        <f>IF('Beladung des Speichers'!A112="","",'Beladung des Speichers'!A112)</f>
        <v/>
      </c>
      <c r="B112" s="98" t="str">
        <f>IF('Beladung des Speichers'!B112="","",'Beladung des Speichers'!B112)</f>
        <v/>
      </c>
      <c r="C112" s="150" t="str">
        <f>IF(ISBLANK('Beladung des Speichers'!A112),"",SUMIFS('Beladung des Speichers'!$C$17:$C$300,'Beladung des Speichers'!$A$17:$A$300,A112)-SUMIFS('Entladung des Speichers'!$C$17:$C$300,'Entladung des Speichers'!$A$17:$A$300,A112)+SUMIFS(Füllstände!$B$17:$B$299,Füllstände!$A$17:$A$299,A112)-SUMIFS(Füllstände!$C$17:$C$299,Füllstände!$A$17:$A$299,A112))</f>
        <v/>
      </c>
      <c r="D112" s="151" t="str">
        <f>IF(ISBLANK('Beladung des Speichers'!A112),"",C112*'Beladung des Speichers'!C112/SUMIFS('Beladung des Speichers'!$C$17:$C$300,'Beladung des Speichers'!$A$17:$A$300,A112))</f>
        <v/>
      </c>
      <c r="E112" s="152" t="str">
        <f>IF(ISBLANK('Beladung des Speichers'!A112),"",1/SUMIFS('Beladung des Speichers'!$C$17:$C$300,'Beladung des Speichers'!$A$17:$A$300,A112)*C112*SUMIF($A$17:$A$300,A112,'Beladung des Speichers'!$E$17:$E$300))</f>
        <v/>
      </c>
      <c r="F112" s="153" t="str">
        <f>IF(ISBLANK('Beladung des Speichers'!A112),"",IF(C112=0,"0,00",D112/C112*E112))</f>
        <v/>
      </c>
      <c r="G112" s="154" t="str">
        <f>IF(ISBLANK('Beladung des Speichers'!A112),"",SUMIFS('Beladung des Speichers'!$C$17:$C$300,'Beladung des Speichers'!$A$17:$A$300,A112))</f>
        <v/>
      </c>
      <c r="H112" s="112" t="str">
        <f>IF(ISBLANK('Beladung des Speichers'!A112),"",'Beladung des Speichers'!C112)</f>
        <v/>
      </c>
      <c r="I112" s="155" t="str">
        <f>IF(ISBLANK('Beladung des Speichers'!A112),"",SUMIFS('Beladung des Speichers'!$E$17:$E$1001,'Beladung des Speichers'!$A$17:$A$1001,'Ergebnis (detailliert)'!A112))</f>
        <v/>
      </c>
      <c r="J112" s="113" t="str">
        <f>IF(ISBLANK('Beladung des Speichers'!A112),"",'Beladung des Speichers'!E112)</f>
        <v/>
      </c>
      <c r="K112" s="155" t="str">
        <f>IF(ISBLANK('Beladung des Speichers'!A112),"",SUMIFS('Entladung des Speichers'!$C$17:$C$1001,'Entladung des Speichers'!$A$17:$A$1001,'Ergebnis (detailliert)'!A112))</f>
        <v/>
      </c>
      <c r="L112" s="156" t="str">
        <f t="shared" si="6"/>
        <v/>
      </c>
      <c r="M112" s="156" t="str">
        <f>IF(ISBLANK('Entladung des Speichers'!A112),"",'Entladung des Speichers'!C112)</f>
        <v/>
      </c>
      <c r="N112" s="155" t="str">
        <f>IF(ISBLANK('Beladung des Speichers'!A112),"",SUMIFS('Entladung des Speichers'!$E$17:$E$1001,'Entladung des Speichers'!$A$17:$A$1001,'Ergebnis (detailliert)'!$A$17:$A$300))</f>
        <v/>
      </c>
      <c r="O112" s="113" t="str">
        <f t="shared" si="7"/>
        <v/>
      </c>
      <c r="P112" s="17" t="str">
        <f>IFERROR(IF(A112="","",N112*'Ergebnis (detailliert)'!J112/'Ergebnis (detailliert)'!I112),0)</f>
        <v/>
      </c>
      <c r="Q112" s="95" t="str">
        <f t="shared" si="8"/>
        <v/>
      </c>
      <c r="R112" s="96" t="str">
        <f t="shared" si="9"/>
        <v/>
      </c>
      <c r="S112" s="97" t="str">
        <f>IF(A112="","",IF(LOOKUP(A112,Stammdaten!$A$17:$A$1001,Stammdaten!$G$17:$G$1001)="Nein",0,IF(ISBLANK('Beladung des Speichers'!A112),"",ROUND(MIN(J112,Q112)*-1,2))))</f>
        <v/>
      </c>
    </row>
    <row r="113" spans="1:19" x14ac:dyDescent="0.2">
      <c r="A113" s="98" t="str">
        <f>IF('Beladung des Speichers'!A113="","",'Beladung des Speichers'!A113)</f>
        <v/>
      </c>
      <c r="B113" s="98" t="str">
        <f>IF('Beladung des Speichers'!B113="","",'Beladung des Speichers'!B113)</f>
        <v/>
      </c>
      <c r="C113" s="150" t="str">
        <f>IF(ISBLANK('Beladung des Speichers'!A113),"",SUMIFS('Beladung des Speichers'!$C$17:$C$300,'Beladung des Speichers'!$A$17:$A$300,A113)-SUMIFS('Entladung des Speichers'!$C$17:$C$300,'Entladung des Speichers'!$A$17:$A$300,A113)+SUMIFS(Füllstände!$B$17:$B$299,Füllstände!$A$17:$A$299,A113)-SUMIFS(Füllstände!$C$17:$C$299,Füllstände!$A$17:$A$299,A113))</f>
        <v/>
      </c>
      <c r="D113" s="151" t="str">
        <f>IF(ISBLANK('Beladung des Speichers'!A113),"",C113*'Beladung des Speichers'!C113/SUMIFS('Beladung des Speichers'!$C$17:$C$300,'Beladung des Speichers'!$A$17:$A$300,A113))</f>
        <v/>
      </c>
      <c r="E113" s="152" t="str">
        <f>IF(ISBLANK('Beladung des Speichers'!A113),"",1/SUMIFS('Beladung des Speichers'!$C$17:$C$300,'Beladung des Speichers'!$A$17:$A$300,A113)*C113*SUMIF($A$17:$A$300,A113,'Beladung des Speichers'!$E$17:$E$300))</f>
        <v/>
      </c>
      <c r="F113" s="153" t="str">
        <f>IF(ISBLANK('Beladung des Speichers'!A113),"",IF(C113=0,"0,00",D113/C113*E113))</f>
        <v/>
      </c>
      <c r="G113" s="154" t="str">
        <f>IF(ISBLANK('Beladung des Speichers'!A113),"",SUMIFS('Beladung des Speichers'!$C$17:$C$300,'Beladung des Speichers'!$A$17:$A$300,A113))</f>
        <v/>
      </c>
      <c r="H113" s="112" t="str">
        <f>IF(ISBLANK('Beladung des Speichers'!A113),"",'Beladung des Speichers'!C113)</f>
        <v/>
      </c>
      <c r="I113" s="155" t="str">
        <f>IF(ISBLANK('Beladung des Speichers'!A113),"",SUMIFS('Beladung des Speichers'!$E$17:$E$1001,'Beladung des Speichers'!$A$17:$A$1001,'Ergebnis (detailliert)'!A113))</f>
        <v/>
      </c>
      <c r="J113" s="113" t="str">
        <f>IF(ISBLANK('Beladung des Speichers'!A113),"",'Beladung des Speichers'!E113)</f>
        <v/>
      </c>
      <c r="K113" s="155" t="str">
        <f>IF(ISBLANK('Beladung des Speichers'!A113),"",SUMIFS('Entladung des Speichers'!$C$17:$C$1001,'Entladung des Speichers'!$A$17:$A$1001,'Ergebnis (detailliert)'!A113))</f>
        <v/>
      </c>
      <c r="L113" s="156" t="str">
        <f t="shared" si="6"/>
        <v/>
      </c>
      <c r="M113" s="156" t="str">
        <f>IF(ISBLANK('Entladung des Speichers'!A113),"",'Entladung des Speichers'!C113)</f>
        <v/>
      </c>
      <c r="N113" s="155" t="str">
        <f>IF(ISBLANK('Beladung des Speichers'!A113),"",SUMIFS('Entladung des Speichers'!$E$17:$E$1001,'Entladung des Speichers'!$A$17:$A$1001,'Ergebnis (detailliert)'!$A$17:$A$300))</f>
        <v/>
      </c>
      <c r="O113" s="113" t="str">
        <f t="shared" si="7"/>
        <v/>
      </c>
      <c r="P113" s="17" t="str">
        <f>IFERROR(IF(A113="","",N113*'Ergebnis (detailliert)'!J113/'Ergebnis (detailliert)'!I113),0)</f>
        <v/>
      </c>
      <c r="Q113" s="95" t="str">
        <f t="shared" si="8"/>
        <v/>
      </c>
      <c r="R113" s="96" t="str">
        <f t="shared" si="9"/>
        <v/>
      </c>
      <c r="S113" s="97" t="str">
        <f>IF(A113="","",IF(LOOKUP(A113,Stammdaten!$A$17:$A$1001,Stammdaten!$G$17:$G$1001)="Nein",0,IF(ISBLANK('Beladung des Speichers'!A113),"",ROUND(MIN(J113,Q113)*-1,2))))</f>
        <v/>
      </c>
    </row>
    <row r="114" spans="1:19" x14ac:dyDescent="0.2">
      <c r="A114" s="98" t="str">
        <f>IF('Beladung des Speichers'!A114="","",'Beladung des Speichers'!A114)</f>
        <v/>
      </c>
      <c r="B114" s="98" t="str">
        <f>IF('Beladung des Speichers'!B114="","",'Beladung des Speichers'!B114)</f>
        <v/>
      </c>
      <c r="C114" s="150" t="str">
        <f>IF(ISBLANK('Beladung des Speichers'!A114),"",SUMIFS('Beladung des Speichers'!$C$17:$C$300,'Beladung des Speichers'!$A$17:$A$300,A114)-SUMIFS('Entladung des Speichers'!$C$17:$C$300,'Entladung des Speichers'!$A$17:$A$300,A114)+SUMIFS(Füllstände!$B$17:$B$299,Füllstände!$A$17:$A$299,A114)-SUMIFS(Füllstände!$C$17:$C$299,Füllstände!$A$17:$A$299,A114))</f>
        <v/>
      </c>
      <c r="D114" s="151" t="str">
        <f>IF(ISBLANK('Beladung des Speichers'!A114),"",C114*'Beladung des Speichers'!C114/SUMIFS('Beladung des Speichers'!$C$17:$C$300,'Beladung des Speichers'!$A$17:$A$300,A114))</f>
        <v/>
      </c>
      <c r="E114" s="152" t="str">
        <f>IF(ISBLANK('Beladung des Speichers'!A114),"",1/SUMIFS('Beladung des Speichers'!$C$17:$C$300,'Beladung des Speichers'!$A$17:$A$300,A114)*C114*SUMIF($A$17:$A$300,A114,'Beladung des Speichers'!$E$17:$E$300))</f>
        <v/>
      </c>
      <c r="F114" s="153" t="str">
        <f>IF(ISBLANK('Beladung des Speichers'!A114),"",IF(C114=0,"0,00",D114/C114*E114))</f>
        <v/>
      </c>
      <c r="G114" s="154" t="str">
        <f>IF(ISBLANK('Beladung des Speichers'!A114),"",SUMIFS('Beladung des Speichers'!$C$17:$C$300,'Beladung des Speichers'!$A$17:$A$300,A114))</f>
        <v/>
      </c>
      <c r="H114" s="112" t="str">
        <f>IF(ISBLANK('Beladung des Speichers'!A114),"",'Beladung des Speichers'!C114)</f>
        <v/>
      </c>
      <c r="I114" s="155" t="str">
        <f>IF(ISBLANK('Beladung des Speichers'!A114),"",SUMIFS('Beladung des Speichers'!$E$17:$E$1001,'Beladung des Speichers'!$A$17:$A$1001,'Ergebnis (detailliert)'!A114))</f>
        <v/>
      </c>
      <c r="J114" s="113" t="str">
        <f>IF(ISBLANK('Beladung des Speichers'!A114),"",'Beladung des Speichers'!E114)</f>
        <v/>
      </c>
      <c r="K114" s="155" t="str">
        <f>IF(ISBLANK('Beladung des Speichers'!A114),"",SUMIFS('Entladung des Speichers'!$C$17:$C$1001,'Entladung des Speichers'!$A$17:$A$1001,'Ergebnis (detailliert)'!A114))</f>
        <v/>
      </c>
      <c r="L114" s="156" t="str">
        <f t="shared" si="6"/>
        <v/>
      </c>
      <c r="M114" s="156" t="str">
        <f>IF(ISBLANK('Entladung des Speichers'!A114),"",'Entladung des Speichers'!C114)</f>
        <v/>
      </c>
      <c r="N114" s="155" t="str">
        <f>IF(ISBLANK('Beladung des Speichers'!A114),"",SUMIFS('Entladung des Speichers'!$E$17:$E$1001,'Entladung des Speichers'!$A$17:$A$1001,'Ergebnis (detailliert)'!$A$17:$A$300))</f>
        <v/>
      </c>
      <c r="O114" s="113" t="str">
        <f t="shared" si="7"/>
        <v/>
      </c>
      <c r="P114" s="17" t="str">
        <f>IFERROR(IF(A114="","",N114*'Ergebnis (detailliert)'!J114/'Ergebnis (detailliert)'!I114),0)</f>
        <v/>
      </c>
      <c r="Q114" s="95" t="str">
        <f t="shared" si="8"/>
        <v/>
      </c>
      <c r="R114" s="96" t="str">
        <f t="shared" si="9"/>
        <v/>
      </c>
      <c r="S114" s="97" t="str">
        <f>IF(A114="","",IF(LOOKUP(A114,Stammdaten!$A$17:$A$1001,Stammdaten!$G$17:$G$1001)="Nein",0,IF(ISBLANK('Beladung des Speichers'!A114),"",ROUND(MIN(J114,Q114)*-1,2))))</f>
        <v/>
      </c>
    </row>
    <row r="115" spans="1:19" x14ac:dyDescent="0.2">
      <c r="A115" s="98" t="str">
        <f>IF('Beladung des Speichers'!A115="","",'Beladung des Speichers'!A115)</f>
        <v/>
      </c>
      <c r="B115" s="98" t="str">
        <f>IF('Beladung des Speichers'!B115="","",'Beladung des Speichers'!B115)</f>
        <v/>
      </c>
      <c r="C115" s="150" t="str">
        <f>IF(ISBLANK('Beladung des Speichers'!A115),"",SUMIFS('Beladung des Speichers'!$C$17:$C$300,'Beladung des Speichers'!$A$17:$A$300,A115)-SUMIFS('Entladung des Speichers'!$C$17:$C$300,'Entladung des Speichers'!$A$17:$A$300,A115)+SUMIFS(Füllstände!$B$17:$B$299,Füllstände!$A$17:$A$299,A115)-SUMIFS(Füllstände!$C$17:$C$299,Füllstände!$A$17:$A$299,A115))</f>
        <v/>
      </c>
      <c r="D115" s="151" t="str">
        <f>IF(ISBLANK('Beladung des Speichers'!A115),"",C115*'Beladung des Speichers'!C115/SUMIFS('Beladung des Speichers'!$C$17:$C$300,'Beladung des Speichers'!$A$17:$A$300,A115))</f>
        <v/>
      </c>
      <c r="E115" s="152" t="str">
        <f>IF(ISBLANK('Beladung des Speichers'!A115),"",1/SUMIFS('Beladung des Speichers'!$C$17:$C$300,'Beladung des Speichers'!$A$17:$A$300,A115)*C115*SUMIF($A$17:$A$300,A115,'Beladung des Speichers'!$E$17:$E$300))</f>
        <v/>
      </c>
      <c r="F115" s="153" t="str">
        <f>IF(ISBLANK('Beladung des Speichers'!A115),"",IF(C115=0,"0,00",D115/C115*E115))</f>
        <v/>
      </c>
      <c r="G115" s="154" t="str">
        <f>IF(ISBLANK('Beladung des Speichers'!A115),"",SUMIFS('Beladung des Speichers'!$C$17:$C$300,'Beladung des Speichers'!$A$17:$A$300,A115))</f>
        <v/>
      </c>
      <c r="H115" s="112" t="str">
        <f>IF(ISBLANK('Beladung des Speichers'!A115),"",'Beladung des Speichers'!C115)</f>
        <v/>
      </c>
      <c r="I115" s="155" t="str">
        <f>IF(ISBLANK('Beladung des Speichers'!A115),"",SUMIFS('Beladung des Speichers'!$E$17:$E$1001,'Beladung des Speichers'!$A$17:$A$1001,'Ergebnis (detailliert)'!A115))</f>
        <v/>
      </c>
      <c r="J115" s="113" t="str">
        <f>IF(ISBLANK('Beladung des Speichers'!A115),"",'Beladung des Speichers'!E115)</f>
        <v/>
      </c>
      <c r="K115" s="155" t="str">
        <f>IF(ISBLANK('Beladung des Speichers'!A115),"",SUMIFS('Entladung des Speichers'!$C$17:$C$1001,'Entladung des Speichers'!$A$17:$A$1001,'Ergebnis (detailliert)'!A115))</f>
        <v/>
      </c>
      <c r="L115" s="156" t="str">
        <f t="shared" si="6"/>
        <v/>
      </c>
      <c r="M115" s="156" t="str">
        <f>IF(ISBLANK('Entladung des Speichers'!A115),"",'Entladung des Speichers'!C115)</f>
        <v/>
      </c>
      <c r="N115" s="155" t="str">
        <f>IF(ISBLANK('Beladung des Speichers'!A115),"",SUMIFS('Entladung des Speichers'!$E$17:$E$1001,'Entladung des Speichers'!$A$17:$A$1001,'Ergebnis (detailliert)'!$A$17:$A$300))</f>
        <v/>
      </c>
      <c r="O115" s="113" t="str">
        <f t="shared" si="7"/>
        <v/>
      </c>
      <c r="P115" s="17" t="str">
        <f>IFERROR(IF(A115="","",N115*'Ergebnis (detailliert)'!J115/'Ergebnis (detailliert)'!I115),0)</f>
        <v/>
      </c>
      <c r="Q115" s="95" t="str">
        <f t="shared" si="8"/>
        <v/>
      </c>
      <c r="R115" s="96" t="str">
        <f t="shared" si="9"/>
        <v/>
      </c>
      <c r="S115" s="97" t="str">
        <f>IF(A115="","",IF(LOOKUP(A115,Stammdaten!$A$17:$A$1001,Stammdaten!$G$17:$G$1001)="Nein",0,IF(ISBLANK('Beladung des Speichers'!A115),"",ROUND(MIN(J115,Q115)*-1,2))))</f>
        <v/>
      </c>
    </row>
    <row r="116" spans="1:19" x14ac:dyDescent="0.2">
      <c r="A116" s="98" t="str">
        <f>IF('Beladung des Speichers'!A116="","",'Beladung des Speichers'!A116)</f>
        <v/>
      </c>
      <c r="B116" s="98" t="str">
        <f>IF('Beladung des Speichers'!B116="","",'Beladung des Speichers'!B116)</f>
        <v/>
      </c>
      <c r="C116" s="150" t="str">
        <f>IF(ISBLANK('Beladung des Speichers'!A116),"",SUMIFS('Beladung des Speichers'!$C$17:$C$300,'Beladung des Speichers'!$A$17:$A$300,A116)-SUMIFS('Entladung des Speichers'!$C$17:$C$300,'Entladung des Speichers'!$A$17:$A$300,A116)+SUMIFS(Füllstände!$B$17:$B$299,Füllstände!$A$17:$A$299,A116)-SUMIFS(Füllstände!$C$17:$C$299,Füllstände!$A$17:$A$299,A116))</f>
        <v/>
      </c>
      <c r="D116" s="151" t="str">
        <f>IF(ISBLANK('Beladung des Speichers'!A116),"",C116*'Beladung des Speichers'!C116/SUMIFS('Beladung des Speichers'!$C$17:$C$300,'Beladung des Speichers'!$A$17:$A$300,A116))</f>
        <v/>
      </c>
      <c r="E116" s="152" t="str">
        <f>IF(ISBLANK('Beladung des Speichers'!A116),"",1/SUMIFS('Beladung des Speichers'!$C$17:$C$300,'Beladung des Speichers'!$A$17:$A$300,A116)*C116*SUMIF($A$17:$A$300,A116,'Beladung des Speichers'!$E$17:$E$300))</f>
        <v/>
      </c>
      <c r="F116" s="153" t="str">
        <f>IF(ISBLANK('Beladung des Speichers'!A116),"",IF(C116=0,"0,00",D116/C116*E116))</f>
        <v/>
      </c>
      <c r="G116" s="154" t="str">
        <f>IF(ISBLANK('Beladung des Speichers'!A116),"",SUMIFS('Beladung des Speichers'!$C$17:$C$300,'Beladung des Speichers'!$A$17:$A$300,A116))</f>
        <v/>
      </c>
      <c r="H116" s="112" t="str">
        <f>IF(ISBLANK('Beladung des Speichers'!A116),"",'Beladung des Speichers'!C116)</f>
        <v/>
      </c>
      <c r="I116" s="155" t="str">
        <f>IF(ISBLANK('Beladung des Speichers'!A116),"",SUMIFS('Beladung des Speichers'!$E$17:$E$1001,'Beladung des Speichers'!$A$17:$A$1001,'Ergebnis (detailliert)'!A116))</f>
        <v/>
      </c>
      <c r="J116" s="113" t="str">
        <f>IF(ISBLANK('Beladung des Speichers'!A116),"",'Beladung des Speichers'!E116)</f>
        <v/>
      </c>
      <c r="K116" s="155" t="str">
        <f>IF(ISBLANK('Beladung des Speichers'!A116),"",SUMIFS('Entladung des Speichers'!$C$17:$C$1001,'Entladung des Speichers'!$A$17:$A$1001,'Ergebnis (detailliert)'!A116))</f>
        <v/>
      </c>
      <c r="L116" s="156" t="str">
        <f t="shared" si="6"/>
        <v/>
      </c>
      <c r="M116" s="156" t="str">
        <f>IF(ISBLANK('Entladung des Speichers'!A116),"",'Entladung des Speichers'!C116)</f>
        <v/>
      </c>
      <c r="N116" s="155" t="str">
        <f>IF(ISBLANK('Beladung des Speichers'!A116),"",SUMIFS('Entladung des Speichers'!$E$17:$E$1001,'Entladung des Speichers'!$A$17:$A$1001,'Ergebnis (detailliert)'!$A$17:$A$300))</f>
        <v/>
      </c>
      <c r="O116" s="113" t="str">
        <f t="shared" si="7"/>
        <v/>
      </c>
      <c r="P116" s="17" t="str">
        <f>IFERROR(IF(A116="","",N116*'Ergebnis (detailliert)'!J116/'Ergebnis (detailliert)'!I116),0)</f>
        <v/>
      </c>
      <c r="Q116" s="95" t="str">
        <f t="shared" si="8"/>
        <v/>
      </c>
      <c r="R116" s="96" t="str">
        <f t="shared" si="9"/>
        <v/>
      </c>
      <c r="S116" s="97" t="str">
        <f>IF(A116="","",IF(LOOKUP(A116,Stammdaten!$A$17:$A$1001,Stammdaten!$G$17:$G$1001)="Nein",0,IF(ISBLANK('Beladung des Speichers'!A116),"",ROUND(MIN(J116,Q116)*-1,2))))</f>
        <v/>
      </c>
    </row>
    <row r="117" spans="1:19" x14ac:dyDescent="0.2">
      <c r="A117" s="98" t="str">
        <f>IF('Beladung des Speichers'!A117="","",'Beladung des Speichers'!A117)</f>
        <v/>
      </c>
      <c r="B117" s="98" t="str">
        <f>IF('Beladung des Speichers'!B117="","",'Beladung des Speichers'!B117)</f>
        <v/>
      </c>
      <c r="C117" s="150" t="str">
        <f>IF(ISBLANK('Beladung des Speichers'!A117),"",SUMIFS('Beladung des Speichers'!$C$17:$C$300,'Beladung des Speichers'!$A$17:$A$300,A117)-SUMIFS('Entladung des Speichers'!$C$17:$C$300,'Entladung des Speichers'!$A$17:$A$300,A117)+SUMIFS(Füllstände!$B$17:$B$299,Füllstände!$A$17:$A$299,A117)-SUMIFS(Füllstände!$C$17:$C$299,Füllstände!$A$17:$A$299,A117))</f>
        <v/>
      </c>
      <c r="D117" s="151" t="str">
        <f>IF(ISBLANK('Beladung des Speichers'!A117),"",C117*'Beladung des Speichers'!C117/SUMIFS('Beladung des Speichers'!$C$17:$C$300,'Beladung des Speichers'!$A$17:$A$300,A117))</f>
        <v/>
      </c>
      <c r="E117" s="152" t="str">
        <f>IF(ISBLANK('Beladung des Speichers'!A117),"",1/SUMIFS('Beladung des Speichers'!$C$17:$C$300,'Beladung des Speichers'!$A$17:$A$300,A117)*C117*SUMIF($A$17:$A$300,A117,'Beladung des Speichers'!$E$17:$E$300))</f>
        <v/>
      </c>
      <c r="F117" s="153" t="str">
        <f>IF(ISBLANK('Beladung des Speichers'!A117),"",IF(C117=0,"0,00",D117/C117*E117))</f>
        <v/>
      </c>
      <c r="G117" s="154" t="str">
        <f>IF(ISBLANK('Beladung des Speichers'!A117),"",SUMIFS('Beladung des Speichers'!$C$17:$C$300,'Beladung des Speichers'!$A$17:$A$300,A117))</f>
        <v/>
      </c>
      <c r="H117" s="112" t="str">
        <f>IF(ISBLANK('Beladung des Speichers'!A117),"",'Beladung des Speichers'!C117)</f>
        <v/>
      </c>
      <c r="I117" s="155" t="str">
        <f>IF(ISBLANK('Beladung des Speichers'!A117),"",SUMIFS('Beladung des Speichers'!$E$17:$E$1001,'Beladung des Speichers'!$A$17:$A$1001,'Ergebnis (detailliert)'!A117))</f>
        <v/>
      </c>
      <c r="J117" s="113" t="str">
        <f>IF(ISBLANK('Beladung des Speichers'!A117),"",'Beladung des Speichers'!E117)</f>
        <v/>
      </c>
      <c r="K117" s="155" t="str">
        <f>IF(ISBLANK('Beladung des Speichers'!A117),"",SUMIFS('Entladung des Speichers'!$C$17:$C$1001,'Entladung des Speichers'!$A$17:$A$1001,'Ergebnis (detailliert)'!A117))</f>
        <v/>
      </c>
      <c r="L117" s="156" t="str">
        <f t="shared" si="6"/>
        <v/>
      </c>
      <c r="M117" s="156" t="str">
        <f>IF(ISBLANK('Entladung des Speichers'!A117),"",'Entladung des Speichers'!C117)</f>
        <v/>
      </c>
      <c r="N117" s="155" t="str">
        <f>IF(ISBLANK('Beladung des Speichers'!A117),"",SUMIFS('Entladung des Speichers'!$E$17:$E$1001,'Entladung des Speichers'!$A$17:$A$1001,'Ergebnis (detailliert)'!$A$17:$A$300))</f>
        <v/>
      </c>
      <c r="O117" s="113" t="str">
        <f t="shared" si="7"/>
        <v/>
      </c>
      <c r="P117" s="17" t="str">
        <f>IFERROR(IF(A117="","",N117*'Ergebnis (detailliert)'!J117/'Ergebnis (detailliert)'!I117),0)</f>
        <v/>
      </c>
      <c r="Q117" s="95" t="str">
        <f t="shared" si="8"/>
        <v/>
      </c>
      <c r="R117" s="96" t="str">
        <f t="shared" si="9"/>
        <v/>
      </c>
      <c r="S117" s="97" t="str">
        <f>IF(A117="","",IF(LOOKUP(A117,Stammdaten!$A$17:$A$1001,Stammdaten!$G$17:$G$1001)="Nein",0,IF(ISBLANK('Beladung des Speichers'!A117),"",ROUND(MIN(J117,Q117)*-1,2))))</f>
        <v/>
      </c>
    </row>
    <row r="118" spans="1:19" x14ac:dyDescent="0.2">
      <c r="A118" s="98" t="str">
        <f>IF('Beladung des Speichers'!A118="","",'Beladung des Speichers'!A118)</f>
        <v/>
      </c>
      <c r="B118" s="98" t="str">
        <f>IF('Beladung des Speichers'!B118="","",'Beladung des Speichers'!B118)</f>
        <v/>
      </c>
      <c r="C118" s="150" t="str">
        <f>IF(ISBLANK('Beladung des Speichers'!A118),"",SUMIFS('Beladung des Speichers'!$C$17:$C$300,'Beladung des Speichers'!$A$17:$A$300,A118)-SUMIFS('Entladung des Speichers'!$C$17:$C$300,'Entladung des Speichers'!$A$17:$A$300,A118)+SUMIFS(Füllstände!$B$17:$B$299,Füllstände!$A$17:$A$299,A118)-SUMIFS(Füllstände!$C$17:$C$299,Füllstände!$A$17:$A$299,A118))</f>
        <v/>
      </c>
      <c r="D118" s="151" t="str">
        <f>IF(ISBLANK('Beladung des Speichers'!A118),"",C118*'Beladung des Speichers'!C118/SUMIFS('Beladung des Speichers'!$C$17:$C$300,'Beladung des Speichers'!$A$17:$A$300,A118))</f>
        <v/>
      </c>
      <c r="E118" s="152" t="str">
        <f>IF(ISBLANK('Beladung des Speichers'!A118),"",1/SUMIFS('Beladung des Speichers'!$C$17:$C$300,'Beladung des Speichers'!$A$17:$A$300,A118)*C118*SUMIF($A$17:$A$300,A118,'Beladung des Speichers'!$E$17:$E$300))</f>
        <v/>
      </c>
      <c r="F118" s="153" t="str">
        <f>IF(ISBLANK('Beladung des Speichers'!A118),"",IF(C118=0,"0,00",D118/C118*E118))</f>
        <v/>
      </c>
      <c r="G118" s="154" t="str">
        <f>IF(ISBLANK('Beladung des Speichers'!A118),"",SUMIFS('Beladung des Speichers'!$C$17:$C$300,'Beladung des Speichers'!$A$17:$A$300,A118))</f>
        <v/>
      </c>
      <c r="H118" s="112" t="str">
        <f>IF(ISBLANK('Beladung des Speichers'!A118),"",'Beladung des Speichers'!C118)</f>
        <v/>
      </c>
      <c r="I118" s="155" t="str">
        <f>IF(ISBLANK('Beladung des Speichers'!A118),"",SUMIFS('Beladung des Speichers'!$E$17:$E$1001,'Beladung des Speichers'!$A$17:$A$1001,'Ergebnis (detailliert)'!A118))</f>
        <v/>
      </c>
      <c r="J118" s="113" t="str">
        <f>IF(ISBLANK('Beladung des Speichers'!A118),"",'Beladung des Speichers'!E118)</f>
        <v/>
      </c>
      <c r="K118" s="155" t="str">
        <f>IF(ISBLANK('Beladung des Speichers'!A118),"",SUMIFS('Entladung des Speichers'!$C$17:$C$1001,'Entladung des Speichers'!$A$17:$A$1001,'Ergebnis (detailliert)'!A118))</f>
        <v/>
      </c>
      <c r="L118" s="156" t="str">
        <f t="shared" si="6"/>
        <v/>
      </c>
      <c r="M118" s="156" t="str">
        <f>IF(ISBLANK('Entladung des Speichers'!A118),"",'Entladung des Speichers'!C118)</f>
        <v/>
      </c>
      <c r="N118" s="155" t="str">
        <f>IF(ISBLANK('Beladung des Speichers'!A118),"",SUMIFS('Entladung des Speichers'!$E$17:$E$1001,'Entladung des Speichers'!$A$17:$A$1001,'Ergebnis (detailliert)'!$A$17:$A$300))</f>
        <v/>
      </c>
      <c r="O118" s="113" t="str">
        <f t="shared" si="7"/>
        <v/>
      </c>
      <c r="P118" s="17" t="str">
        <f>IFERROR(IF(A118="","",N118*'Ergebnis (detailliert)'!J118/'Ergebnis (detailliert)'!I118),0)</f>
        <v/>
      </c>
      <c r="Q118" s="95" t="str">
        <f t="shared" si="8"/>
        <v/>
      </c>
      <c r="R118" s="96" t="str">
        <f t="shared" si="9"/>
        <v/>
      </c>
      <c r="S118" s="97" t="str">
        <f>IF(A118="","",IF(LOOKUP(A118,Stammdaten!$A$17:$A$1001,Stammdaten!$G$17:$G$1001)="Nein",0,IF(ISBLANK('Beladung des Speichers'!A118),"",ROUND(MIN(J118,Q118)*-1,2))))</f>
        <v/>
      </c>
    </row>
    <row r="119" spans="1:19" x14ac:dyDescent="0.2">
      <c r="A119" s="98" t="str">
        <f>IF('Beladung des Speichers'!A119="","",'Beladung des Speichers'!A119)</f>
        <v/>
      </c>
      <c r="B119" s="98" t="str">
        <f>IF('Beladung des Speichers'!B119="","",'Beladung des Speichers'!B119)</f>
        <v/>
      </c>
      <c r="C119" s="150" t="str">
        <f>IF(ISBLANK('Beladung des Speichers'!A119),"",SUMIFS('Beladung des Speichers'!$C$17:$C$300,'Beladung des Speichers'!$A$17:$A$300,A119)-SUMIFS('Entladung des Speichers'!$C$17:$C$300,'Entladung des Speichers'!$A$17:$A$300,A119)+SUMIFS(Füllstände!$B$17:$B$299,Füllstände!$A$17:$A$299,A119)-SUMIFS(Füllstände!$C$17:$C$299,Füllstände!$A$17:$A$299,A119))</f>
        <v/>
      </c>
      <c r="D119" s="151" t="str">
        <f>IF(ISBLANK('Beladung des Speichers'!A119),"",C119*'Beladung des Speichers'!C119/SUMIFS('Beladung des Speichers'!$C$17:$C$300,'Beladung des Speichers'!$A$17:$A$300,A119))</f>
        <v/>
      </c>
      <c r="E119" s="152" t="str">
        <f>IF(ISBLANK('Beladung des Speichers'!A119),"",1/SUMIFS('Beladung des Speichers'!$C$17:$C$300,'Beladung des Speichers'!$A$17:$A$300,A119)*C119*SUMIF($A$17:$A$300,A119,'Beladung des Speichers'!$E$17:$E$300))</f>
        <v/>
      </c>
      <c r="F119" s="153" t="str">
        <f>IF(ISBLANK('Beladung des Speichers'!A119),"",IF(C119=0,"0,00",D119/C119*E119))</f>
        <v/>
      </c>
      <c r="G119" s="154" t="str">
        <f>IF(ISBLANK('Beladung des Speichers'!A119),"",SUMIFS('Beladung des Speichers'!$C$17:$C$300,'Beladung des Speichers'!$A$17:$A$300,A119))</f>
        <v/>
      </c>
      <c r="H119" s="112" t="str">
        <f>IF(ISBLANK('Beladung des Speichers'!A119),"",'Beladung des Speichers'!C119)</f>
        <v/>
      </c>
      <c r="I119" s="155" t="str">
        <f>IF(ISBLANK('Beladung des Speichers'!A119),"",SUMIFS('Beladung des Speichers'!$E$17:$E$1001,'Beladung des Speichers'!$A$17:$A$1001,'Ergebnis (detailliert)'!A119))</f>
        <v/>
      </c>
      <c r="J119" s="113" t="str">
        <f>IF(ISBLANK('Beladung des Speichers'!A119),"",'Beladung des Speichers'!E119)</f>
        <v/>
      </c>
      <c r="K119" s="155" t="str">
        <f>IF(ISBLANK('Beladung des Speichers'!A119),"",SUMIFS('Entladung des Speichers'!$C$17:$C$1001,'Entladung des Speichers'!$A$17:$A$1001,'Ergebnis (detailliert)'!A119))</f>
        <v/>
      </c>
      <c r="L119" s="156" t="str">
        <f t="shared" si="6"/>
        <v/>
      </c>
      <c r="M119" s="156" t="str">
        <f>IF(ISBLANK('Entladung des Speichers'!A119),"",'Entladung des Speichers'!C119)</f>
        <v/>
      </c>
      <c r="N119" s="155" t="str">
        <f>IF(ISBLANK('Beladung des Speichers'!A119),"",SUMIFS('Entladung des Speichers'!$E$17:$E$1001,'Entladung des Speichers'!$A$17:$A$1001,'Ergebnis (detailliert)'!$A$17:$A$300))</f>
        <v/>
      </c>
      <c r="O119" s="113" t="str">
        <f t="shared" si="7"/>
        <v/>
      </c>
      <c r="P119" s="17" t="str">
        <f>IFERROR(IF(A119="","",N119*'Ergebnis (detailliert)'!J119/'Ergebnis (detailliert)'!I119),0)</f>
        <v/>
      </c>
      <c r="Q119" s="95" t="str">
        <f t="shared" si="8"/>
        <v/>
      </c>
      <c r="R119" s="96" t="str">
        <f t="shared" si="9"/>
        <v/>
      </c>
      <c r="S119" s="97" t="str">
        <f>IF(A119="","",IF(LOOKUP(A119,Stammdaten!$A$17:$A$1001,Stammdaten!$G$17:$G$1001)="Nein",0,IF(ISBLANK('Beladung des Speichers'!A119),"",ROUND(MIN(J119,Q119)*-1,2))))</f>
        <v/>
      </c>
    </row>
    <row r="120" spans="1:19" x14ac:dyDescent="0.2">
      <c r="A120" s="98" t="str">
        <f>IF('Beladung des Speichers'!A120="","",'Beladung des Speichers'!A120)</f>
        <v/>
      </c>
      <c r="B120" s="98" t="str">
        <f>IF('Beladung des Speichers'!B120="","",'Beladung des Speichers'!B120)</f>
        <v/>
      </c>
      <c r="C120" s="150" t="str">
        <f>IF(ISBLANK('Beladung des Speichers'!A120),"",SUMIFS('Beladung des Speichers'!$C$17:$C$300,'Beladung des Speichers'!$A$17:$A$300,A120)-SUMIFS('Entladung des Speichers'!$C$17:$C$300,'Entladung des Speichers'!$A$17:$A$300,A120)+SUMIFS(Füllstände!$B$17:$B$299,Füllstände!$A$17:$A$299,A120)-SUMIFS(Füllstände!$C$17:$C$299,Füllstände!$A$17:$A$299,A120))</f>
        <v/>
      </c>
      <c r="D120" s="151" t="str">
        <f>IF(ISBLANK('Beladung des Speichers'!A120),"",C120*'Beladung des Speichers'!C120/SUMIFS('Beladung des Speichers'!$C$17:$C$300,'Beladung des Speichers'!$A$17:$A$300,A120))</f>
        <v/>
      </c>
      <c r="E120" s="152" t="str">
        <f>IF(ISBLANK('Beladung des Speichers'!A120),"",1/SUMIFS('Beladung des Speichers'!$C$17:$C$300,'Beladung des Speichers'!$A$17:$A$300,A120)*C120*SUMIF($A$17:$A$300,A120,'Beladung des Speichers'!$E$17:$E$300))</f>
        <v/>
      </c>
      <c r="F120" s="153" t="str">
        <f>IF(ISBLANK('Beladung des Speichers'!A120),"",IF(C120=0,"0,00",D120/C120*E120))</f>
        <v/>
      </c>
      <c r="G120" s="154" t="str">
        <f>IF(ISBLANK('Beladung des Speichers'!A120),"",SUMIFS('Beladung des Speichers'!$C$17:$C$300,'Beladung des Speichers'!$A$17:$A$300,A120))</f>
        <v/>
      </c>
      <c r="H120" s="112" t="str">
        <f>IF(ISBLANK('Beladung des Speichers'!A120),"",'Beladung des Speichers'!C120)</f>
        <v/>
      </c>
      <c r="I120" s="155" t="str">
        <f>IF(ISBLANK('Beladung des Speichers'!A120),"",SUMIFS('Beladung des Speichers'!$E$17:$E$1001,'Beladung des Speichers'!$A$17:$A$1001,'Ergebnis (detailliert)'!A120))</f>
        <v/>
      </c>
      <c r="J120" s="113" t="str">
        <f>IF(ISBLANK('Beladung des Speichers'!A120),"",'Beladung des Speichers'!E120)</f>
        <v/>
      </c>
      <c r="K120" s="155" t="str">
        <f>IF(ISBLANK('Beladung des Speichers'!A120),"",SUMIFS('Entladung des Speichers'!$C$17:$C$1001,'Entladung des Speichers'!$A$17:$A$1001,'Ergebnis (detailliert)'!A120))</f>
        <v/>
      </c>
      <c r="L120" s="156" t="str">
        <f t="shared" si="6"/>
        <v/>
      </c>
      <c r="M120" s="156" t="str">
        <f>IF(ISBLANK('Entladung des Speichers'!A120),"",'Entladung des Speichers'!C120)</f>
        <v/>
      </c>
      <c r="N120" s="155" t="str">
        <f>IF(ISBLANK('Beladung des Speichers'!A120),"",SUMIFS('Entladung des Speichers'!$E$17:$E$1001,'Entladung des Speichers'!$A$17:$A$1001,'Ergebnis (detailliert)'!$A$17:$A$300))</f>
        <v/>
      </c>
      <c r="O120" s="113" t="str">
        <f t="shared" si="7"/>
        <v/>
      </c>
      <c r="P120" s="17" t="str">
        <f>IFERROR(IF(A120="","",N120*'Ergebnis (detailliert)'!J120/'Ergebnis (detailliert)'!I120),0)</f>
        <v/>
      </c>
      <c r="Q120" s="95" t="str">
        <f t="shared" si="8"/>
        <v/>
      </c>
      <c r="R120" s="96" t="str">
        <f t="shared" si="9"/>
        <v/>
      </c>
      <c r="S120" s="97" t="str">
        <f>IF(A120="","",IF(LOOKUP(A120,Stammdaten!$A$17:$A$1001,Stammdaten!$G$17:$G$1001)="Nein",0,IF(ISBLANK('Beladung des Speichers'!A120),"",ROUND(MIN(J120,Q120)*-1,2))))</f>
        <v/>
      </c>
    </row>
    <row r="121" spans="1:19" x14ac:dyDescent="0.2">
      <c r="A121" s="98" t="str">
        <f>IF('Beladung des Speichers'!A121="","",'Beladung des Speichers'!A121)</f>
        <v/>
      </c>
      <c r="B121" s="98" t="str">
        <f>IF('Beladung des Speichers'!B121="","",'Beladung des Speichers'!B121)</f>
        <v/>
      </c>
      <c r="C121" s="150" t="str">
        <f>IF(ISBLANK('Beladung des Speichers'!A121),"",SUMIFS('Beladung des Speichers'!$C$17:$C$300,'Beladung des Speichers'!$A$17:$A$300,A121)-SUMIFS('Entladung des Speichers'!$C$17:$C$300,'Entladung des Speichers'!$A$17:$A$300,A121)+SUMIFS(Füllstände!$B$17:$B$299,Füllstände!$A$17:$A$299,A121)-SUMIFS(Füllstände!$C$17:$C$299,Füllstände!$A$17:$A$299,A121))</f>
        <v/>
      </c>
      <c r="D121" s="151" t="str">
        <f>IF(ISBLANK('Beladung des Speichers'!A121),"",C121*'Beladung des Speichers'!C121/SUMIFS('Beladung des Speichers'!$C$17:$C$300,'Beladung des Speichers'!$A$17:$A$300,A121))</f>
        <v/>
      </c>
      <c r="E121" s="152" t="str">
        <f>IF(ISBLANK('Beladung des Speichers'!A121),"",1/SUMIFS('Beladung des Speichers'!$C$17:$C$300,'Beladung des Speichers'!$A$17:$A$300,A121)*C121*SUMIF($A$17:$A$300,A121,'Beladung des Speichers'!$E$17:$E$300))</f>
        <v/>
      </c>
      <c r="F121" s="153" t="str">
        <f>IF(ISBLANK('Beladung des Speichers'!A121),"",IF(C121=0,"0,00",D121/C121*E121))</f>
        <v/>
      </c>
      <c r="G121" s="154" t="str">
        <f>IF(ISBLANK('Beladung des Speichers'!A121),"",SUMIFS('Beladung des Speichers'!$C$17:$C$300,'Beladung des Speichers'!$A$17:$A$300,A121))</f>
        <v/>
      </c>
      <c r="H121" s="112" t="str">
        <f>IF(ISBLANK('Beladung des Speichers'!A121),"",'Beladung des Speichers'!C121)</f>
        <v/>
      </c>
      <c r="I121" s="155" t="str">
        <f>IF(ISBLANK('Beladung des Speichers'!A121),"",SUMIFS('Beladung des Speichers'!$E$17:$E$1001,'Beladung des Speichers'!$A$17:$A$1001,'Ergebnis (detailliert)'!A121))</f>
        <v/>
      </c>
      <c r="J121" s="113" t="str">
        <f>IF(ISBLANK('Beladung des Speichers'!A121),"",'Beladung des Speichers'!E121)</f>
        <v/>
      </c>
      <c r="K121" s="155" t="str">
        <f>IF(ISBLANK('Beladung des Speichers'!A121),"",SUMIFS('Entladung des Speichers'!$C$17:$C$1001,'Entladung des Speichers'!$A$17:$A$1001,'Ergebnis (detailliert)'!A121))</f>
        <v/>
      </c>
      <c r="L121" s="156" t="str">
        <f t="shared" si="6"/>
        <v/>
      </c>
      <c r="M121" s="156" t="str">
        <f>IF(ISBLANK('Entladung des Speichers'!A121),"",'Entladung des Speichers'!C121)</f>
        <v/>
      </c>
      <c r="N121" s="155" t="str">
        <f>IF(ISBLANK('Beladung des Speichers'!A121),"",SUMIFS('Entladung des Speichers'!$E$17:$E$1001,'Entladung des Speichers'!$A$17:$A$1001,'Ergebnis (detailliert)'!$A$17:$A$300))</f>
        <v/>
      </c>
      <c r="O121" s="113" t="str">
        <f t="shared" si="7"/>
        <v/>
      </c>
      <c r="P121" s="17" t="str">
        <f>IFERROR(IF(A121="","",N121*'Ergebnis (detailliert)'!J121/'Ergebnis (detailliert)'!I121),0)</f>
        <v/>
      </c>
      <c r="Q121" s="95" t="str">
        <f t="shared" si="8"/>
        <v/>
      </c>
      <c r="R121" s="96" t="str">
        <f t="shared" si="9"/>
        <v/>
      </c>
      <c r="S121" s="97" t="str">
        <f>IF(A121="","",IF(LOOKUP(A121,Stammdaten!$A$17:$A$1001,Stammdaten!$G$17:$G$1001)="Nein",0,IF(ISBLANK('Beladung des Speichers'!A121),"",ROUND(MIN(J121,Q121)*-1,2))))</f>
        <v/>
      </c>
    </row>
    <row r="122" spans="1:19" x14ac:dyDescent="0.2">
      <c r="A122" s="98" t="str">
        <f>IF('Beladung des Speichers'!A122="","",'Beladung des Speichers'!A122)</f>
        <v/>
      </c>
      <c r="B122" s="98" t="str">
        <f>IF('Beladung des Speichers'!B122="","",'Beladung des Speichers'!B122)</f>
        <v/>
      </c>
      <c r="C122" s="150" t="str">
        <f>IF(ISBLANK('Beladung des Speichers'!A122),"",SUMIFS('Beladung des Speichers'!$C$17:$C$300,'Beladung des Speichers'!$A$17:$A$300,A122)-SUMIFS('Entladung des Speichers'!$C$17:$C$300,'Entladung des Speichers'!$A$17:$A$300,A122)+SUMIFS(Füllstände!$B$17:$B$299,Füllstände!$A$17:$A$299,A122)-SUMIFS(Füllstände!$C$17:$C$299,Füllstände!$A$17:$A$299,A122))</f>
        <v/>
      </c>
      <c r="D122" s="151" t="str">
        <f>IF(ISBLANK('Beladung des Speichers'!A122),"",C122*'Beladung des Speichers'!C122/SUMIFS('Beladung des Speichers'!$C$17:$C$300,'Beladung des Speichers'!$A$17:$A$300,A122))</f>
        <v/>
      </c>
      <c r="E122" s="152" t="str">
        <f>IF(ISBLANK('Beladung des Speichers'!A122),"",1/SUMIFS('Beladung des Speichers'!$C$17:$C$300,'Beladung des Speichers'!$A$17:$A$300,A122)*C122*SUMIF($A$17:$A$300,A122,'Beladung des Speichers'!$E$17:$E$300))</f>
        <v/>
      </c>
      <c r="F122" s="153" t="str">
        <f>IF(ISBLANK('Beladung des Speichers'!A122),"",IF(C122=0,"0,00",D122/C122*E122))</f>
        <v/>
      </c>
      <c r="G122" s="154" t="str">
        <f>IF(ISBLANK('Beladung des Speichers'!A122),"",SUMIFS('Beladung des Speichers'!$C$17:$C$300,'Beladung des Speichers'!$A$17:$A$300,A122))</f>
        <v/>
      </c>
      <c r="H122" s="112" t="str">
        <f>IF(ISBLANK('Beladung des Speichers'!A122),"",'Beladung des Speichers'!C122)</f>
        <v/>
      </c>
      <c r="I122" s="155" t="str">
        <f>IF(ISBLANK('Beladung des Speichers'!A122),"",SUMIFS('Beladung des Speichers'!$E$17:$E$1001,'Beladung des Speichers'!$A$17:$A$1001,'Ergebnis (detailliert)'!A122))</f>
        <v/>
      </c>
      <c r="J122" s="113" t="str">
        <f>IF(ISBLANK('Beladung des Speichers'!A122),"",'Beladung des Speichers'!E122)</f>
        <v/>
      </c>
      <c r="K122" s="155" t="str">
        <f>IF(ISBLANK('Beladung des Speichers'!A122),"",SUMIFS('Entladung des Speichers'!$C$17:$C$1001,'Entladung des Speichers'!$A$17:$A$1001,'Ergebnis (detailliert)'!A122))</f>
        <v/>
      </c>
      <c r="L122" s="156" t="str">
        <f t="shared" si="6"/>
        <v/>
      </c>
      <c r="M122" s="156" t="str">
        <f>IF(ISBLANK('Entladung des Speichers'!A122),"",'Entladung des Speichers'!C122)</f>
        <v/>
      </c>
      <c r="N122" s="155" t="str">
        <f>IF(ISBLANK('Beladung des Speichers'!A122),"",SUMIFS('Entladung des Speichers'!$E$17:$E$1001,'Entladung des Speichers'!$A$17:$A$1001,'Ergebnis (detailliert)'!$A$17:$A$300))</f>
        <v/>
      </c>
      <c r="O122" s="113" t="str">
        <f t="shared" si="7"/>
        <v/>
      </c>
      <c r="P122" s="17" t="str">
        <f>IFERROR(IF(A122="","",N122*'Ergebnis (detailliert)'!J122/'Ergebnis (detailliert)'!I122),0)</f>
        <v/>
      </c>
      <c r="Q122" s="95" t="str">
        <f t="shared" si="8"/>
        <v/>
      </c>
      <c r="R122" s="96" t="str">
        <f t="shared" si="9"/>
        <v/>
      </c>
      <c r="S122" s="97" t="str">
        <f>IF(A122="","",IF(LOOKUP(A122,Stammdaten!$A$17:$A$1001,Stammdaten!$G$17:$G$1001)="Nein",0,IF(ISBLANK('Beladung des Speichers'!A122),"",ROUND(MIN(J122,Q122)*-1,2))))</f>
        <v/>
      </c>
    </row>
    <row r="123" spans="1:19" x14ac:dyDescent="0.2">
      <c r="A123" s="98" t="str">
        <f>IF('Beladung des Speichers'!A123="","",'Beladung des Speichers'!A123)</f>
        <v/>
      </c>
      <c r="B123" s="98" t="str">
        <f>IF('Beladung des Speichers'!B123="","",'Beladung des Speichers'!B123)</f>
        <v/>
      </c>
      <c r="C123" s="150" t="str">
        <f>IF(ISBLANK('Beladung des Speichers'!A123),"",SUMIFS('Beladung des Speichers'!$C$17:$C$300,'Beladung des Speichers'!$A$17:$A$300,A123)-SUMIFS('Entladung des Speichers'!$C$17:$C$300,'Entladung des Speichers'!$A$17:$A$300,A123)+SUMIFS(Füllstände!$B$17:$B$299,Füllstände!$A$17:$A$299,A123)-SUMIFS(Füllstände!$C$17:$C$299,Füllstände!$A$17:$A$299,A123))</f>
        <v/>
      </c>
      <c r="D123" s="151" t="str">
        <f>IF(ISBLANK('Beladung des Speichers'!A123),"",C123*'Beladung des Speichers'!C123/SUMIFS('Beladung des Speichers'!$C$17:$C$300,'Beladung des Speichers'!$A$17:$A$300,A123))</f>
        <v/>
      </c>
      <c r="E123" s="152" t="str">
        <f>IF(ISBLANK('Beladung des Speichers'!A123),"",1/SUMIFS('Beladung des Speichers'!$C$17:$C$300,'Beladung des Speichers'!$A$17:$A$300,A123)*C123*SUMIF($A$17:$A$300,A123,'Beladung des Speichers'!$E$17:$E$300))</f>
        <v/>
      </c>
      <c r="F123" s="153" t="str">
        <f>IF(ISBLANK('Beladung des Speichers'!A123),"",IF(C123=0,"0,00",D123/C123*E123))</f>
        <v/>
      </c>
      <c r="G123" s="154" t="str">
        <f>IF(ISBLANK('Beladung des Speichers'!A123),"",SUMIFS('Beladung des Speichers'!$C$17:$C$300,'Beladung des Speichers'!$A$17:$A$300,A123))</f>
        <v/>
      </c>
      <c r="H123" s="112" t="str">
        <f>IF(ISBLANK('Beladung des Speichers'!A123),"",'Beladung des Speichers'!C123)</f>
        <v/>
      </c>
      <c r="I123" s="155" t="str">
        <f>IF(ISBLANK('Beladung des Speichers'!A123),"",SUMIFS('Beladung des Speichers'!$E$17:$E$1001,'Beladung des Speichers'!$A$17:$A$1001,'Ergebnis (detailliert)'!A123))</f>
        <v/>
      </c>
      <c r="J123" s="113" t="str">
        <f>IF(ISBLANK('Beladung des Speichers'!A123),"",'Beladung des Speichers'!E123)</f>
        <v/>
      </c>
      <c r="K123" s="155" t="str">
        <f>IF(ISBLANK('Beladung des Speichers'!A123),"",SUMIFS('Entladung des Speichers'!$C$17:$C$1001,'Entladung des Speichers'!$A$17:$A$1001,'Ergebnis (detailliert)'!A123))</f>
        <v/>
      </c>
      <c r="L123" s="156" t="str">
        <f t="shared" si="6"/>
        <v/>
      </c>
      <c r="M123" s="156" t="str">
        <f>IF(ISBLANK('Entladung des Speichers'!A123),"",'Entladung des Speichers'!C123)</f>
        <v/>
      </c>
      <c r="N123" s="155" t="str">
        <f>IF(ISBLANK('Beladung des Speichers'!A123),"",SUMIFS('Entladung des Speichers'!$E$17:$E$1001,'Entladung des Speichers'!$A$17:$A$1001,'Ergebnis (detailliert)'!$A$17:$A$300))</f>
        <v/>
      </c>
      <c r="O123" s="113" t="str">
        <f t="shared" si="7"/>
        <v/>
      </c>
      <c r="P123" s="17" t="str">
        <f>IFERROR(IF(A123="","",N123*'Ergebnis (detailliert)'!J123/'Ergebnis (detailliert)'!I123),0)</f>
        <v/>
      </c>
      <c r="Q123" s="95" t="str">
        <f t="shared" si="8"/>
        <v/>
      </c>
      <c r="R123" s="96" t="str">
        <f t="shared" si="9"/>
        <v/>
      </c>
      <c r="S123" s="97" t="str">
        <f>IF(A123="","",IF(LOOKUP(A123,Stammdaten!$A$17:$A$1001,Stammdaten!$G$17:$G$1001)="Nein",0,IF(ISBLANK('Beladung des Speichers'!A123),"",ROUND(MIN(J123,Q123)*-1,2))))</f>
        <v/>
      </c>
    </row>
    <row r="124" spans="1:19" x14ac:dyDescent="0.2">
      <c r="A124" s="98" t="str">
        <f>IF('Beladung des Speichers'!A124="","",'Beladung des Speichers'!A124)</f>
        <v/>
      </c>
      <c r="B124" s="98" t="str">
        <f>IF('Beladung des Speichers'!B124="","",'Beladung des Speichers'!B124)</f>
        <v/>
      </c>
      <c r="C124" s="150" t="str">
        <f>IF(ISBLANK('Beladung des Speichers'!A124),"",SUMIFS('Beladung des Speichers'!$C$17:$C$300,'Beladung des Speichers'!$A$17:$A$300,A124)-SUMIFS('Entladung des Speichers'!$C$17:$C$300,'Entladung des Speichers'!$A$17:$A$300,A124)+SUMIFS(Füllstände!$B$17:$B$299,Füllstände!$A$17:$A$299,A124)-SUMIFS(Füllstände!$C$17:$C$299,Füllstände!$A$17:$A$299,A124))</f>
        <v/>
      </c>
      <c r="D124" s="151" t="str">
        <f>IF(ISBLANK('Beladung des Speichers'!A124),"",C124*'Beladung des Speichers'!C124/SUMIFS('Beladung des Speichers'!$C$17:$C$300,'Beladung des Speichers'!$A$17:$A$300,A124))</f>
        <v/>
      </c>
      <c r="E124" s="152" t="str">
        <f>IF(ISBLANK('Beladung des Speichers'!A124),"",1/SUMIFS('Beladung des Speichers'!$C$17:$C$300,'Beladung des Speichers'!$A$17:$A$300,A124)*C124*SUMIF($A$17:$A$300,A124,'Beladung des Speichers'!$E$17:$E$300))</f>
        <v/>
      </c>
      <c r="F124" s="153" t="str">
        <f>IF(ISBLANK('Beladung des Speichers'!A124),"",IF(C124=0,"0,00",D124/C124*E124))</f>
        <v/>
      </c>
      <c r="G124" s="154" t="str">
        <f>IF(ISBLANK('Beladung des Speichers'!A124),"",SUMIFS('Beladung des Speichers'!$C$17:$C$300,'Beladung des Speichers'!$A$17:$A$300,A124))</f>
        <v/>
      </c>
      <c r="H124" s="112" t="str">
        <f>IF(ISBLANK('Beladung des Speichers'!A124),"",'Beladung des Speichers'!C124)</f>
        <v/>
      </c>
      <c r="I124" s="155" t="str">
        <f>IF(ISBLANK('Beladung des Speichers'!A124),"",SUMIFS('Beladung des Speichers'!$E$17:$E$1001,'Beladung des Speichers'!$A$17:$A$1001,'Ergebnis (detailliert)'!A124))</f>
        <v/>
      </c>
      <c r="J124" s="113" t="str">
        <f>IF(ISBLANK('Beladung des Speichers'!A124),"",'Beladung des Speichers'!E124)</f>
        <v/>
      </c>
      <c r="K124" s="155" t="str">
        <f>IF(ISBLANK('Beladung des Speichers'!A124),"",SUMIFS('Entladung des Speichers'!$C$17:$C$1001,'Entladung des Speichers'!$A$17:$A$1001,'Ergebnis (detailliert)'!A124))</f>
        <v/>
      </c>
      <c r="L124" s="156" t="str">
        <f t="shared" si="6"/>
        <v/>
      </c>
      <c r="M124" s="156" t="str">
        <f>IF(ISBLANK('Entladung des Speichers'!A124),"",'Entladung des Speichers'!C124)</f>
        <v/>
      </c>
      <c r="N124" s="155" t="str">
        <f>IF(ISBLANK('Beladung des Speichers'!A124),"",SUMIFS('Entladung des Speichers'!$E$17:$E$1001,'Entladung des Speichers'!$A$17:$A$1001,'Ergebnis (detailliert)'!$A$17:$A$300))</f>
        <v/>
      </c>
      <c r="O124" s="113" t="str">
        <f t="shared" si="7"/>
        <v/>
      </c>
      <c r="P124" s="17" t="str">
        <f>IFERROR(IF(A124="","",N124*'Ergebnis (detailliert)'!J124/'Ergebnis (detailliert)'!I124),0)</f>
        <v/>
      </c>
      <c r="Q124" s="95" t="str">
        <f t="shared" si="8"/>
        <v/>
      </c>
      <c r="R124" s="96" t="str">
        <f t="shared" si="9"/>
        <v/>
      </c>
      <c r="S124" s="97" t="str">
        <f>IF(A124="","",IF(LOOKUP(A124,Stammdaten!$A$17:$A$1001,Stammdaten!$G$17:$G$1001)="Nein",0,IF(ISBLANK('Beladung des Speichers'!A124),"",ROUND(MIN(J124,Q124)*-1,2))))</f>
        <v/>
      </c>
    </row>
    <row r="125" spans="1:19" x14ac:dyDescent="0.2">
      <c r="A125" s="98" t="str">
        <f>IF('Beladung des Speichers'!A125="","",'Beladung des Speichers'!A125)</f>
        <v/>
      </c>
      <c r="B125" s="98" t="str">
        <f>IF('Beladung des Speichers'!B125="","",'Beladung des Speichers'!B125)</f>
        <v/>
      </c>
      <c r="C125" s="150" t="str">
        <f>IF(ISBLANK('Beladung des Speichers'!A125),"",SUMIFS('Beladung des Speichers'!$C$17:$C$300,'Beladung des Speichers'!$A$17:$A$300,A125)-SUMIFS('Entladung des Speichers'!$C$17:$C$300,'Entladung des Speichers'!$A$17:$A$300,A125)+SUMIFS(Füllstände!$B$17:$B$299,Füllstände!$A$17:$A$299,A125)-SUMIFS(Füllstände!$C$17:$C$299,Füllstände!$A$17:$A$299,A125))</f>
        <v/>
      </c>
      <c r="D125" s="151" t="str">
        <f>IF(ISBLANK('Beladung des Speichers'!A125),"",C125*'Beladung des Speichers'!C125/SUMIFS('Beladung des Speichers'!$C$17:$C$300,'Beladung des Speichers'!$A$17:$A$300,A125))</f>
        <v/>
      </c>
      <c r="E125" s="152" t="str">
        <f>IF(ISBLANK('Beladung des Speichers'!A125),"",1/SUMIFS('Beladung des Speichers'!$C$17:$C$300,'Beladung des Speichers'!$A$17:$A$300,A125)*C125*SUMIF($A$17:$A$300,A125,'Beladung des Speichers'!$E$17:$E$300))</f>
        <v/>
      </c>
      <c r="F125" s="153" t="str">
        <f>IF(ISBLANK('Beladung des Speichers'!A125),"",IF(C125=0,"0,00",D125/C125*E125))</f>
        <v/>
      </c>
      <c r="G125" s="154" t="str">
        <f>IF(ISBLANK('Beladung des Speichers'!A125),"",SUMIFS('Beladung des Speichers'!$C$17:$C$300,'Beladung des Speichers'!$A$17:$A$300,A125))</f>
        <v/>
      </c>
      <c r="H125" s="112" t="str">
        <f>IF(ISBLANK('Beladung des Speichers'!A125),"",'Beladung des Speichers'!C125)</f>
        <v/>
      </c>
      <c r="I125" s="155" t="str">
        <f>IF(ISBLANK('Beladung des Speichers'!A125),"",SUMIFS('Beladung des Speichers'!$E$17:$E$1001,'Beladung des Speichers'!$A$17:$A$1001,'Ergebnis (detailliert)'!A125))</f>
        <v/>
      </c>
      <c r="J125" s="113" t="str">
        <f>IF(ISBLANK('Beladung des Speichers'!A125),"",'Beladung des Speichers'!E125)</f>
        <v/>
      </c>
      <c r="K125" s="155" t="str">
        <f>IF(ISBLANK('Beladung des Speichers'!A125),"",SUMIFS('Entladung des Speichers'!$C$17:$C$1001,'Entladung des Speichers'!$A$17:$A$1001,'Ergebnis (detailliert)'!A125))</f>
        <v/>
      </c>
      <c r="L125" s="156" t="str">
        <f t="shared" si="6"/>
        <v/>
      </c>
      <c r="M125" s="156" t="str">
        <f>IF(ISBLANK('Entladung des Speichers'!A125),"",'Entladung des Speichers'!C125)</f>
        <v/>
      </c>
      <c r="N125" s="155" t="str">
        <f>IF(ISBLANK('Beladung des Speichers'!A125),"",SUMIFS('Entladung des Speichers'!$E$17:$E$1001,'Entladung des Speichers'!$A$17:$A$1001,'Ergebnis (detailliert)'!$A$17:$A$300))</f>
        <v/>
      </c>
      <c r="O125" s="113" t="str">
        <f t="shared" si="7"/>
        <v/>
      </c>
      <c r="P125" s="17" t="str">
        <f>IFERROR(IF(A125="","",N125*'Ergebnis (detailliert)'!J125/'Ergebnis (detailliert)'!I125),0)</f>
        <v/>
      </c>
      <c r="Q125" s="95" t="str">
        <f t="shared" si="8"/>
        <v/>
      </c>
      <c r="R125" s="96" t="str">
        <f t="shared" si="9"/>
        <v/>
      </c>
      <c r="S125" s="97" t="str">
        <f>IF(A125="","",IF(LOOKUP(A125,Stammdaten!$A$17:$A$1001,Stammdaten!$G$17:$G$1001)="Nein",0,IF(ISBLANK('Beladung des Speichers'!A125),"",ROUND(MIN(J125,Q125)*-1,2))))</f>
        <v/>
      </c>
    </row>
    <row r="126" spans="1:19" x14ac:dyDescent="0.2">
      <c r="A126" s="98" t="str">
        <f>IF('Beladung des Speichers'!A126="","",'Beladung des Speichers'!A126)</f>
        <v/>
      </c>
      <c r="B126" s="98" t="str">
        <f>IF('Beladung des Speichers'!B126="","",'Beladung des Speichers'!B126)</f>
        <v/>
      </c>
      <c r="C126" s="150" t="str">
        <f>IF(ISBLANK('Beladung des Speichers'!A126),"",SUMIFS('Beladung des Speichers'!$C$17:$C$300,'Beladung des Speichers'!$A$17:$A$300,A126)-SUMIFS('Entladung des Speichers'!$C$17:$C$300,'Entladung des Speichers'!$A$17:$A$300,A126)+SUMIFS(Füllstände!$B$17:$B$299,Füllstände!$A$17:$A$299,A126)-SUMIFS(Füllstände!$C$17:$C$299,Füllstände!$A$17:$A$299,A126))</f>
        <v/>
      </c>
      <c r="D126" s="151" t="str">
        <f>IF(ISBLANK('Beladung des Speichers'!A126),"",C126*'Beladung des Speichers'!C126/SUMIFS('Beladung des Speichers'!$C$17:$C$300,'Beladung des Speichers'!$A$17:$A$300,A126))</f>
        <v/>
      </c>
      <c r="E126" s="152" t="str">
        <f>IF(ISBLANK('Beladung des Speichers'!A126),"",1/SUMIFS('Beladung des Speichers'!$C$17:$C$300,'Beladung des Speichers'!$A$17:$A$300,A126)*C126*SUMIF($A$17:$A$300,A126,'Beladung des Speichers'!$E$17:$E$300))</f>
        <v/>
      </c>
      <c r="F126" s="153" t="str">
        <f>IF(ISBLANK('Beladung des Speichers'!A126),"",IF(C126=0,"0,00",D126/C126*E126))</f>
        <v/>
      </c>
      <c r="G126" s="154" t="str">
        <f>IF(ISBLANK('Beladung des Speichers'!A126),"",SUMIFS('Beladung des Speichers'!$C$17:$C$300,'Beladung des Speichers'!$A$17:$A$300,A126))</f>
        <v/>
      </c>
      <c r="H126" s="112" t="str">
        <f>IF(ISBLANK('Beladung des Speichers'!A126),"",'Beladung des Speichers'!C126)</f>
        <v/>
      </c>
      <c r="I126" s="155" t="str">
        <f>IF(ISBLANK('Beladung des Speichers'!A126),"",SUMIFS('Beladung des Speichers'!$E$17:$E$1001,'Beladung des Speichers'!$A$17:$A$1001,'Ergebnis (detailliert)'!A126))</f>
        <v/>
      </c>
      <c r="J126" s="113" t="str">
        <f>IF(ISBLANK('Beladung des Speichers'!A126),"",'Beladung des Speichers'!E126)</f>
        <v/>
      </c>
      <c r="K126" s="155" t="str">
        <f>IF(ISBLANK('Beladung des Speichers'!A126),"",SUMIFS('Entladung des Speichers'!$C$17:$C$1001,'Entladung des Speichers'!$A$17:$A$1001,'Ergebnis (detailliert)'!A126))</f>
        <v/>
      </c>
      <c r="L126" s="156" t="str">
        <f t="shared" si="6"/>
        <v/>
      </c>
      <c r="M126" s="156" t="str">
        <f>IF(ISBLANK('Entladung des Speichers'!A126),"",'Entladung des Speichers'!C126)</f>
        <v/>
      </c>
      <c r="N126" s="155" t="str">
        <f>IF(ISBLANK('Beladung des Speichers'!A126),"",SUMIFS('Entladung des Speichers'!$E$17:$E$1001,'Entladung des Speichers'!$A$17:$A$1001,'Ergebnis (detailliert)'!$A$17:$A$300))</f>
        <v/>
      </c>
      <c r="O126" s="113" t="str">
        <f t="shared" si="7"/>
        <v/>
      </c>
      <c r="P126" s="17" t="str">
        <f>IFERROR(IF(A126="","",N126*'Ergebnis (detailliert)'!J126/'Ergebnis (detailliert)'!I126),0)</f>
        <v/>
      </c>
      <c r="Q126" s="95" t="str">
        <f t="shared" si="8"/>
        <v/>
      </c>
      <c r="R126" s="96" t="str">
        <f t="shared" si="9"/>
        <v/>
      </c>
      <c r="S126" s="97" t="str">
        <f>IF(A126="","",IF(LOOKUP(A126,Stammdaten!$A$17:$A$1001,Stammdaten!$G$17:$G$1001)="Nein",0,IF(ISBLANK('Beladung des Speichers'!A126),"",ROUND(MIN(J126,Q126)*-1,2))))</f>
        <v/>
      </c>
    </row>
    <row r="127" spans="1:19" x14ac:dyDescent="0.2">
      <c r="A127" s="98" t="str">
        <f>IF('Beladung des Speichers'!A127="","",'Beladung des Speichers'!A127)</f>
        <v/>
      </c>
      <c r="B127" s="98" t="str">
        <f>IF('Beladung des Speichers'!B127="","",'Beladung des Speichers'!B127)</f>
        <v/>
      </c>
      <c r="C127" s="150" t="str">
        <f>IF(ISBLANK('Beladung des Speichers'!A127),"",SUMIFS('Beladung des Speichers'!$C$17:$C$300,'Beladung des Speichers'!$A$17:$A$300,A127)-SUMIFS('Entladung des Speichers'!$C$17:$C$300,'Entladung des Speichers'!$A$17:$A$300,A127)+SUMIFS(Füllstände!$B$17:$B$299,Füllstände!$A$17:$A$299,A127)-SUMIFS(Füllstände!$C$17:$C$299,Füllstände!$A$17:$A$299,A127))</f>
        <v/>
      </c>
      <c r="D127" s="151" t="str">
        <f>IF(ISBLANK('Beladung des Speichers'!A127),"",C127*'Beladung des Speichers'!C127/SUMIFS('Beladung des Speichers'!$C$17:$C$300,'Beladung des Speichers'!$A$17:$A$300,A127))</f>
        <v/>
      </c>
      <c r="E127" s="152" t="str">
        <f>IF(ISBLANK('Beladung des Speichers'!A127),"",1/SUMIFS('Beladung des Speichers'!$C$17:$C$300,'Beladung des Speichers'!$A$17:$A$300,A127)*C127*SUMIF($A$17:$A$300,A127,'Beladung des Speichers'!$E$17:$E$300))</f>
        <v/>
      </c>
      <c r="F127" s="153" t="str">
        <f>IF(ISBLANK('Beladung des Speichers'!A127),"",IF(C127=0,"0,00",D127/C127*E127))</f>
        <v/>
      </c>
      <c r="G127" s="154" t="str">
        <f>IF(ISBLANK('Beladung des Speichers'!A127),"",SUMIFS('Beladung des Speichers'!$C$17:$C$300,'Beladung des Speichers'!$A$17:$A$300,A127))</f>
        <v/>
      </c>
      <c r="H127" s="112" t="str">
        <f>IF(ISBLANK('Beladung des Speichers'!A127),"",'Beladung des Speichers'!C127)</f>
        <v/>
      </c>
      <c r="I127" s="155" t="str">
        <f>IF(ISBLANK('Beladung des Speichers'!A127),"",SUMIFS('Beladung des Speichers'!$E$17:$E$1001,'Beladung des Speichers'!$A$17:$A$1001,'Ergebnis (detailliert)'!A127))</f>
        <v/>
      </c>
      <c r="J127" s="113" t="str">
        <f>IF(ISBLANK('Beladung des Speichers'!A127),"",'Beladung des Speichers'!E127)</f>
        <v/>
      </c>
      <c r="K127" s="155" t="str">
        <f>IF(ISBLANK('Beladung des Speichers'!A127),"",SUMIFS('Entladung des Speichers'!$C$17:$C$1001,'Entladung des Speichers'!$A$17:$A$1001,'Ergebnis (detailliert)'!A127))</f>
        <v/>
      </c>
      <c r="L127" s="156" t="str">
        <f t="shared" si="6"/>
        <v/>
      </c>
      <c r="M127" s="156" t="str">
        <f>IF(ISBLANK('Entladung des Speichers'!A127),"",'Entladung des Speichers'!C127)</f>
        <v/>
      </c>
      <c r="N127" s="155" t="str">
        <f>IF(ISBLANK('Beladung des Speichers'!A127),"",SUMIFS('Entladung des Speichers'!$E$17:$E$1001,'Entladung des Speichers'!$A$17:$A$1001,'Ergebnis (detailliert)'!$A$17:$A$300))</f>
        <v/>
      </c>
      <c r="O127" s="113" t="str">
        <f t="shared" si="7"/>
        <v/>
      </c>
      <c r="P127" s="17" t="str">
        <f>IFERROR(IF(A127="","",N127*'Ergebnis (detailliert)'!J127/'Ergebnis (detailliert)'!I127),0)</f>
        <v/>
      </c>
      <c r="Q127" s="95" t="str">
        <f t="shared" si="8"/>
        <v/>
      </c>
      <c r="R127" s="96" t="str">
        <f t="shared" si="9"/>
        <v/>
      </c>
      <c r="S127" s="97" t="str">
        <f>IF(A127="","",IF(LOOKUP(A127,Stammdaten!$A$17:$A$1001,Stammdaten!$G$17:$G$1001)="Nein",0,IF(ISBLANK('Beladung des Speichers'!A127),"",ROUND(MIN(J127,Q127)*-1,2))))</f>
        <v/>
      </c>
    </row>
    <row r="128" spans="1:19" x14ac:dyDescent="0.2">
      <c r="A128" s="98" t="str">
        <f>IF('Beladung des Speichers'!A128="","",'Beladung des Speichers'!A128)</f>
        <v/>
      </c>
      <c r="B128" s="98" t="str">
        <f>IF('Beladung des Speichers'!B128="","",'Beladung des Speichers'!B128)</f>
        <v/>
      </c>
      <c r="C128" s="150" t="str">
        <f>IF(ISBLANK('Beladung des Speichers'!A128),"",SUMIFS('Beladung des Speichers'!$C$17:$C$300,'Beladung des Speichers'!$A$17:$A$300,A128)-SUMIFS('Entladung des Speichers'!$C$17:$C$300,'Entladung des Speichers'!$A$17:$A$300,A128)+SUMIFS(Füllstände!$B$17:$B$299,Füllstände!$A$17:$A$299,A128)-SUMIFS(Füllstände!$C$17:$C$299,Füllstände!$A$17:$A$299,A128))</f>
        <v/>
      </c>
      <c r="D128" s="151" t="str">
        <f>IF(ISBLANK('Beladung des Speichers'!A128),"",C128*'Beladung des Speichers'!C128/SUMIFS('Beladung des Speichers'!$C$17:$C$300,'Beladung des Speichers'!$A$17:$A$300,A128))</f>
        <v/>
      </c>
      <c r="E128" s="152" t="str">
        <f>IF(ISBLANK('Beladung des Speichers'!A128),"",1/SUMIFS('Beladung des Speichers'!$C$17:$C$300,'Beladung des Speichers'!$A$17:$A$300,A128)*C128*SUMIF($A$17:$A$300,A128,'Beladung des Speichers'!$E$17:$E$300))</f>
        <v/>
      </c>
      <c r="F128" s="153" t="str">
        <f>IF(ISBLANK('Beladung des Speichers'!A128),"",IF(C128=0,"0,00",D128/C128*E128))</f>
        <v/>
      </c>
      <c r="G128" s="154" t="str">
        <f>IF(ISBLANK('Beladung des Speichers'!A128),"",SUMIFS('Beladung des Speichers'!$C$17:$C$300,'Beladung des Speichers'!$A$17:$A$300,A128))</f>
        <v/>
      </c>
      <c r="H128" s="112" t="str">
        <f>IF(ISBLANK('Beladung des Speichers'!A128),"",'Beladung des Speichers'!C128)</f>
        <v/>
      </c>
      <c r="I128" s="155" t="str">
        <f>IF(ISBLANK('Beladung des Speichers'!A128),"",SUMIFS('Beladung des Speichers'!$E$17:$E$1001,'Beladung des Speichers'!$A$17:$A$1001,'Ergebnis (detailliert)'!A128))</f>
        <v/>
      </c>
      <c r="J128" s="113" t="str">
        <f>IF(ISBLANK('Beladung des Speichers'!A128),"",'Beladung des Speichers'!E128)</f>
        <v/>
      </c>
      <c r="K128" s="155" t="str">
        <f>IF(ISBLANK('Beladung des Speichers'!A128),"",SUMIFS('Entladung des Speichers'!$C$17:$C$1001,'Entladung des Speichers'!$A$17:$A$1001,'Ergebnis (detailliert)'!A128))</f>
        <v/>
      </c>
      <c r="L128" s="156" t="str">
        <f t="shared" si="6"/>
        <v/>
      </c>
      <c r="M128" s="156" t="str">
        <f>IF(ISBLANK('Entladung des Speichers'!A128),"",'Entladung des Speichers'!C128)</f>
        <v/>
      </c>
      <c r="N128" s="155" t="str">
        <f>IF(ISBLANK('Beladung des Speichers'!A128),"",SUMIFS('Entladung des Speichers'!$E$17:$E$1001,'Entladung des Speichers'!$A$17:$A$1001,'Ergebnis (detailliert)'!$A$17:$A$300))</f>
        <v/>
      </c>
      <c r="O128" s="113" t="str">
        <f t="shared" si="7"/>
        <v/>
      </c>
      <c r="P128" s="17" t="str">
        <f>IFERROR(IF(A128="","",N128*'Ergebnis (detailliert)'!J128/'Ergebnis (detailliert)'!I128),0)</f>
        <v/>
      </c>
      <c r="Q128" s="95" t="str">
        <f t="shared" si="8"/>
        <v/>
      </c>
      <c r="R128" s="96" t="str">
        <f t="shared" si="9"/>
        <v/>
      </c>
      <c r="S128" s="97" t="str">
        <f>IF(A128="","",IF(LOOKUP(A128,Stammdaten!$A$17:$A$1001,Stammdaten!$G$17:$G$1001)="Nein",0,IF(ISBLANK('Beladung des Speichers'!A128),"",ROUND(MIN(J128,Q128)*-1,2))))</f>
        <v/>
      </c>
    </row>
    <row r="129" spans="1:19" x14ac:dyDescent="0.2">
      <c r="A129" s="98" t="str">
        <f>IF('Beladung des Speichers'!A129="","",'Beladung des Speichers'!A129)</f>
        <v/>
      </c>
      <c r="B129" s="98" t="str">
        <f>IF('Beladung des Speichers'!B129="","",'Beladung des Speichers'!B129)</f>
        <v/>
      </c>
      <c r="C129" s="150" t="str">
        <f>IF(ISBLANK('Beladung des Speichers'!A129),"",SUMIFS('Beladung des Speichers'!$C$17:$C$300,'Beladung des Speichers'!$A$17:$A$300,A129)-SUMIFS('Entladung des Speichers'!$C$17:$C$300,'Entladung des Speichers'!$A$17:$A$300,A129)+SUMIFS(Füllstände!$B$17:$B$299,Füllstände!$A$17:$A$299,A129)-SUMIFS(Füllstände!$C$17:$C$299,Füllstände!$A$17:$A$299,A129))</f>
        <v/>
      </c>
      <c r="D129" s="151" t="str">
        <f>IF(ISBLANK('Beladung des Speichers'!A129),"",C129*'Beladung des Speichers'!C129/SUMIFS('Beladung des Speichers'!$C$17:$C$300,'Beladung des Speichers'!$A$17:$A$300,A129))</f>
        <v/>
      </c>
      <c r="E129" s="152" t="str">
        <f>IF(ISBLANK('Beladung des Speichers'!A129),"",1/SUMIFS('Beladung des Speichers'!$C$17:$C$300,'Beladung des Speichers'!$A$17:$A$300,A129)*C129*SUMIF($A$17:$A$300,A129,'Beladung des Speichers'!$E$17:$E$300))</f>
        <v/>
      </c>
      <c r="F129" s="153" t="str">
        <f>IF(ISBLANK('Beladung des Speichers'!A129),"",IF(C129=0,"0,00",D129/C129*E129))</f>
        <v/>
      </c>
      <c r="G129" s="154" t="str">
        <f>IF(ISBLANK('Beladung des Speichers'!A129),"",SUMIFS('Beladung des Speichers'!$C$17:$C$300,'Beladung des Speichers'!$A$17:$A$300,A129))</f>
        <v/>
      </c>
      <c r="H129" s="112" t="str">
        <f>IF(ISBLANK('Beladung des Speichers'!A129),"",'Beladung des Speichers'!C129)</f>
        <v/>
      </c>
      <c r="I129" s="155" t="str">
        <f>IF(ISBLANK('Beladung des Speichers'!A129),"",SUMIFS('Beladung des Speichers'!$E$17:$E$1001,'Beladung des Speichers'!$A$17:$A$1001,'Ergebnis (detailliert)'!A129))</f>
        <v/>
      </c>
      <c r="J129" s="113" t="str">
        <f>IF(ISBLANK('Beladung des Speichers'!A129),"",'Beladung des Speichers'!E129)</f>
        <v/>
      </c>
      <c r="K129" s="155" t="str">
        <f>IF(ISBLANK('Beladung des Speichers'!A129),"",SUMIFS('Entladung des Speichers'!$C$17:$C$1001,'Entladung des Speichers'!$A$17:$A$1001,'Ergebnis (detailliert)'!A129))</f>
        <v/>
      </c>
      <c r="L129" s="156" t="str">
        <f t="shared" si="6"/>
        <v/>
      </c>
      <c r="M129" s="156" t="str">
        <f>IF(ISBLANK('Entladung des Speichers'!A129),"",'Entladung des Speichers'!C129)</f>
        <v/>
      </c>
      <c r="N129" s="155" t="str">
        <f>IF(ISBLANK('Beladung des Speichers'!A129),"",SUMIFS('Entladung des Speichers'!$E$17:$E$1001,'Entladung des Speichers'!$A$17:$A$1001,'Ergebnis (detailliert)'!$A$17:$A$300))</f>
        <v/>
      </c>
      <c r="O129" s="113" t="str">
        <f t="shared" si="7"/>
        <v/>
      </c>
      <c r="P129" s="17" t="str">
        <f>IFERROR(IF(A129="","",N129*'Ergebnis (detailliert)'!J129/'Ergebnis (detailliert)'!I129),0)</f>
        <v/>
      </c>
      <c r="Q129" s="95" t="str">
        <f t="shared" si="8"/>
        <v/>
      </c>
      <c r="R129" s="96" t="str">
        <f t="shared" si="9"/>
        <v/>
      </c>
      <c r="S129" s="97" t="str">
        <f>IF(A129="","",IF(LOOKUP(A129,Stammdaten!$A$17:$A$1001,Stammdaten!$G$17:$G$1001)="Nein",0,IF(ISBLANK('Beladung des Speichers'!A129),"",ROUND(MIN(J129,Q129)*-1,2))))</f>
        <v/>
      </c>
    </row>
    <row r="130" spans="1:19" x14ac:dyDescent="0.2">
      <c r="A130" s="98" t="str">
        <f>IF('Beladung des Speichers'!A130="","",'Beladung des Speichers'!A130)</f>
        <v/>
      </c>
      <c r="B130" s="98" t="str">
        <f>IF('Beladung des Speichers'!B130="","",'Beladung des Speichers'!B130)</f>
        <v/>
      </c>
      <c r="C130" s="150" t="str">
        <f>IF(ISBLANK('Beladung des Speichers'!A130),"",SUMIFS('Beladung des Speichers'!$C$17:$C$300,'Beladung des Speichers'!$A$17:$A$300,A130)-SUMIFS('Entladung des Speichers'!$C$17:$C$300,'Entladung des Speichers'!$A$17:$A$300,A130)+SUMIFS(Füllstände!$B$17:$B$299,Füllstände!$A$17:$A$299,A130)-SUMIFS(Füllstände!$C$17:$C$299,Füllstände!$A$17:$A$299,A130))</f>
        <v/>
      </c>
      <c r="D130" s="151" t="str">
        <f>IF(ISBLANK('Beladung des Speichers'!A130),"",C130*'Beladung des Speichers'!C130/SUMIFS('Beladung des Speichers'!$C$17:$C$300,'Beladung des Speichers'!$A$17:$A$300,A130))</f>
        <v/>
      </c>
      <c r="E130" s="152" t="str">
        <f>IF(ISBLANK('Beladung des Speichers'!A130),"",1/SUMIFS('Beladung des Speichers'!$C$17:$C$300,'Beladung des Speichers'!$A$17:$A$300,A130)*C130*SUMIF($A$17:$A$300,A130,'Beladung des Speichers'!$E$17:$E$300))</f>
        <v/>
      </c>
      <c r="F130" s="153" t="str">
        <f>IF(ISBLANK('Beladung des Speichers'!A130),"",IF(C130=0,"0,00",D130/C130*E130))</f>
        <v/>
      </c>
      <c r="G130" s="154" t="str">
        <f>IF(ISBLANK('Beladung des Speichers'!A130),"",SUMIFS('Beladung des Speichers'!$C$17:$C$300,'Beladung des Speichers'!$A$17:$A$300,A130))</f>
        <v/>
      </c>
      <c r="H130" s="112" t="str">
        <f>IF(ISBLANK('Beladung des Speichers'!A130),"",'Beladung des Speichers'!C130)</f>
        <v/>
      </c>
      <c r="I130" s="155" t="str">
        <f>IF(ISBLANK('Beladung des Speichers'!A130),"",SUMIFS('Beladung des Speichers'!$E$17:$E$1001,'Beladung des Speichers'!$A$17:$A$1001,'Ergebnis (detailliert)'!A130))</f>
        <v/>
      </c>
      <c r="J130" s="113" t="str">
        <f>IF(ISBLANK('Beladung des Speichers'!A130),"",'Beladung des Speichers'!E130)</f>
        <v/>
      </c>
      <c r="K130" s="155" t="str">
        <f>IF(ISBLANK('Beladung des Speichers'!A130),"",SUMIFS('Entladung des Speichers'!$C$17:$C$1001,'Entladung des Speichers'!$A$17:$A$1001,'Ergebnis (detailliert)'!A130))</f>
        <v/>
      </c>
      <c r="L130" s="156" t="str">
        <f t="shared" si="6"/>
        <v/>
      </c>
      <c r="M130" s="156" t="str">
        <f>IF(ISBLANK('Entladung des Speichers'!A130),"",'Entladung des Speichers'!C130)</f>
        <v/>
      </c>
      <c r="N130" s="155" t="str">
        <f>IF(ISBLANK('Beladung des Speichers'!A130),"",SUMIFS('Entladung des Speichers'!$E$17:$E$1001,'Entladung des Speichers'!$A$17:$A$1001,'Ergebnis (detailliert)'!$A$17:$A$300))</f>
        <v/>
      </c>
      <c r="O130" s="113" t="str">
        <f t="shared" si="7"/>
        <v/>
      </c>
      <c r="P130" s="17" t="str">
        <f>IFERROR(IF(A130="","",N130*'Ergebnis (detailliert)'!J130/'Ergebnis (detailliert)'!I130),0)</f>
        <v/>
      </c>
      <c r="Q130" s="95" t="str">
        <f t="shared" si="8"/>
        <v/>
      </c>
      <c r="R130" s="96" t="str">
        <f t="shared" si="9"/>
        <v/>
      </c>
      <c r="S130" s="97" t="str">
        <f>IF(A130="","",IF(LOOKUP(A130,Stammdaten!$A$17:$A$1001,Stammdaten!$G$17:$G$1001)="Nein",0,IF(ISBLANK('Beladung des Speichers'!A130),"",ROUND(MIN(J130,Q130)*-1,2))))</f>
        <v/>
      </c>
    </row>
    <row r="131" spans="1:19" x14ac:dyDescent="0.2">
      <c r="A131" s="98" t="str">
        <f>IF('Beladung des Speichers'!A131="","",'Beladung des Speichers'!A131)</f>
        <v/>
      </c>
      <c r="B131" s="98" t="str">
        <f>IF('Beladung des Speichers'!B131="","",'Beladung des Speichers'!B131)</f>
        <v/>
      </c>
      <c r="C131" s="150" t="str">
        <f>IF(ISBLANK('Beladung des Speichers'!A131),"",SUMIFS('Beladung des Speichers'!$C$17:$C$300,'Beladung des Speichers'!$A$17:$A$300,A131)-SUMIFS('Entladung des Speichers'!$C$17:$C$300,'Entladung des Speichers'!$A$17:$A$300,A131)+SUMIFS(Füllstände!$B$17:$B$299,Füllstände!$A$17:$A$299,A131)-SUMIFS(Füllstände!$C$17:$C$299,Füllstände!$A$17:$A$299,A131))</f>
        <v/>
      </c>
      <c r="D131" s="151" t="str">
        <f>IF(ISBLANK('Beladung des Speichers'!A131),"",C131*'Beladung des Speichers'!C131/SUMIFS('Beladung des Speichers'!$C$17:$C$300,'Beladung des Speichers'!$A$17:$A$300,A131))</f>
        <v/>
      </c>
      <c r="E131" s="152" t="str">
        <f>IF(ISBLANK('Beladung des Speichers'!A131),"",1/SUMIFS('Beladung des Speichers'!$C$17:$C$300,'Beladung des Speichers'!$A$17:$A$300,A131)*C131*SUMIF($A$17:$A$300,A131,'Beladung des Speichers'!$E$17:$E$300))</f>
        <v/>
      </c>
      <c r="F131" s="153" t="str">
        <f>IF(ISBLANK('Beladung des Speichers'!A131),"",IF(C131=0,"0,00",D131/C131*E131))</f>
        <v/>
      </c>
      <c r="G131" s="154" t="str">
        <f>IF(ISBLANK('Beladung des Speichers'!A131),"",SUMIFS('Beladung des Speichers'!$C$17:$C$300,'Beladung des Speichers'!$A$17:$A$300,A131))</f>
        <v/>
      </c>
      <c r="H131" s="112" t="str">
        <f>IF(ISBLANK('Beladung des Speichers'!A131),"",'Beladung des Speichers'!C131)</f>
        <v/>
      </c>
      <c r="I131" s="155" t="str">
        <f>IF(ISBLANK('Beladung des Speichers'!A131),"",SUMIFS('Beladung des Speichers'!$E$17:$E$1001,'Beladung des Speichers'!$A$17:$A$1001,'Ergebnis (detailliert)'!A131))</f>
        <v/>
      </c>
      <c r="J131" s="113" t="str">
        <f>IF(ISBLANK('Beladung des Speichers'!A131),"",'Beladung des Speichers'!E131)</f>
        <v/>
      </c>
      <c r="K131" s="155" t="str">
        <f>IF(ISBLANK('Beladung des Speichers'!A131),"",SUMIFS('Entladung des Speichers'!$C$17:$C$1001,'Entladung des Speichers'!$A$17:$A$1001,'Ergebnis (detailliert)'!A131))</f>
        <v/>
      </c>
      <c r="L131" s="156" t="str">
        <f t="shared" si="6"/>
        <v/>
      </c>
      <c r="M131" s="156" t="str">
        <f>IF(ISBLANK('Entladung des Speichers'!A131),"",'Entladung des Speichers'!C131)</f>
        <v/>
      </c>
      <c r="N131" s="155" t="str">
        <f>IF(ISBLANK('Beladung des Speichers'!A131),"",SUMIFS('Entladung des Speichers'!$E$17:$E$1001,'Entladung des Speichers'!$A$17:$A$1001,'Ergebnis (detailliert)'!$A$17:$A$300))</f>
        <v/>
      </c>
      <c r="O131" s="113" t="str">
        <f t="shared" si="7"/>
        <v/>
      </c>
      <c r="P131" s="17" t="str">
        <f>IFERROR(IF(A131="","",N131*'Ergebnis (detailliert)'!J131/'Ergebnis (detailliert)'!I131),0)</f>
        <v/>
      </c>
      <c r="Q131" s="95" t="str">
        <f t="shared" si="8"/>
        <v/>
      </c>
      <c r="R131" s="96" t="str">
        <f t="shared" si="9"/>
        <v/>
      </c>
      <c r="S131" s="97" t="str">
        <f>IF(A131="","",IF(LOOKUP(A131,Stammdaten!$A$17:$A$1001,Stammdaten!$G$17:$G$1001)="Nein",0,IF(ISBLANK('Beladung des Speichers'!A131),"",ROUND(MIN(J131,Q131)*-1,2))))</f>
        <v/>
      </c>
    </row>
    <row r="132" spans="1:19" x14ac:dyDescent="0.2">
      <c r="A132" s="98" t="str">
        <f>IF('Beladung des Speichers'!A132="","",'Beladung des Speichers'!A132)</f>
        <v/>
      </c>
      <c r="B132" s="98" t="str">
        <f>IF('Beladung des Speichers'!B132="","",'Beladung des Speichers'!B132)</f>
        <v/>
      </c>
      <c r="C132" s="150" t="str">
        <f>IF(ISBLANK('Beladung des Speichers'!A132),"",SUMIFS('Beladung des Speichers'!$C$17:$C$300,'Beladung des Speichers'!$A$17:$A$300,A132)-SUMIFS('Entladung des Speichers'!$C$17:$C$300,'Entladung des Speichers'!$A$17:$A$300,A132)+SUMIFS(Füllstände!$B$17:$B$299,Füllstände!$A$17:$A$299,A132)-SUMIFS(Füllstände!$C$17:$C$299,Füllstände!$A$17:$A$299,A132))</f>
        <v/>
      </c>
      <c r="D132" s="151" t="str">
        <f>IF(ISBLANK('Beladung des Speichers'!A132),"",C132*'Beladung des Speichers'!C132/SUMIFS('Beladung des Speichers'!$C$17:$C$300,'Beladung des Speichers'!$A$17:$A$300,A132))</f>
        <v/>
      </c>
      <c r="E132" s="152" t="str">
        <f>IF(ISBLANK('Beladung des Speichers'!A132),"",1/SUMIFS('Beladung des Speichers'!$C$17:$C$300,'Beladung des Speichers'!$A$17:$A$300,A132)*C132*SUMIF($A$17:$A$300,A132,'Beladung des Speichers'!$E$17:$E$300))</f>
        <v/>
      </c>
      <c r="F132" s="153" t="str">
        <f>IF(ISBLANK('Beladung des Speichers'!A132),"",IF(C132=0,"0,00",D132/C132*E132))</f>
        <v/>
      </c>
      <c r="G132" s="154" t="str">
        <f>IF(ISBLANK('Beladung des Speichers'!A132),"",SUMIFS('Beladung des Speichers'!$C$17:$C$300,'Beladung des Speichers'!$A$17:$A$300,A132))</f>
        <v/>
      </c>
      <c r="H132" s="112" t="str">
        <f>IF(ISBLANK('Beladung des Speichers'!A132),"",'Beladung des Speichers'!C132)</f>
        <v/>
      </c>
      <c r="I132" s="155" t="str">
        <f>IF(ISBLANK('Beladung des Speichers'!A132),"",SUMIFS('Beladung des Speichers'!$E$17:$E$1001,'Beladung des Speichers'!$A$17:$A$1001,'Ergebnis (detailliert)'!A132))</f>
        <v/>
      </c>
      <c r="J132" s="113" t="str">
        <f>IF(ISBLANK('Beladung des Speichers'!A132),"",'Beladung des Speichers'!E132)</f>
        <v/>
      </c>
      <c r="K132" s="155" t="str">
        <f>IF(ISBLANK('Beladung des Speichers'!A132),"",SUMIFS('Entladung des Speichers'!$C$17:$C$1001,'Entladung des Speichers'!$A$17:$A$1001,'Ergebnis (detailliert)'!A132))</f>
        <v/>
      </c>
      <c r="L132" s="156" t="str">
        <f t="shared" si="6"/>
        <v/>
      </c>
      <c r="M132" s="156" t="str">
        <f>IF(ISBLANK('Entladung des Speichers'!A132),"",'Entladung des Speichers'!C132)</f>
        <v/>
      </c>
      <c r="N132" s="155" t="str">
        <f>IF(ISBLANK('Beladung des Speichers'!A132),"",SUMIFS('Entladung des Speichers'!$E$17:$E$1001,'Entladung des Speichers'!$A$17:$A$1001,'Ergebnis (detailliert)'!$A$17:$A$300))</f>
        <v/>
      </c>
      <c r="O132" s="113" t="str">
        <f t="shared" si="7"/>
        <v/>
      </c>
      <c r="P132" s="17" t="str">
        <f>IFERROR(IF(A132="","",N132*'Ergebnis (detailliert)'!J132/'Ergebnis (detailliert)'!I132),0)</f>
        <v/>
      </c>
      <c r="Q132" s="95" t="str">
        <f t="shared" si="8"/>
        <v/>
      </c>
      <c r="R132" s="96" t="str">
        <f t="shared" si="9"/>
        <v/>
      </c>
      <c r="S132" s="97" t="str">
        <f>IF(A132="","",IF(LOOKUP(A132,Stammdaten!$A$17:$A$1001,Stammdaten!$G$17:$G$1001)="Nein",0,IF(ISBLANK('Beladung des Speichers'!A132),"",ROUND(MIN(J132,Q132)*-1,2))))</f>
        <v/>
      </c>
    </row>
    <row r="133" spans="1:19" x14ac:dyDescent="0.2">
      <c r="A133" s="98" t="str">
        <f>IF('Beladung des Speichers'!A133="","",'Beladung des Speichers'!A133)</f>
        <v/>
      </c>
      <c r="B133" s="98" t="str">
        <f>IF('Beladung des Speichers'!B133="","",'Beladung des Speichers'!B133)</f>
        <v/>
      </c>
      <c r="C133" s="150" t="str">
        <f>IF(ISBLANK('Beladung des Speichers'!A133),"",SUMIFS('Beladung des Speichers'!$C$17:$C$300,'Beladung des Speichers'!$A$17:$A$300,A133)-SUMIFS('Entladung des Speichers'!$C$17:$C$300,'Entladung des Speichers'!$A$17:$A$300,A133)+SUMIFS(Füllstände!$B$17:$B$299,Füllstände!$A$17:$A$299,A133)-SUMIFS(Füllstände!$C$17:$C$299,Füllstände!$A$17:$A$299,A133))</f>
        <v/>
      </c>
      <c r="D133" s="151" t="str">
        <f>IF(ISBLANK('Beladung des Speichers'!A133),"",C133*'Beladung des Speichers'!C133/SUMIFS('Beladung des Speichers'!$C$17:$C$300,'Beladung des Speichers'!$A$17:$A$300,A133))</f>
        <v/>
      </c>
      <c r="E133" s="152" t="str">
        <f>IF(ISBLANK('Beladung des Speichers'!A133),"",1/SUMIFS('Beladung des Speichers'!$C$17:$C$300,'Beladung des Speichers'!$A$17:$A$300,A133)*C133*SUMIF($A$17:$A$300,A133,'Beladung des Speichers'!$E$17:$E$300))</f>
        <v/>
      </c>
      <c r="F133" s="153" t="str">
        <f>IF(ISBLANK('Beladung des Speichers'!A133),"",IF(C133=0,"0,00",D133/C133*E133))</f>
        <v/>
      </c>
      <c r="G133" s="154" t="str">
        <f>IF(ISBLANK('Beladung des Speichers'!A133),"",SUMIFS('Beladung des Speichers'!$C$17:$C$300,'Beladung des Speichers'!$A$17:$A$300,A133))</f>
        <v/>
      </c>
      <c r="H133" s="112" t="str">
        <f>IF(ISBLANK('Beladung des Speichers'!A133),"",'Beladung des Speichers'!C133)</f>
        <v/>
      </c>
      <c r="I133" s="155" t="str">
        <f>IF(ISBLANK('Beladung des Speichers'!A133),"",SUMIFS('Beladung des Speichers'!$E$17:$E$1001,'Beladung des Speichers'!$A$17:$A$1001,'Ergebnis (detailliert)'!A133))</f>
        <v/>
      </c>
      <c r="J133" s="113" t="str">
        <f>IF(ISBLANK('Beladung des Speichers'!A133),"",'Beladung des Speichers'!E133)</f>
        <v/>
      </c>
      <c r="K133" s="155" t="str">
        <f>IF(ISBLANK('Beladung des Speichers'!A133),"",SUMIFS('Entladung des Speichers'!$C$17:$C$1001,'Entladung des Speichers'!$A$17:$A$1001,'Ergebnis (detailliert)'!A133))</f>
        <v/>
      </c>
      <c r="L133" s="156" t="str">
        <f t="shared" si="6"/>
        <v/>
      </c>
      <c r="M133" s="156" t="str">
        <f>IF(ISBLANK('Entladung des Speichers'!A133),"",'Entladung des Speichers'!C133)</f>
        <v/>
      </c>
      <c r="N133" s="155" t="str">
        <f>IF(ISBLANK('Beladung des Speichers'!A133),"",SUMIFS('Entladung des Speichers'!$E$17:$E$1001,'Entladung des Speichers'!$A$17:$A$1001,'Ergebnis (detailliert)'!$A$17:$A$300))</f>
        <v/>
      </c>
      <c r="O133" s="113" t="str">
        <f t="shared" si="7"/>
        <v/>
      </c>
      <c r="P133" s="17" t="str">
        <f>IFERROR(IF(A133="","",N133*'Ergebnis (detailliert)'!J133/'Ergebnis (detailliert)'!I133),0)</f>
        <v/>
      </c>
      <c r="Q133" s="95" t="str">
        <f t="shared" si="8"/>
        <v/>
      </c>
      <c r="R133" s="96" t="str">
        <f t="shared" si="9"/>
        <v/>
      </c>
      <c r="S133" s="97" t="str">
        <f>IF(A133="","",IF(LOOKUP(A133,Stammdaten!$A$17:$A$1001,Stammdaten!$G$17:$G$1001)="Nein",0,IF(ISBLANK('Beladung des Speichers'!A133),"",ROUND(MIN(J133,Q133)*-1,2))))</f>
        <v/>
      </c>
    </row>
    <row r="134" spans="1:19" x14ac:dyDescent="0.2">
      <c r="A134" s="98" t="str">
        <f>IF('Beladung des Speichers'!A134="","",'Beladung des Speichers'!A134)</f>
        <v/>
      </c>
      <c r="B134" s="98" t="str">
        <f>IF('Beladung des Speichers'!B134="","",'Beladung des Speichers'!B134)</f>
        <v/>
      </c>
      <c r="C134" s="150" t="str">
        <f>IF(ISBLANK('Beladung des Speichers'!A134),"",SUMIFS('Beladung des Speichers'!$C$17:$C$300,'Beladung des Speichers'!$A$17:$A$300,A134)-SUMIFS('Entladung des Speichers'!$C$17:$C$300,'Entladung des Speichers'!$A$17:$A$300,A134)+SUMIFS(Füllstände!$B$17:$B$299,Füllstände!$A$17:$A$299,A134)-SUMIFS(Füllstände!$C$17:$C$299,Füllstände!$A$17:$A$299,A134))</f>
        <v/>
      </c>
      <c r="D134" s="151" t="str">
        <f>IF(ISBLANK('Beladung des Speichers'!A134),"",C134*'Beladung des Speichers'!C134/SUMIFS('Beladung des Speichers'!$C$17:$C$300,'Beladung des Speichers'!$A$17:$A$300,A134))</f>
        <v/>
      </c>
      <c r="E134" s="152" t="str">
        <f>IF(ISBLANK('Beladung des Speichers'!A134),"",1/SUMIFS('Beladung des Speichers'!$C$17:$C$300,'Beladung des Speichers'!$A$17:$A$300,A134)*C134*SUMIF($A$17:$A$300,A134,'Beladung des Speichers'!$E$17:$E$300))</f>
        <v/>
      </c>
      <c r="F134" s="153" t="str">
        <f>IF(ISBLANK('Beladung des Speichers'!A134),"",IF(C134=0,"0,00",D134/C134*E134))</f>
        <v/>
      </c>
      <c r="G134" s="154" t="str">
        <f>IF(ISBLANK('Beladung des Speichers'!A134),"",SUMIFS('Beladung des Speichers'!$C$17:$C$300,'Beladung des Speichers'!$A$17:$A$300,A134))</f>
        <v/>
      </c>
      <c r="H134" s="112" t="str">
        <f>IF(ISBLANK('Beladung des Speichers'!A134),"",'Beladung des Speichers'!C134)</f>
        <v/>
      </c>
      <c r="I134" s="155" t="str">
        <f>IF(ISBLANK('Beladung des Speichers'!A134),"",SUMIFS('Beladung des Speichers'!$E$17:$E$1001,'Beladung des Speichers'!$A$17:$A$1001,'Ergebnis (detailliert)'!A134))</f>
        <v/>
      </c>
      <c r="J134" s="113" t="str">
        <f>IF(ISBLANK('Beladung des Speichers'!A134),"",'Beladung des Speichers'!E134)</f>
        <v/>
      </c>
      <c r="K134" s="155" t="str">
        <f>IF(ISBLANK('Beladung des Speichers'!A134),"",SUMIFS('Entladung des Speichers'!$C$17:$C$1001,'Entladung des Speichers'!$A$17:$A$1001,'Ergebnis (detailliert)'!A134))</f>
        <v/>
      </c>
      <c r="L134" s="156" t="str">
        <f t="shared" si="6"/>
        <v/>
      </c>
      <c r="M134" s="156" t="str">
        <f>IF(ISBLANK('Entladung des Speichers'!A134),"",'Entladung des Speichers'!C134)</f>
        <v/>
      </c>
      <c r="N134" s="155" t="str">
        <f>IF(ISBLANK('Beladung des Speichers'!A134),"",SUMIFS('Entladung des Speichers'!$E$17:$E$1001,'Entladung des Speichers'!$A$17:$A$1001,'Ergebnis (detailliert)'!$A$17:$A$300))</f>
        <v/>
      </c>
      <c r="O134" s="113" t="str">
        <f t="shared" si="7"/>
        <v/>
      </c>
      <c r="P134" s="17" t="str">
        <f>IFERROR(IF(A134="","",N134*'Ergebnis (detailliert)'!J134/'Ergebnis (detailliert)'!I134),0)</f>
        <v/>
      </c>
      <c r="Q134" s="95" t="str">
        <f t="shared" si="8"/>
        <v/>
      </c>
      <c r="R134" s="96" t="str">
        <f t="shared" si="9"/>
        <v/>
      </c>
      <c r="S134" s="97" t="str">
        <f>IF(A134="","",IF(LOOKUP(A134,Stammdaten!$A$17:$A$1001,Stammdaten!$G$17:$G$1001)="Nein",0,IF(ISBLANK('Beladung des Speichers'!A134),"",ROUND(MIN(J134,Q134)*-1,2))))</f>
        <v/>
      </c>
    </row>
    <row r="135" spans="1:19" x14ac:dyDescent="0.2">
      <c r="A135" s="98" t="str">
        <f>IF('Beladung des Speichers'!A135="","",'Beladung des Speichers'!A135)</f>
        <v/>
      </c>
      <c r="B135" s="98" t="str">
        <f>IF('Beladung des Speichers'!B135="","",'Beladung des Speichers'!B135)</f>
        <v/>
      </c>
      <c r="C135" s="150" t="str">
        <f>IF(ISBLANK('Beladung des Speichers'!A135),"",SUMIFS('Beladung des Speichers'!$C$17:$C$300,'Beladung des Speichers'!$A$17:$A$300,A135)-SUMIFS('Entladung des Speichers'!$C$17:$C$300,'Entladung des Speichers'!$A$17:$A$300,A135)+SUMIFS(Füllstände!$B$17:$B$299,Füllstände!$A$17:$A$299,A135)-SUMIFS(Füllstände!$C$17:$C$299,Füllstände!$A$17:$A$299,A135))</f>
        <v/>
      </c>
      <c r="D135" s="151" t="str">
        <f>IF(ISBLANK('Beladung des Speichers'!A135),"",C135*'Beladung des Speichers'!C135/SUMIFS('Beladung des Speichers'!$C$17:$C$300,'Beladung des Speichers'!$A$17:$A$300,A135))</f>
        <v/>
      </c>
      <c r="E135" s="152" t="str">
        <f>IF(ISBLANK('Beladung des Speichers'!A135),"",1/SUMIFS('Beladung des Speichers'!$C$17:$C$300,'Beladung des Speichers'!$A$17:$A$300,A135)*C135*SUMIF($A$17:$A$300,A135,'Beladung des Speichers'!$E$17:$E$300))</f>
        <v/>
      </c>
      <c r="F135" s="153" t="str">
        <f>IF(ISBLANK('Beladung des Speichers'!A135),"",IF(C135=0,"0,00",D135/C135*E135))</f>
        <v/>
      </c>
      <c r="G135" s="154" t="str">
        <f>IF(ISBLANK('Beladung des Speichers'!A135),"",SUMIFS('Beladung des Speichers'!$C$17:$C$300,'Beladung des Speichers'!$A$17:$A$300,A135))</f>
        <v/>
      </c>
      <c r="H135" s="112" t="str">
        <f>IF(ISBLANK('Beladung des Speichers'!A135),"",'Beladung des Speichers'!C135)</f>
        <v/>
      </c>
      <c r="I135" s="155" t="str">
        <f>IF(ISBLANK('Beladung des Speichers'!A135),"",SUMIFS('Beladung des Speichers'!$E$17:$E$1001,'Beladung des Speichers'!$A$17:$A$1001,'Ergebnis (detailliert)'!A135))</f>
        <v/>
      </c>
      <c r="J135" s="113" t="str">
        <f>IF(ISBLANK('Beladung des Speichers'!A135),"",'Beladung des Speichers'!E135)</f>
        <v/>
      </c>
      <c r="K135" s="155" t="str">
        <f>IF(ISBLANK('Beladung des Speichers'!A135),"",SUMIFS('Entladung des Speichers'!$C$17:$C$1001,'Entladung des Speichers'!$A$17:$A$1001,'Ergebnis (detailliert)'!A135))</f>
        <v/>
      </c>
      <c r="L135" s="156" t="str">
        <f t="shared" si="6"/>
        <v/>
      </c>
      <c r="M135" s="156" t="str">
        <f>IF(ISBLANK('Entladung des Speichers'!A135),"",'Entladung des Speichers'!C135)</f>
        <v/>
      </c>
      <c r="N135" s="155" t="str">
        <f>IF(ISBLANK('Beladung des Speichers'!A135),"",SUMIFS('Entladung des Speichers'!$E$17:$E$1001,'Entladung des Speichers'!$A$17:$A$1001,'Ergebnis (detailliert)'!$A$17:$A$300))</f>
        <v/>
      </c>
      <c r="O135" s="113" t="str">
        <f t="shared" si="7"/>
        <v/>
      </c>
      <c r="P135" s="17" t="str">
        <f>IFERROR(IF(A135="","",N135*'Ergebnis (detailliert)'!J135/'Ergebnis (detailliert)'!I135),0)</f>
        <v/>
      </c>
      <c r="Q135" s="95" t="str">
        <f t="shared" si="8"/>
        <v/>
      </c>
      <c r="R135" s="96" t="str">
        <f t="shared" si="9"/>
        <v/>
      </c>
      <c r="S135" s="97" t="str">
        <f>IF(A135="","",IF(LOOKUP(A135,Stammdaten!$A$17:$A$1001,Stammdaten!$G$17:$G$1001)="Nein",0,IF(ISBLANK('Beladung des Speichers'!A135),"",ROUND(MIN(J135,Q135)*-1,2))))</f>
        <v/>
      </c>
    </row>
    <row r="136" spans="1:19" x14ac:dyDescent="0.2">
      <c r="A136" s="98" t="str">
        <f>IF('Beladung des Speichers'!A136="","",'Beladung des Speichers'!A136)</f>
        <v/>
      </c>
      <c r="B136" s="98" t="str">
        <f>IF('Beladung des Speichers'!B136="","",'Beladung des Speichers'!B136)</f>
        <v/>
      </c>
      <c r="C136" s="150" t="str">
        <f>IF(ISBLANK('Beladung des Speichers'!A136),"",SUMIFS('Beladung des Speichers'!$C$17:$C$300,'Beladung des Speichers'!$A$17:$A$300,A136)-SUMIFS('Entladung des Speichers'!$C$17:$C$300,'Entladung des Speichers'!$A$17:$A$300,A136)+SUMIFS(Füllstände!$B$17:$B$299,Füllstände!$A$17:$A$299,A136)-SUMIFS(Füllstände!$C$17:$C$299,Füllstände!$A$17:$A$299,A136))</f>
        <v/>
      </c>
      <c r="D136" s="151" t="str">
        <f>IF(ISBLANK('Beladung des Speichers'!A136),"",C136*'Beladung des Speichers'!C136/SUMIFS('Beladung des Speichers'!$C$17:$C$300,'Beladung des Speichers'!$A$17:$A$300,A136))</f>
        <v/>
      </c>
      <c r="E136" s="152" t="str">
        <f>IF(ISBLANK('Beladung des Speichers'!A136),"",1/SUMIFS('Beladung des Speichers'!$C$17:$C$300,'Beladung des Speichers'!$A$17:$A$300,A136)*C136*SUMIF($A$17:$A$300,A136,'Beladung des Speichers'!$E$17:$E$300))</f>
        <v/>
      </c>
      <c r="F136" s="153" t="str">
        <f>IF(ISBLANK('Beladung des Speichers'!A136),"",IF(C136=0,"0,00",D136/C136*E136))</f>
        <v/>
      </c>
      <c r="G136" s="154" t="str">
        <f>IF(ISBLANK('Beladung des Speichers'!A136),"",SUMIFS('Beladung des Speichers'!$C$17:$C$300,'Beladung des Speichers'!$A$17:$A$300,A136))</f>
        <v/>
      </c>
      <c r="H136" s="112" t="str">
        <f>IF(ISBLANK('Beladung des Speichers'!A136),"",'Beladung des Speichers'!C136)</f>
        <v/>
      </c>
      <c r="I136" s="155" t="str">
        <f>IF(ISBLANK('Beladung des Speichers'!A136),"",SUMIFS('Beladung des Speichers'!$E$17:$E$1001,'Beladung des Speichers'!$A$17:$A$1001,'Ergebnis (detailliert)'!A136))</f>
        <v/>
      </c>
      <c r="J136" s="113" t="str">
        <f>IF(ISBLANK('Beladung des Speichers'!A136),"",'Beladung des Speichers'!E136)</f>
        <v/>
      </c>
      <c r="K136" s="155" t="str">
        <f>IF(ISBLANK('Beladung des Speichers'!A136),"",SUMIFS('Entladung des Speichers'!$C$17:$C$1001,'Entladung des Speichers'!$A$17:$A$1001,'Ergebnis (detailliert)'!A136))</f>
        <v/>
      </c>
      <c r="L136" s="156" t="str">
        <f t="shared" si="6"/>
        <v/>
      </c>
      <c r="M136" s="156" t="str">
        <f>IF(ISBLANK('Entladung des Speichers'!A136),"",'Entladung des Speichers'!C136)</f>
        <v/>
      </c>
      <c r="N136" s="155" t="str">
        <f>IF(ISBLANK('Beladung des Speichers'!A136),"",SUMIFS('Entladung des Speichers'!$E$17:$E$1001,'Entladung des Speichers'!$A$17:$A$1001,'Ergebnis (detailliert)'!$A$17:$A$300))</f>
        <v/>
      </c>
      <c r="O136" s="113" t="str">
        <f t="shared" si="7"/>
        <v/>
      </c>
      <c r="P136" s="17" t="str">
        <f>IFERROR(IF(A136="","",N136*'Ergebnis (detailliert)'!J136/'Ergebnis (detailliert)'!I136),0)</f>
        <v/>
      </c>
      <c r="Q136" s="95" t="str">
        <f t="shared" si="8"/>
        <v/>
      </c>
      <c r="R136" s="96" t="str">
        <f t="shared" si="9"/>
        <v/>
      </c>
      <c r="S136" s="97" t="str">
        <f>IF(A136="","",IF(LOOKUP(A136,Stammdaten!$A$17:$A$1001,Stammdaten!$G$17:$G$1001)="Nein",0,IF(ISBLANK('Beladung des Speichers'!A136),"",ROUND(MIN(J136,Q136)*-1,2))))</f>
        <v/>
      </c>
    </row>
    <row r="137" spans="1:19" x14ac:dyDescent="0.2">
      <c r="A137" s="98" t="str">
        <f>IF('Beladung des Speichers'!A137="","",'Beladung des Speichers'!A137)</f>
        <v/>
      </c>
      <c r="B137" s="98" t="str">
        <f>IF('Beladung des Speichers'!B137="","",'Beladung des Speichers'!B137)</f>
        <v/>
      </c>
      <c r="C137" s="150" t="str">
        <f>IF(ISBLANK('Beladung des Speichers'!A137),"",SUMIFS('Beladung des Speichers'!$C$17:$C$300,'Beladung des Speichers'!$A$17:$A$300,A137)-SUMIFS('Entladung des Speichers'!$C$17:$C$300,'Entladung des Speichers'!$A$17:$A$300,A137)+SUMIFS(Füllstände!$B$17:$B$299,Füllstände!$A$17:$A$299,A137)-SUMIFS(Füllstände!$C$17:$C$299,Füllstände!$A$17:$A$299,A137))</f>
        <v/>
      </c>
      <c r="D137" s="151" t="str">
        <f>IF(ISBLANK('Beladung des Speichers'!A137),"",C137*'Beladung des Speichers'!C137/SUMIFS('Beladung des Speichers'!$C$17:$C$300,'Beladung des Speichers'!$A$17:$A$300,A137))</f>
        <v/>
      </c>
      <c r="E137" s="152" t="str">
        <f>IF(ISBLANK('Beladung des Speichers'!A137),"",1/SUMIFS('Beladung des Speichers'!$C$17:$C$300,'Beladung des Speichers'!$A$17:$A$300,A137)*C137*SUMIF($A$17:$A$300,A137,'Beladung des Speichers'!$E$17:$E$300))</f>
        <v/>
      </c>
      <c r="F137" s="153" t="str">
        <f>IF(ISBLANK('Beladung des Speichers'!A137),"",IF(C137=0,"0,00",D137/C137*E137))</f>
        <v/>
      </c>
      <c r="G137" s="154" t="str">
        <f>IF(ISBLANK('Beladung des Speichers'!A137),"",SUMIFS('Beladung des Speichers'!$C$17:$C$300,'Beladung des Speichers'!$A$17:$A$300,A137))</f>
        <v/>
      </c>
      <c r="H137" s="112" t="str">
        <f>IF(ISBLANK('Beladung des Speichers'!A137),"",'Beladung des Speichers'!C137)</f>
        <v/>
      </c>
      <c r="I137" s="155" t="str">
        <f>IF(ISBLANK('Beladung des Speichers'!A137),"",SUMIFS('Beladung des Speichers'!$E$17:$E$1001,'Beladung des Speichers'!$A$17:$A$1001,'Ergebnis (detailliert)'!A137))</f>
        <v/>
      </c>
      <c r="J137" s="113" t="str">
        <f>IF(ISBLANK('Beladung des Speichers'!A137),"",'Beladung des Speichers'!E137)</f>
        <v/>
      </c>
      <c r="K137" s="155" t="str">
        <f>IF(ISBLANK('Beladung des Speichers'!A137),"",SUMIFS('Entladung des Speichers'!$C$17:$C$1001,'Entladung des Speichers'!$A$17:$A$1001,'Ergebnis (detailliert)'!A137))</f>
        <v/>
      </c>
      <c r="L137" s="156" t="str">
        <f t="shared" si="6"/>
        <v/>
      </c>
      <c r="M137" s="156" t="str">
        <f>IF(ISBLANK('Entladung des Speichers'!A137),"",'Entladung des Speichers'!C137)</f>
        <v/>
      </c>
      <c r="N137" s="155" t="str">
        <f>IF(ISBLANK('Beladung des Speichers'!A137),"",SUMIFS('Entladung des Speichers'!$E$17:$E$1001,'Entladung des Speichers'!$A$17:$A$1001,'Ergebnis (detailliert)'!$A$17:$A$300))</f>
        <v/>
      </c>
      <c r="O137" s="113" t="str">
        <f t="shared" si="7"/>
        <v/>
      </c>
      <c r="P137" s="17" t="str">
        <f>IFERROR(IF(A137="","",N137*'Ergebnis (detailliert)'!J137/'Ergebnis (detailliert)'!I137),0)</f>
        <v/>
      </c>
      <c r="Q137" s="95" t="str">
        <f t="shared" si="8"/>
        <v/>
      </c>
      <c r="R137" s="96" t="str">
        <f t="shared" si="9"/>
        <v/>
      </c>
      <c r="S137" s="97" t="str">
        <f>IF(A137="","",IF(LOOKUP(A137,Stammdaten!$A$17:$A$1001,Stammdaten!$G$17:$G$1001)="Nein",0,IF(ISBLANK('Beladung des Speichers'!A137),"",ROUND(MIN(J137,Q137)*-1,2))))</f>
        <v/>
      </c>
    </row>
    <row r="138" spans="1:19" x14ac:dyDescent="0.2">
      <c r="A138" s="98" t="str">
        <f>IF('Beladung des Speichers'!A138="","",'Beladung des Speichers'!A138)</f>
        <v/>
      </c>
      <c r="B138" s="98" t="str">
        <f>IF('Beladung des Speichers'!B138="","",'Beladung des Speichers'!B138)</f>
        <v/>
      </c>
      <c r="C138" s="150" t="str">
        <f>IF(ISBLANK('Beladung des Speichers'!A138),"",SUMIFS('Beladung des Speichers'!$C$17:$C$300,'Beladung des Speichers'!$A$17:$A$300,A138)-SUMIFS('Entladung des Speichers'!$C$17:$C$300,'Entladung des Speichers'!$A$17:$A$300,A138)+SUMIFS(Füllstände!$B$17:$B$299,Füllstände!$A$17:$A$299,A138)-SUMIFS(Füllstände!$C$17:$C$299,Füllstände!$A$17:$A$299,A138))</f>
        <v/>
      </c>
      <c r="D138" s="151" t="str">
        <f>IF(ISBLANK('Beladung des Speichers'!A138),"",C138*'Beladung des Speichers'!C138/SUMIFS('Beladung des Speichers'!$C$17:$C$300,'Beladung des Speichers'!$A$17:$A$300,A138))</f>
        <v/>
      </c>
      <c r="E138" s="152" t="str">
        <f>IF(ISBLANK('Beladung des Speichers'!A138),"",1/SUMIFS('Beladung des Speichers'!$C$17:$C$300,'Beladung des Speichers'!$A$17:$A$300,A138)*C138*SUMIF($A$17:$A$300,A138,'Beladung des Speichers'!$E$17:$E$300))</f>
        <v/>
      </c>
      <c r="F138" s="153" t="str">
        <f>IF(ISBLANK('Beladung des Speichers'!A138),"",IF(C138=0,"0,00",D138/C138*E138))</f>
        <v/>
      </c>
      <c r="G138" s="154" t="str">
        <f>IF(ISBLANK('Beladung des Speichers'!A138),"",SUMIFS('Beladung des Speichers'!$C$17:$C$300,'Beladung des Speichers'!$A$17:$A$300,A138))</f>
        <v/>
      </c>
      <c r="H138" s="112" t="str">
        <f>IF(ISBLANK('Beladung des Speichers'!A138),"",'Beladung des Speichers'!C138)</f>
        <v/>
      </c>
      <c r="I138" s="155" t="str">
        <f>IF(ISBLANK('Beladung des Speichers'!A138),"",SUMIFS('Beladung des Speichers'!$E$17:$E$1001,'Beladung des Speichers'!$A$17:$A$1001,'Ergebnis (detailliert)'!A138))</f>
        <v/>
      </c>
      <c r="J138" s="113" t="str">
        <f>IF(ISBLANK('Beladung des Speichers'!A138),"",'Beladung des Speichers'!E138)</f>
        <v/>
      </c>
      <c r="K138" s="155" t="str">
        <f>IF(ISBLANK('Beladung des Speichers'!A138),"",SUMIFS('Entladung des Speichers'!$C$17:$C$1001,'Entladung des Speichers'!$A$17:$A$1001,'Ergebnis (detailliert)'!A138))</f>
        <v/>
      </c>
      <c r="L138" s="156" t="str">
        <f t="shared" si="6"/>
        <v/>
      </c>
      <c r="M138" s="156" t="str">
        <f>IF(ISBLANK('Entladung des Speichers'!A138),"",'Entladung des Speichers'!C138)</f>
        <v/>
      </c>
      <c r="N138" s="155" t="str">
        <f>IF(ISBLANK('Beladung des Speichers'!A138),"",SUMIFS('Entladung des Speichers'!$E$17:$E$1001,'Entladung des Speichers'!$A$17:$A$1001,'Ergebnis (detailliert)'!$A$17:$A$300))</f>
        <v/>
      </c>
      <c r="O138" s="113" t="str">
        <f t="shared" si="7"/>
        <v/>
      </c>
      <c r="P138" s="17" t="str">
        <f>IFERROR(IF(A138="","",N138*'Ergebnis (detailliert)'!J138/'Ergebnis (detailliert)'!I138),0)</f>
        <v/>
      </c>
      <c r="Q138" s="95" t="str">
        <f t="shared" si="8"/>
        <v/>
      </c>
      <c r="R138" s="96" t="str">
        <f t="shared" si="9"/>
        <v/>
      </c>
      <c r="S138" s="97" t="str">
        <f>IF(A138="","",IF(LOOKUP(A138,Stammdaten!$A$17:$A$1001,Stammdaten!$G$17:$G$1001)="Nein",0,IF(ISBLANK('Beladung des Speichers'!A138),"",ROUND(MIN(J138,Q138)*-1,2))))</f>
        <v/>
      </c>
    </row>
    <row r="139" spans="1:19" x14ac:dyDescent="0.2">
      <c r="A139" s="98" t="str">
        <f>IF('Beladung des Speichers'!A139="","",'Beladung des Speichers'!A139)</f>
        <v/>
      </c>
      <c r="B139" s="98" t="str">
        <f>IF('Beladung des Speichers'!B139="","",'Beladung des Speichers'!B139)</f>
        <v/>
      </c>
      <c r="C139" s="150" t="str">
        <f>IF(ISBLANK('Beladung des Speichers'!A139),"",SUMIFS('Beladung des Speichers'!$C$17:$C$300,'Beladung des Speichers'!$A$17:$A$300,A139)-SUMIFS('Entladung des Speichers'!$C$17:$C$300,'Entladung des Speichers'!$A$17:$A$300,A139)+SUMIFS(Füllstände!$B$17:$B$299,Füllstände!$A$17:$A$299,A139)-SUMIFS(Füllstände!$C$17:$C$299,Füllstände!$A$17:$A$299,A139))</f>
        <v/>
      </c>
      <c r="D139" s="151" t="str">
        <f>IF(ISBLANK('Beladung des Speichers'!A139),"",C139*'Beladung des Speichers'!C139/SUMIFS('Beladung des Speichers'!$C$17:$C$300,'Beladung des Speichers'!$A$17:$A$300,A139))</f>
        <v/>
      </c>
      <c r="E139" s="152" t="str">
        <f>IF(ISBLANK('Beladung des Speichers'!A139),"",1/SUMIFS('Beladung des Speichers'!$C$17:$C$300,'Beladung des Speichers'!$A$17:$A$300,A139)*C139*SUMIF($A$17:$A$300,A139,'Beladung des Speichers'!$E$17:$E$300))</f>
        <v/>
      </c>
      <c r="F139" s="153" t="str">
        <f>IF(ISBLANK('Beladung des Speichers'!A139),"",IF(C139=0,"0,00",D139/C139*E139))</f>
        <v/>
      </c>
      <c r="G139" s="154" t="str">
        <f>IF(ISBLANK('Beladung des Speichers'!A139),"",SUMIFS('Beladung des Speichers'!$C$17:$C$300,'Beladung des Speichers'!$A$17:$A$300,A139))</f>
        <v/>
      </c>
      <c r="H139" s="112" t="str">
        <f>IF(ISBLANK('Beladung des Speichers'!A139),"",'Beladung des Speichers'!C139)</f>
        <v/>
      </c>
      <c r="I139" s="155" t="str">
        <f>IF(ISBLANK('Beladung des Speichers'!A139),"",SUMIFS('Beladung des Speichers'!$E$17:$E$1001,'Beladung des Speichers'!$A$17:$A$1001,'Ergebnis (detailliert)'!A139))</f>
        <v/>
      </c>
      <c r="J139" s="113" t="str">
        <f>IF(ISBLANK('Beladung des Speichers'!A139),"",'Beladung des Speichers'!E139)</f>
        <v/>
      </c>
      <c r="K139" s="155" t="str">
        <f>IF(ISBLANK('Beladung des Speichers'!A139),"",SUMIFS('Entladung des Speichers'!$C$17:$C$1001,'Entladung des Speichers'!$A$17:$A$1001,'Ergebnis (detailliert)'!A139))</f>
        <v/>
      </c>
      <c r="L139" s="156" t="str">
        <f t="shared" si="6"/>
        <v/>
      </c>
      <c r="M139" s="156" t="str">
        <f>IF(ISBLANK('Entladung des Speichers'!A139),"",'Entladung des Speichers'!C139)</f>
        <v/>
      </c>
      <c r="N139" s="155" t="str">
        <f>IF(ISBLANK('Beladung des Speichers'!A139),"",SUMIFS('Entladung des Speichers'!$E$17:$E$1001,'Entladung des Speichers'!$A$17:$A$1001,'Ergebnis (detailliert)'!$A$17:$A$300))</f>
        <v/>
      </c>
      <c r="O139" s="113" t="str">
        <f t="shared" si="7"/>
        <v/>
      </c>
      <c r="P139" s="17" t="str">
        <f>IFERROR(IF(A139="","",N139*'Ergebnis (detailliert)'!J139/'Ergebnis (detailliert)'!I139),0)</f>
        <v/>
      </c>
      <c r="Q139" s="95" t="str">
        <f t="shared" si="8"/>
        <v/>
      </c>
      <c r="R139" s="96" t="str">
        <f t="shared" si="9"/>
        <v/>
      </c>
      <c r="S139" s="97" t="str">
        <f>IF(A139="","",IF(LOOKUP(A139,Stammdaten!$A$17:$A$1001,Stammdaten!$G$17:$G$1001)="Nein",0,IF(ISBLANK('Beladung des Speichers'!A139),"",ROUND(MIN(J139,Q139)*-1,2))))</f>
        <v/>
      </c>
    </row>
    <row r="140" spans="1:19" x14ac:dyDescent="0.2">
      <c r="A140" s="98" t="str">
        <f>IF('Beladung des Speichers'!A140="","",'Beladung des Speichers'!A140)</f>
        <v/>
      </c>
      <c r="B140" s="98" t="str">
        <f>IF('Beladung des Speichers'!B140="","",'Beladung des Speichers'!B140)</f>
        <v/>
      </c>
      <c r="C140" s="150" t="str">
        <f>IF(ISBLANK('Beladung des Speichers'!A140),"",SUMIFS('Beladung des Speichers'!$C$17:$C$300,'Beladung des Speichers'!$A$17:$A$300,A140)-SUMIFS('Entladung des Speichers'!$C$17:$C$300,'Entladung des Speichers'!$A$17:$A$300,A140)+SUMIFS(Füllstände!$B$17:$B$299,Füllstände!$A$17:$A$299,A140)-SUMIFS(Füllstände!$C$17:$C$299,Füllstände!$A$17:$A$299,A140))</f>
        <v/>
      </c>
      <c r="D140" s="151" t="str">
        <f>IF(ISBLANK('Beladung des Speichers'!A140),"",C140*'Beladung des Speichers'!C140/SUMIFS('Beladung des Speichers'!$C$17:$C$300,'Beladung des Speichers'!$A$17:$A$300,A140))</f>
        <v/>
      </c>
      <c r="E140" s="152" t="str">
        <f>IF(ISBLANK('Beladung des Speichers'!A140),"",1/SUMIFS('Beladung des Speichers'!$C$17:$C$300,'Beladung des Speichers'!$A$17:$A$300,A140)*C140*SUMIF($A$17:$A$300,A140,'Beladung des Speichers'!$E$17:$E$300))</f>
        <v/>
      </c>
      <c r="F140" s="153" t="str">
        <f>IF(ISBLANK('Beladung des Speichers'!A140),"",IF(C140=0,"0,00",D140/C140*E140))</f>
        <v/>
      </c>
      <c r="G140" s="154" t="str">
        <f>IF(ISBLANK('Beladung des Speichers'!A140),"",SUMIFS('Beladung des Speichers'!$C$17:$C$300,'Beladung des Speichers'!$A$17:$A$300,A140))</f>
        <v/>
      </c>
      <c r="H140" s="112" t="str">
        <f>IF(ISBLANK('Beladung des Speichers'!A140),"",'Beladung des Speichers'!C140)</f>
        <v/>
      </c>
      <c r="I140" s="155" t="str">
        <f>IF(ISBLANK('Beladung des Speichers'!A140),"",SUMIFS('Beladung des Speichers'!$E$17:$E$1001,'Beladung des Speichers'!$A$17:$A$1001,'Ergebnis (detailliert)'!A140))</f>
        <v/>
      </c>
      <c r="J140" s="113" t="str">
        <f>IF(ISBLANK('Beladung des Speichers'!A140),"",'Beladung des Speichers'!E140)</f>
        <v/>
      </c>
      <c r="K140" s="155" t="str">
        <f>IF(ISBLANK('Beladung des Speichers'!A140),"",SUMIFS('Entladung des Speichers'!$C$17:$C$1001,'Entladung des Speichers'!$A$17:$A$1001,'Ergebnis (detailliert)'!A140))</f>
        <v/>
      </c>
      <c r="L140" s="156" t="str">
        <f t="shared" si="6"/>
        <v/>
      </c>
      <c r="M140" s="156" t="str">
        <f>IF(ISBLANK('Entladung des Speichers'!A140),"",'Entladung des Speichers'!C140)</f>
        <v/>
      </c>
      <c r="N140" s="155" t="str">
        <f>IF(ISBLANK('Beladung des Speichers'!A140),"",SUMIFS('Entladung des Speichers'!$E$17:$E$1001,'Entladung des Speichers'!$A$17:$A$1001,'Ergebnis (detailliert)'!$A$17:$A$300))</f>
        <v/>
      </c>
      <c r="O140" s="113" t="str">
        <f t="shared" si="7"/>
        <v/>
      </c>
      <c r="P140" s="17" t="str">
        <f>IFERROR(IF(A140="","",N140*'Ergebnis (detailliert)'!J140/'Ergebnis (detailliert)'!I140),0)</f>
        <v/>
      </c>
      <c r="Q140" s="95" t="str">
        <f t="shared" si="8"/>
        <v/>
      </c>
      <c r="R140" s="96" t="str">
        <f t="shared" si="9"/>
        <v/>
      </c>
      <c r="S140" s="97" t="str">
        <f>IF(A140="","",IF(LOOKUP(A140,Stammdaten!$A$17:$A$1001,Stammdaten!$G$17:$G$1001)="Nein",0,IF(ISBLANK('Beladung des Speichers'!A140),"",ROUND(MIN(J140,Q140)*-1,2))))</f>
        <v/>
      </c>
    </row>
    <row r="141" spans="1:19" x14ac:dyDescent="0.2">
      <c r="A141" s="98" t="str">
        <f>IF('Beladung des Speichers'!A141="","",'Beladung des Speichers'!A141)</f>
        <v/>
      </c>
      <c r="B141" s="98" t="str">
        <f>IF('Beladung des Speichers'!B141="","",'Beladung des Speichers'!B141)</f>
        <v/>
      </c>
      <c r="C141" s="150" t="str">
        <f>IF(ISBLANK('Beladung des Speichers'!A141),"",SUMIFS('Beladung des Speichers'!$C$17:$C$300,'Beladung des Speichers'!$A$17:$A$300,A141)-SUMIFS('Entladung des Speichers'!$C$17:$C$300,'Entladung des Speichers'!$A$17:$A$300,A141)+SUMIFS(Füllstände!$B$17:$B$299,Füllstände!$A$17:$A$299,A141)-SUMIFS(Füllstände!$C$17:$C$299,Füllstände!$A$17:$A$299,A141))</f>
        <v/>
      </c>
      <c r="D141" s="151" t="str">
        <f>IF(ISBLANK('Beladung des Speichers'!A141),"",C141*'Beladung des Speichers'!C141/SUMIFS('Beladung des Speichers'!$C$17:$C$300,'Beladung des Speichers'!$A$17:$A$300,A141))</f>
        <v/>
      </c>
      <c r="E141" s="152" t="str">
        <f>IF(ISBLANK('Beladung des Speichers'!A141),"",1/SUMIFS('Beladung des Speichers'!$C$17:$C$300,'Beladung des Speichers'!$A$17:$A$300,A141)*C141*SUMIF($A$17:$A$300,A141,'Beladung des Speichers'!$E$17:$E$300))</f>
        <v/>
      </c>
      <c r="F141" s="153" t="str">
        <f>IF(ISBLANK('Beladung des Speichers'!A141),"",IF(C141=0,"0,00",D141/C141*E141))</f>
        <v/>
      </c>
      <c r="G141" s="154" t="str">
        <f>IF(ISBLANK('Beladung des Speichers'!A141),"",SUMIFS('Beladung des Speichers'!$C$17:$C$300,'Beladung des Speichers'!$A$17:$A$300,A141))</f>
        <v/>
      </c>
      <c r="H141" s="112" t="str">
        <f>IF(ISBLANK('Beladung des Speichers'!A141),"",'Beladung des Speichers'!C141)</f>
        <v/>
      </c>
      <c r="I141" s="155" t="str">
        <f>IF(ISBLANK('Beladung des Speichers'!A141),"",SUMIFS('Beladung des Speichers'!$E$17:$E$1001,'Beladung des Speichers'!$A$17:$A$1001,'Ergebnis (detailliert)'!A141))</f>
        <v/>
      </c>
      <c r="J141" s="113" t="str">
        <f>IF(ISBLANK('Beladung des Speichers'!A141),"",'Beladung des Speichers'!E141)</f>
        <v/>
      </c>
      <c r="K141" s="155" t="str">
        <f>IF(ISBLANK('Beladung des Speichers'!A141),"",SUMIFS('Entladung des Speichers'!$C$17:$C$1001,'Entladung des Speichers'!$A$17:$A$1001,'Ergebnis (detailliert)'!A141))</f>
        <v/>
      </c>
      <c r="L141" s="156" t="str">
        <f t="shared" si="6"/>
        <v/>
      </c>
      <c r="M141" s="156" t="str">
        <f>IF(ISBLANK('Entladung des Speichers'!A141),"",'Entladung des Speichers'!C141)</f>
        <v/>
      </c>
      <c r="N141" s="155" t="str">
        <f>IF(ISBLANK('Beladung des Speichers'!A141),"",SUMIFS('Entladung des Speichers'!$E$17:$E$1001,'Entladung des Speichers'!$A$17:$A$1001,'Ergebnis (detailliert)'!$A$17:$A$300))</f>
        <v/>
      </c>
      <c r="O141" s="113" t="str">
        <f t="shared" si="7"/>
        <v/>
      </c>
      <c r="P141" s="17" t="str">
        <f>IFERROR(IF(A141="","",N141*'Ergebnis (detailliert)'!J141/'Ergebnis (detailliert)'!I141),0)</f>
        <v/>
      </c>
      <c r="Q141" s="95" t="str">
        <f t="shared" si="8"/>
        <v/>
      </c>
      <c r="R141" s="96" t="str">
        <f t="shared" si="9"/>
        <v/>
      </c>
      <c r="S141" s="97" t="str">
        <f>IF(A141="","",IF(LOOKUP(A141,Stammdaten!$A$17:$A$1001,Stammdaten!$G$17:$G$1001)="Nein",0,IF(ISBLANK('Beladung des Speichers'!A141),"",ROUND(MIN(J141,Q141)*-1,2))))</f>
        <v/>
      </c>
    </row>
    <row r="142" spans="1:19" x14ac:dyDescent="0.2">
      <c r="A142" s="98" t="str">
        <f>IF('Beladung des Speichers'!A142="","",'Beladung des Speichers'!A142)</f>
        <v/>
      </c>
      <c r="B142" s="98" t="str">
        <f>IF('Beladung des Speichers'!B142="","",'Beladung des Speichers'!B142)</f>
        <v/>
      </c>
      <c r="C142" s="150" t="str">
        <f>IF(ISBLANK('Beladung des Speichers'!A142),"",SUMIFS('Beladung des Speichers'!$C$17:$C$300,'Beladung des Speichers'!$A$17:$A$300,A142)-SUMIFS('Entladung des Speichers'!$C$17:$C$300,'Entladung des Speichers'!$A$17:$A$300,A142)+SUMIFS(Füllstände!$B$17:$B$299,Füllstände!$A$17:$A$299,A142)-SUMIFS(Füllstände!$C$17:$C$299,Füllstände!$A$17:$A$299,A142))</f>
        <v/>
      </c>
      <c r="D142" s="151" t="str">
        <f>IF(ISBLANK('Beladung des Speichers'!A142),"",C142*'Beladung des Speichers'!C142/SUMIFS('Beladung des Speichers'!$C$17:$C$300,'Beladung des Speichers'!$A$17:$A$300,A142))</f>
        <v/>
      </c>
      <c r="E142" s="152" t="str">
        <f>IF(ISBLANK('Beladung des Speichers'!A142),"",1/SUMIFS('Beladung des Speichers'!$C$17:$C$300,'Beladung des Speichers'!$A$17:$A$300,A142)*C142*SUMIF($A$17:$A$300,A142,'Beladung des Speichers'!$E$17:$E$300))</f>
        <v/>
      </c>
      <c r="F142" s="153" t="str">
        <f>IF(ISBLANK('Beladung des Speichers'!A142),"",IF(C142=0,"0,00",D142/C142*E142))</f>
        <v/>
      </c>
      <c r="G142" s="154" t="str">
        <f>IF(ISBLANK('Beladung des Speichers'!A142),"",SUMIFS('Beladung des Speichers'!$C$17:$C$300,'Beladung des Speichers'!$A$17:$A$300,A142))</f>
        <v/>
      </c>
      <c r="H142" s="112" t="str">
        <f>IF(ISBLANK('Beladung des Speichers'!A142),"",'Beladung des Speichers'!C142)</f>
        <v/>
      </c>
      <c r="I142" s="155" t="str">
        <f>IF(ISBLANK('Beladung des Speichers'!A142),"",SUMIFS('Beladung des Speichers'!$E$17:$E$1001,'Beladung des Speichers'!$A$17:$A$1001,'Ergebnis (detailliert)'!A142))</f>
        <v/>
      </c>
      <c r="J142" s="113" t="str">
        <f>IF(ISBLANK('Beladung des Speichers'!A142),"",'Beladung des Speichers'!E142)</f>
        <v/>
      </c>
      <c r="K142" s="155" t="str">
        <f>IF(ISBLANK('Beladung des Speichers'!A142),"",SUMIFS('Entladung des Speichers'!$C$17:$C$1001,'Entladung des Speichers'!$A$17:$A$1001,'Ergebnis (detailliert)'!A142))</f>
        <v/>
      </c>
      <c r="L142" s="156" t="str">
        <f t="shared" si="6"/>
        <v/>
      </c>
      <c r="M142" s="156" t="str">
        <f>IF(ISBLANK('Entladung des Speichers'!A142),"",'Entladung des Speichers'!C142)</f>
        <v/>
      </c>
      <c r="N142" s="155" t="str">
        <f>IF(ISBLANK('Beladung des Speichers'!A142),"",SUMIFS('Entladung des Speichers'!$E$17:$E$1001,'Entladung des Speichers'!$A$17:$A$1001,'Ergebnis (detailliert)'!$A$17:$A$300))</f>
        <v/>
      </c>
      <c r="O142" s="113" t="str">
        <f t="shared" si="7"/>
        <v/>
      </c>
      <c r="P142" s="17" t="str">
        <f>IFERROR(IF(A142="","",N142*'Ergebnis (detailliert)'!J142/'Ergebnis (detailliert)'!I142),0)</f>
        <v/>
      </c>
      <c r="Q142" s="95" t="str">
        <f t="shared" si="8"/>
        <v/>
      </c>
      <c r="R142" s="96" t="str">
        <f t="shared" si="9"/>
        <v/>
      </c>
      <c r="S142" s="97" t="str">
        <f>IF(A142="","",IF(LOOKUP(A142,Stammdaten!$A$17:$A$1001,Stammdaten!$G$17:$G$1001)="Nein",0,IF(ISBLANK('Beladung des Speichers'!A142),"",ROUND(MIN(J142,Q142)*-1,2))))</f>
        <v/>
      </c>
    </row>
    <row r="143" spans="1:19" x14ac:dyDescent="0.2">
      <c r="A143" s="98" t="str">
        <f>IF('Beladung des Speichers'!A143="","",'Beladung des Speichers'!A143)</f>
        <v/>
      </c>
      <c r="B143" s="98" t="str">
        <f>IF('Beladung des Speichers'!B143="","",'Beladung des Speichers'!B143)</f>
        <v/>
      </c>
      <c r="C143" s="150" t="str">
        <f>IF(ISBLANK('Beladung des Speichers'!A143),"",SUMIFS('Beladung des Speichers'!$C$17:$C$300,'Beladung des Speichers'!$A$17:$A$300,A143)-SUMIFS('Entladung des Speichers'!$C$17:$C$300,'Entladung des Speichers'!$A$17:$A$300,A143)+SUMIFS(Füllstände!$B$17:$B$299,Füllstände!$A$17:$A$299,A143)-SUMIFS(Füllstände!$C$17:$C$299,Füllstände!$A$17:$A$299,A143))</f>
        <v/>
      </c>
      <c r="D143" s="151" t="str">
        <f>IF(ISBLANK('Beladung des Speichers'!A143),"",C143*'Beladung des Speichers'!C143/SUMIFS('Beladung des Speichers'!$C$17:$C$300,'Beladung des Speichers'!$A$17:$A$300,A143))</f>
        <v/>
      </c>
      <c r="E143" s="152" t="str">
        <f>IF(ISBLANK('Beladung des Speichers'!A143),"",1/SUMIFS('Beladung des Speichers'!$C$17:$C$300,'Beladung des Speichers'!$A$17:$A$300,A143)*C143*SUMIF($A$17:$A$300,A143,'Beladung des Speichers'!$E$17:$E$300))</f>
        <v/>
      </c>
      <c r="F143" s="153" t="str">
        <f>IF(ISBLANK('Beladung des Speichers'!A143),"",IF(C143=0,"0,00",D143/C143*E143))</f>
        <v/>
      </c>
      <c r="G143" s="154" t="str">
        <f>IF(ISBLANK('Beladung des Speichers'!A143),"",SUMIFS('Beladung des Speichers'!$C$17:$C$300,'Beladung des Speichers'!$A$17:$A$300,A143))</f>
        <v/>
      </c>
      <c r="H143" s="112" t="str">
        <f>IF(ISBLANK('Beladung des Speichers'!A143),"",'Beladung des Speichers'!C143)</f>
        <v/>
      </c>
      <c r="I143" s="155" t="str">
        <f>IF(ISBLANK('Beladung des Speichers'!A143),"",SUMIFS('Beladung des Speichers'!$E$17:$E$1001,'Beladung des Speichers'!$A$17:$A$1001,'Ergebnis (detailliert)'!A143))</f>
        <v/>
      </c>
      <c r="J143" s="113" t="str">
        <f>IF(ISBLANK('Beladung des Speichers'!A143),"",'Beladung des Speichers'!E143)</f>
        <v/>
      </c>
      <c r="K143" s="155" t="str">
        <f>IF(ISBLANK('Beladung des Speichers'!A143),"",SUMIFS('Entladung des Speichers'!$C$17:$C$1001,'Entladung des Speichers'!$A$17:$A$1001,'Ergebnis (detailliert)'!A143))</f>
        <v/>
      </c>
      <c r="L143" s="156" t="str">
        <f t="shared" si="6"/>
        <v/>
      </c>
      <c r="M143" s="156" t="str">
        <f>IF(ISBLANK('Entladung des Speichers'!A143),"",'Entladung des Speichers'!C143)</f>
        <v/>
      </c>
      <c r="N143" s="155" t="str">
        <f>IF(ISBLANK('Beladung des Speichers'!A143),"",SUMIFS('Entladung des Speichers'!$E$17:$E$1001,'Entladung des Speichers'!$A$17:$A$1001,'Ergebnis (detailliert)'!$A$17:$A$300))</f>
        <v/>
      </c>
      <c r="O143" s="113" t="str">
        <f t="shared" si="7"/>
        <v/>
      </c>
      <c r="P143" s="17" t="str">
        <f>IFERROR(IF(A143="","",N143*'Ergebnis (detailliert)'!J143/'Ergebnis (detailliert)'!I143),0)</f>
        <v/>
      </c>
      <c r="Q143" s="95" t="str">
        <f t="shared" si="8"/>
        <v/>
      </c>
      <c r="R143" s="96" t="str">
        <f t="shared" si="9"/>
        <v/>
      </c>
      <c r="S143" s="97" t="str">
        <f>IF(A143="","",IF(LOOKUP(A143,Stammdaten!$A$17:$A$1001,Stammdaten!$G$17:$G$1001)="Nein",0,IF(ISBLANK('Beladung des Speichers'!A143),"",ROUND(MIN(J143,Q143)*-1,2))))</f>
        <v/>
      </c>
    </row>
    <row r="144" spans="1:19" x14ac:dyDescent="0.2">
      <c r="A144" s="98" t="str">
        <f>IF('Beladung des Speichers'!A144="","",'Beladung des Speichers'!A144)</f>
        <v/>
      </c>
      <c r="B144" s="98" t="str">
        <f>IF('Beladung des Speichers'!B144="","",'Beladung des Speichers'!B144)</f>
        <v/>
      </c>
      <c r="C144" s="150" t="str">
        <f>IF(ISBLANK('Beladung des Speichers'!A144),"",SUMIFS('Beladung des Speichers'!$C$17:$C$300,'Beladung des Speichers'!$A$17:$A$300,A144)-SUMIFS('Entladung des Speichers'!$C$17:$C$300,'Entladung des Speichers'!$A$17:$A$300,A144)+SUMIFS(Füllstände!$B$17:$B$299,Füllstände!$A$17:$A$299,A144)-SUMIFS(Füllstände!$C$17:$C$299,Füllstände!$A$17:$A$299,A144))</f>
        <v/>
      </c>
      <c r="D144" s="151" t="str">
        <f>IF(ISBLANK('Beladung des Speichers'!A144),"",C144*'Beladung des Speichers'!C144/SUMIFS('Beladung des Speichers'!$C$17:$C$300,'Beladung des Speichers'!$A$17:$A$300,A144))</f>
        <v/>
      </c>
      <c r="E144" s="152" t="str">
        <f>IF(ISBLANK('Beladung des Speichers'!A144),"",1/SUMIFS('Beladung des Speichers'!$C$17:$C$300,'Beladung des Speichers'!$A$17:$A$300,A144)*C144*SUMIF($A$17:$A$300,A144,'Beladung des Speichers'!$E$17:$E$300))</f>
        <v/>
      </c>
      <c r="F144" s="153" t="str">
        <f>IF(ISBLANK('Beladung des Speichers'!A144),"",IF(C144=0,"0,00",D144/C144*E144))</f>
        <v/>
      </c>
      <c r="G144" s="154" t="str">
        <f>IF(ISBLANK('Beladung des Speichers'!A144),"",SUMIFS('Beladung des Speichers'!$C$17:$C$300,'Beladung des Speichers'!$A$17:$A$300,A144))</f>
        <v/>
      </c>
      <c r="H144" s="112" t="str">
        <f>IF(ISBLANK('Beladung des Speichers'!A144),"",'Beladung des Speichers'!C144)</f>
        <v/>
      </c>
      <c r="I144" s="155" t="str">
        <f>IF(ISBLANK('Beladung des Speichers'!A144),"",SUMIFS('Beladung des Speichers'!$E$17:$E$1001,'Beladung des Speichers'!$A$17:$A$1001,'Ergebnis (detailliert)'!A144))</f>
        <v/>
      </c>
      <c r="J144" s="113" t="str">
        <f>IF(ISBLANK('Beladung des Speichers'!A144),"",'Beladung des Speichers'!E144)</f>
        <v/>
      </c>
      <c r="K144" s="155" t="str">
        <f>IF(ISBLANK('Beladung des Speichers'!A144),"",SUMIFS('Entladung des Speichers'!$C$17:$C$1001,'Entladung des Speichers'!$A$17:$A$1001,'Ergebnis (detailliert)'!A144))</f>
        <v/>
      </c>
      <c r="L144" s="156" t="str">
        <f t="shared" si="6"/>
        <v/>
      </c>
      <c r="M144" s="156" t="str">
        <f>IF(ISBLANK('Entladung des Speichers'!A144),"",'Entladung des Speichers'!C144)</f>
        <v/>
      </c>
      <c r="N144" s="155" t="str">
        <f>IF(ISBLANK('Beladung des Speichers'!A144),"",SUMIFS('Entladung des Speichers'!$E$17:$E$1001,'Entladung des Speichers'!$A$17:$A$1001,'Ergebnis (detailliert)'!$A$17:$A$300))</f>
        <v/>
      </c>
      <c r="O144" s="113" t="str">
        <f t="shared" si="7"/>
        <v/>
      </c>
      <c r="P144" s="17" t="str">
        <f>IFERROR(IF(A144="","",N144*'Ergebnis (detailliert)'!J144/'Ergebnis (detailliert)'!I144),0)</f>
        <v/>
      </c>
      <c r="Q144" s="95" t="str">
        <f t="shared" si="8"/>
        <v/>
      </c>
      <c r="R144" s="96" t="str">
        <f t="shared" si="9"/>
        <v/>
      </c>
      <c r="S144" s="97" t="str">
        <f>IF(A144="","",IF(LOOKUP(A144,Stammdaten!$A$17:$A$1001,Stammdaten!$G$17:$G$1001)="Nein",0,IF(ISBLANK('Beladung des Speichers'!A144),"",ROUND(MIN(J144,Q144)*-1,2))))</f>
        <v/>
      </c>
    </row>
    <row r="145" spans="1:19" x14ac:dyDescent="0.2">
      <c r="A145" s="98" t="str">
        <f>IF('Beladung des Speichers'!A145="","",'Beladung des Speichers'!A145)</f>
        <v/>
      </c>
      <c r="B145" s="98" t="str">
        <f>IF('Beladung des Speichers'!B145="","",'Beladung des Speichers'!B145)</f>
        <v/>
      </c>
      <c r="C145" s="150" t="str">
        <f>IF(ISBLANK('Beladung des Speichers'!A145),"",SUMIFS('Beladung des Speichers'!$C$17:$C$300,'Beladung des Speichers'!$A$17:$A$300,A145)-SUMIFS('Entladung des Speichers'!$C$17:$C$300,'Entladung des Speichers'!$A$17:$A$300,A145)+SUMIFS(Füllstände!$B$17:$B$299,Füllstände!$A$17:$A$299,A145)-SUMIFS(Füllstände!$C$17:$C$299,Füllstände!$A$17:$A$299,A145))</f>
        <v/>
      </c>
      <c r="D145" s="151" t="str">
        <f>IF(ISBLANK('Beladung des Speichers'!A145),"",C145*'Beladung des Speichers'!C145/SUMIFS('Beladung des Speichers'!$C$17:$C$300,'Beladung des Speichers'!$A$17:$A$300,A145))</f>
        <v/>
      </c>
      <c r="E145" s="152" t="str">
        <f>IF(ISBLANK('Beladung des Speichers'!A145),"",1/SUMIFS('Beladung des Speichers'!$C$17:$C$300,'Beladung des Speichers'!$A$17:$A$300,A145)*C145*SUMIF($A$17:$A$300,A145,'Beladung des Speichers'!$E$17:$E$300))</f>
        <v/>
      </c>
      <c r="F145" s="153" t="str">
        <f>IF(ISBLANK('Beladung des Speichers'!A145),"",IF(C145=0,"0,00",D145/C145*E145))</f>
        <v/>
      </c>
      <c r="G145" s="154" t="str">
        <f>IF(ISBLANK('Beladung des Speichers'!A145),"",SUMIFS('Beladung des Speichers'!$C$17:$C$300,'Beladung des Speichers'!$A$17:$A$300,A145))</f>
        <v/>
      </c>
      <c r="H145" s="112" t="str">
        <f>IF(ISBLANK('Beladung des Speichers'!A145),"",'Beladung des Speichers'!C145)</f>
        <v/>
      </c>
      <c r="I145" s="155" t="str">
        <f>IF(ISBLANK('Beladung des Speichers'!A145),"",SUMIFS('Beladung des Speichers'!$E$17:$E$1001,'Beladung des Speichers'!$A$17:$A$1001,'Ergebnis (detailliert)'!A145))</f>
        <v/>
      </c>
      <c r="J145" s="113" t="str">
        <f>IF(ISBLANK('Beladung des Speichers'!A145),"",'Beladung des Speichers'!E145)</f>
        <v/>
      </c>
      <c r="K145" s="155" t="str">
        <f>IF(ISBLANK('Beladung des Speichers'!A145),"",SUMIFS('Entladung des Speichers'!$C$17:$C$1001,'Entladung des Speichers'!$A$17:$A$1001,'Ergebnis (detailliert)'!A145))</f>
        <v/>
      </c>
      <c r="L145" s="156" t="str">
        <f t="shared" si="6"/>
        <v/>
      </c>
      <c r="M145" s="156" t="str">
        <f>IF(ISBLANK('Entladung des Speichers'!A145),"",'Entladung des Speichers'!C145)</f>
        <v/>
      </c>
      <c r="N145" s="155" t="str">
        <f>IF(ISBLANK('Beladung des Speichers'!A145),"",SUMIFS('Entladung des Speichers'!$E$17:$E$1001,'Entladung des Speichers'!$A$17:$A$1001,'Ergebnis (detailliert)'!$A$17:$A$300))</f>
        <v/>
      </c>
      <c r="O145" s="113" t="str">
        <f t="shared" si="7"/>
        <v/>
      </c>
      <c r="P145" s="17" t="str">
        <f>IFERROR(IF(A145="","",N145*'Ergebnis (detailliert)'!J145/'Ergebnis (detailliert)'!I145),0)</f>
        <v/>
      </c>
      <c r="Q145" s="95" t="str">
        <f t="shared" si="8"/>
        <v/>
      </c>
      <c r="R145" s="96" t="str">
        <f t="shared" si="9"/>
        <v/>
      </c>
      <c r="S145" s="97" t="str">
        <f>IF(A145="","",IF(LOOKUP(A145,Stammdaten!$A$17:$A$1001,Stammdaten!$G$17:$G$1001)="Nein",0,IF(ISBLANK('Beladung des Speichers'!A145),"",ROUND(MIN(J145,Q145)*-1,2))))</f>
        <v/>
      </c>
    </row>
    <row r="146" spans="1:19" x14ac:dyDescent="0.2">
      <c r="A146" s="98" t="str">
        <f>IF('Beladung des Speichers'!A146="","",'Beladung des Speichers'!A146)</f>
        <v/>
      </c>
      <c r="B146" s="98" t="str">
        <f>IF('Beladung des Speichers'!B146="","",'Beladung des Speichers'!B146)</f>
        <v/>
      </c>
      <c r="C146" s="150" t="str">
        <f>IF(ISBLANK('Beladung des Speichers'!A146),"",SUMIFS('Beladung des Speichers'!$C$17:$C$300,'Beladung des Speichers'!$A$17:$A$300,A146)-SUMIFS('Entladung des Speichers'!$C$17:$C$300,'Entladung des Speichers'!$A$17:$A$300,A146)+SUMIFS(Füllstände!$B$17:$B$299,Füllstände!$A$17:$A$299,A146)-SUMIFS(Füllstände!$C$17:$C$299,Füllstände!$A$17:$A$299,A146))</f>
        <v/>
      </c>
      <c r="D146" s="151" t="str">
        <f>IF(ISBLANK('Beladung des Speichers'!A146),"",C146*'Beladung des Speichers'!C146/SUMIFS('Beladung des Speichers'!$C$17:$C$300,'Beladung des Speichers'!$A$17:$A$300,A146))</f>
        <v/>
      </c>
      <c r="E146" s="152" t="str">
        <f>IF(ISBLANK('Beladung des Speichers'!A146),"",1/SUMIFS('Beladung des Speichers'!$C$17:$C$300,'Beladung des Speichers'!$A$17:$A$300,A146)*C146*SUMIF($A$17:$A$300,A146,'Beladung des Speichers'!$E$17:$E$300))</f>
        <v/>
      </c>
      <c r="F146" s="153" t="str">
        <f>IF(ISBLANK('Beladung des Speichers'!A146),"",IF(C146=0,"0,00",D146/C146*E146))</f>
        <v/>
      </c>
      <c r="G146" s="154" t="str">
        <f>IF(ISBLANK('Beladung des Speichers'!A146),"",SUMIFS('Beladung des Speichers'!$C$17:$C$300,'Beladung des Speichers'!$A$17:$A$300,A146))</f>
        <v/>
      </c>
      <c r="H146" s="112" t="str">
        <f>IF(ISBLANK('Beladung des Speichers'!A146),"",'Beladung des Speichers'!C146)</f>
        <v/>
      </c>
      <c r="I146" s="155" t="str">
        <f>IF(ISBLANK('Beladung des Speichers'!A146),"",SUMIFS('Beladung des Speichers'!$E$17:$E$1001,'Beladung des Speichers'!$A$17:$A$1001,'Ergebnis (detailliert)'!A146))</f>
        <v/>
      </c>
      <c r="J146" s="113" t="str">
        <f>IF(ISBLANK('Beladung des Speichers'!A146),"",'Beladung des Speichers'!E146)</f>
        <v/>
      </c>
      <c r="K146" s="155" t="str">
        <f>IF(ISBLANK('Beladung des Speichers'!A146),"",SUMIFS('Entladung des Speichers'!$C$17:$C$1001,'Entladung des Speichers'!$A$17:$A$1001,'Ergebnis (detailliert)'!A146))</f>
        <v/>
      </c>
      <c r="L146" s="156" t="str">
        <f t="shared" ref="L146:L209" si="10">IF(A146="","",K146+C146)</f>
        <v/>
      </c>
      <c r="M146" s="156" t="str">
        <f>IF(ISBLANK('Entladung des Speichers'!A146),"",'Entladung des Speichers'!C146)</f>
        <v/>
      </c>
      <c r="N146" s="155" t="str">
        <f>IF(ISBLANK('Beladung des Speichers'!A146),"",SUMIFS('Entladung des Speichers'!$E$17:$E$1001,'Entladung des Speichers'!$A$17:$A$1001,'Ergebnis (detailliert)'!$A$17:$A$300))</f>
        <v/>
      </c>
      <c r="O146" s="113" t="str">
        <f t="shared" ref="O146:O209" si="11">IF(A146="","",N146+E146)</f>
        <v/>
      </c>
      <c r="P146" s="17" t="str">
        <f>IFERROR(IF(A146="","",N146*'Ergebnis (detailliert)'!J146/'Ergebnis (detailliert)'!I146),0)</f>
        <v/>
      </c>
      <c r="Q146" s="95" t="str">
        <f t="shared" ref="Q146:Q209" si="12">IFERROR(IF(A146="","",P146+E146*H146/G146),0)</f>
        <v/>
      </c>
      <c r="R146" s="96" t="str">
        <f t="shared" ref="R146:R209" si="13">H146</f>
        <v/>
      </c>
      <c r="S146" s="97" t="str">
        <f>IF(A146="","",IF(LOOKUP(A146,Stammdaten!$A$17:$A$1001,Stammdaten!$G$17:$G$1001)="Nein",0,IF(ISBLANK('Beladung des Speichers'!A146),"",ROUND(MIN(J146,Q146)*-1,2))))</f>
        <v/>
      </c>
    </row>
    <row r="147" spans="1:19" x14ac:dyDescent="0.2">
      <c r="A147" s="98" t="str">
        <f>IF('Beladung des Speichers'!A147="","",'Beladung des Speichers'!A147)</f>
        <v/>
      </c>
      <c r="B147" s="98" t="str">
        <f>IF('Beladung des Speichers'!B147="","",'Beladung des Speichers'!B147)</f>
        <v/>
      </c>
      <c r="C147" s="150" t="str">
        <f>IF(ISBLANK('Beladung des Speichers'!A147),"",SUMIFS('Beladung des Speichers'!$C$17:$C$300,'Beladung des Speichers'!$A$17:$A$300,A147)-SUMIFS('Entladung des Speichers'!$C$17:$C$300,'Entladung des Speichers'!$A$17:$A$300,A147)+SUMIFS(Füllstände!$B$17:$B$299,Füllstände!$A$17:$A$299,A147)-SUMIFS(Füllstände!$C$17:$C$299,Füllstände!$A$17:$A$299,A147))</f>
        <v/>
      </c>
      <c r="D147" s="151" t="str">
        <f>IF(ISBLANK('Beladung des Speichers'!A147),"",C147*'Beladung des Speichers'!C147/SUMIFS('Beladung des Speichers'!$C$17:$C$300,'Beladung des Speichers'!$A$17:$A$300,A147))</f>
        <v/>
      </c>
      <c r="E147" s="152" t="str">
        <f>IF(ISBLANK('Beladung des Speichers'!A147),"",1/SUMIFS('Beladung des Speichers'!$C$17:$C$300,'Beladung des Speichers'!$A$17:$A$300,A147)*C147*SUMIF($A$17:$A$300,A147,'Beladung des Speichers'!$E$17:$E$300))</f>
        <v/>
      </c>
      <c r="F147" s="153" t="str">
        <f>IF(ISBLANK('Beladung des Speichers'!A147),"",IF(C147=0,"0,00",D147/C147*E147))</f>
        <v/>
      </c>
      <c r="G147" s="154" t="str">
        <f>IF(ISBLANK('Beladung des Speichers'!A147),"",SUMIFS('Beladung des Speichers'!$C$17:$C$300,'Beladung des Speichers'!$A$17:$A$300,A147))</f>
        <v/>
      </c>
      <c r="H147" s="112" t="str">
        <f>IF(ISBLANK('Beladung des Speichers'!A147),"",'Beladung des Speichers'!C147)</f>
        <v/>
      </c>
      <c r="I147" s="155" t="str">
        <f>IF(ISBLANK('Beladung des Speichers'!A147),"",SUMIFS('Beladung des Speichers'!$E$17:$E$1001,'Beladung des Speichers'!$A$17:$A$1001,'Ergebnis (detailliert)'!A147))</f>
        <v/>
      </c>
      <c r="J147" s="113" t="str">
        <f>IF(ISBLANK('Beladung des Speichers'!A147),"",'Beladung des Speichers'!E147)</f>
        <v/>
      </c>
      <c r="K147" s="155" t="str">
        <f>IF(ISBLANK('Beladung des Speichers'!A147),"",SUMIFS('Entladung des Speichers'!$C$17:$C$1001,'Entladung des Speichers'!$A$17:$A$1001,'Ergebnis (detailliert)'!A147))</f>
        <v/>
      </c>
      <c r="L147" s="156" t="str">
        <f t="shared" si="10"/>
        <v/>
      </c>
      <c r="M147" s="156" t="str">
        <f>IF(ISBLANK('Entladung des Speichers'!A147),"",'Entladung des Speichers'!C147)</f>
        <v/>
      </c>
      <c r="N147" s="155" t="str">
        <f>IF(ISBLANK('Beladung des Speichers'!A147),"",SUMIFS('Entladung des Speichers'!$E$17:$E$1001,'Entladung des Speichers'!$A$17:$A$1001,'Ergebnis (detailliert)'!$A$17:$A$300))</f>
        <v/>
      </c>
      <c r="O147" s="113" t="str">
        <f t="shared" si="11"/>
        <v/>
      </c>
      <c r="P147" s="17" t="str">
        <f>IFERROR(IF(A147="","",N147*'Ergebnis (detailliert)'!J147/'Ergebnis (detailliert)'!I147),0)</f>
        <v/>
      </c>
      <c r="Q147" s="95" t="str">
        <f t="shared" si="12"/>
        <v/>
      </c>
      <c r="R147" s="96" t="str">
        <f t="shared" si="13"/>
        <v/>
      </c>
      <c r="S147" s="97" t="str">
        <f>IF(A147="","",IF(LOOKUP(A147,Stammdaten!$A$17:$A$1001,Stammdaten!$G$17:$G$1001)="Nein",0,IF(ISBLANK('Beladung des Speichers'!A147),"",ROUND(MIN(J147,Q147)*-1,2))))</f>
        <v/>
      </c>
    </row>
    <row r="148" spans="1:19" x14ac:dyDescent="0.2">
      <c r="A148" s="98" t="str">
        <f>IF('Beladung des Speichers'!A148="","",'Beladung des Speichers'!A148)</f>
        <v/>
      </c>
      <c r="B148" s="98" t="str">
        <f>IF('Beladung des Speichers'!B148="","",'Beladung des Speichers'!B148)</f>
        <v/>
      </c>
      <c r="C148" s="150" t="str">
        <f>IF(ISBLANK('Beladung des Speichers'!A148),"",SUMIFS('Beladung des Speichers'!$C$17:$C$300,'Beladung des Speichers'!$A$17:$A$300,A148)-SUMIFS('Entladung des Speichers'!$C$17:$C$300,'Entladung des Speichers'!$A$17:$A$300,A148)+SUMIFS(Füllstände!$B$17:$B$299,Füllstände!$A$17:$A$299,A148)-SUMIFS(Füllstände!$C$17:$C$299,Füllstände!$A$17:$A$299,A148))</f>
        <v/>
      </c>
      <c r="D148" s="151" t="str">
        <f>IF(ISBLANK('Beladung des Speichers'!A148),"",C148*'Beladung des Speichers'!C148/SUMIFS('Beladung des Speichers'!$C$17:$C$300,'Beladung des Speichers'!$A$17:$A$300,A148))</f>
        <v/>
      </c>
      <c r="E148" s="152" t="str">
        <f>IF(ISBLANK('Beladung des Speichers'!A148),"",1/SUMIFS('Beladung des Speichers'!$C$17:$C$300,'Beladung des Speichers'!$A$17:$A$300,A148)*C148*SUMIF($A$17:$A$300,A148,'Beladung des Speichers'!$E$17:$E$300))</f>
        <v/>
      </c>
      <c r="F148" s="153" t="str">
        <f>IF(ISBLANK('Beladung des Speichers'!A148),"",IF(C148=0,"0,00",D148/C148*E148))</f>
        <v/>
      </c>
      <c r="G148" s="154" t="str">
        <f>IF(ISBLANK('Beladung des Speichers'!A148),"",SUMIFS('Beladung des Speichers'!$C$17:$C$300,'Beladung des Speichers'!$A$17:$A$300,A148))</f>
        <v/>
      </c>
      <c r="H148" s="112" t="str">
        <f>IF(ISBLANK('Beladung des Speichers'!A148),"",'Beladung des Speichers'!C148)</f>
        <v/>
      </c>
      <c r="I148" s="155" t="str">
        <f>IF(ISBLANK('Beladung des Speichers'!A148),"",SUMIFS('Beladung des Speichers'!$E$17:$E$1001,'Beladung des Speichers'!$A$17:$A$1001,'Ergebnis (detailliert)'!A148))</f>
        <v/>
      </c>
      <c r="J148" s="113" t="str">
        <f>IF(ISBLANK('Beladung des Speichers'!A148),"",'Beladung des Speichers'!E148)</f>
        <v/>
      </c>
      <c r="K148" s="155" t="str">
        <f>IF(ISBLANK('Beladung des Speichers'!A148),"",SUMIFS('Entladung des Speichers'!$C$17:$C$1001,'Entladung des Speichers'!$A$17:$A$1001,'Ergebnis (detailliert)'!A148))</f>
        <v/>
      </c>
      <c r="L148" s="156" t="str">
        <f t="shared" si="10"/>
        <v/>
      </c>
      <c r="M148" s="156" t="str">
        <f>IF(ISBLANK('Entladung des Speichers'!A148),"",'Entladung des Speichers'!C148)</f>
        <v/>
      </c>
      <c r="N148" s="155" t="str">
        <f>IF(ISBLANK('Beladung des Speichers'!A148),"",SUMIFS('Entladung des Speichers'!$E$17:$E$1001,'Entladung des Speichers'!$A$17:$A$1001,'Ergebnis (detailliert)'!$A$17:$A$300))</f>
        <v/>
      </c>
      <c r="O148" s="113" t="str">
        <f t="shared" si="11"/>
        <v/>
      </c>
      <c r="P148" s="17" t="str">
        <f>IFERROR(IF(A148="","",N148*'Ergebnis (detailliert)'!J148/'Ergebnis (detailliert)'!I148),0)</f>
        <v/>
      </c>
      <c r="Q148" s="95" t="str">
        <f t="shared" si="12"/>
        <v/>
      </c>
      <c r="R148" s="96" t="str">
        <f t="shared" si="13"/>
        <v/>
      </c>
      <c r="S148" s="97" t="str">
        <f>IF(A148="","",IF(LOOKUP(A148,Stammdaten!$A$17:$A$1001,Stammdaten!$G$17:$G$1001)="Nein",0,IF(ISBLANK('Beladung des Speichers'!A148),"",ROUND(MIN(J148,Q148)*-1,2))))</f>
        <v/>
      </c>
    </row>
    <row r="149" spans="1:19" x14ac:dyDescent="0.2">
      <c r="A149" s="98" t="str">
        <f>IF('Beladung des Speichers'!A149="","",'Beladung des Speichers'!A149)</f>
        <v/>
      </c>
      <c r="B149" s="98" t="str">
        <f>IF('Beladung des Speichers'!B149="","",'Beladung des Speichers'!B149)</f>
        <v/>
      </c>
      <c r="C149" s="150" t="str">
        <f>IF(ISBLANK('Beladung des Speichers'!A149),"",SUMIFS('Beladung des Speichers'!$C$17:$C$300,'Beladung des Speichers'!$A$17:$A$300,A149)-SUMIFS('Entladung des Speichers'!$C$17:$C$300,'Entladung des Speichers'!$A$17:$A$300,A149)+SUMIFS(Füllstände!$B$17:$B$299,Füllstände!$A$17:$A$299,A149)-SUMIFS(Füllstände!$C$17:$C$299,Füllstände!$A$17:$A$299,A149))</f>
        <v/>
      </c>
      <c r="D149" s="151" t="str">
        <f>IF(ISBLANK('Beladung des Speichers'!A149),"",C149*'Beladung des Speichers'!C149/SUMIFS('Beladung des Speichers'!$C$17:$C$300,'Beladung des Speichers'!$A$17:$A$300,A149))</f>
        <v/>
      </c>
      <c r="E149" s="152" t="str">
        <f>IF(ISBLANK('Beladung des Speichers'!A149),"",1/SUMIFS('Beladung des Speichers'!$C$17:$C$300,'Beladung des Speichers'!$A$17:$A$300,A149)*C149*SUMIF($A$17:$A$300,A149,'Beladung des Speichers'!$E$17:$E$300))</f>
        <v/>
      </c>
      <c r="F149" s="153" t="str">
        <f>IF(ISBLANK('Beladung des Speichers'!A149),"",IF(C149=0,"0,00",D149/C149*E149))</f>
        <v/>
      </c>
      <c r="G149" s="154" t="str">
        <f>IF(ISBLANK('Beladung des Speichers'!A149),"",SUMIFS('Beladung des Speichers'!$C$17:$C$300,'Beladung des Speichers'!$A$17:$A$300,A149))</f>
        <v/>
      </c>
      <c r="H149" s="112" t="str">
        <f>IF(ISBLANK('Beladung des Speichers'!A149),"",'Beladung des Speichers'!C149)</f>
        <v/>
      </c>
      <c r="I149" s="155" t="str">
        <f>IF(ISBLANK('Beladung des Speichers'!A149),"",SUMIFS('Beladung des Speichers'!$E$17:$E$1001,'Beladung des Speichers'!$A$17:$A$1001,'Ergebnis (detailliert)'!A149))</f>
        <v/>
      </c>
      <c r="J149" s="113" t="str">
        <f>IF(ISBLANK('Beladung des Speichers'!A149),"",'Beladung des Speichers'!E149)</f>
        <v/>
      </c>
      <c r="K149" s="155" t="str">
        <f>IF(ISBLANK('Beladung des Speichers'!A149),"",SUMIFS('Entladung des Speichers'!$C$17:$C$1001,'Entladung des Speichers'!$A$17:$A$1001,'Ergebnis (detailliert)'!A149))</f>
        <v/>
      </c>
      <c r="L149" s="156" t="str">
        <f t="shared" si="10"/>
        <v/>
      </c>
      <c r="M149" s="156" t="str">
        <f>IF(ISBLANK('Entladung des Speichers'!A149),"",'Entladung des Speichers'!C149)</f>
        <v/>
      </c>
      <c r="N149" s="155" t="str">
        <f>IF(ISBLANK('Beladung des Speichers'!A149),"",SUMIFS('Entladung des Speichers'!$E$17:$E$1001,'Entladung des Speichers'!$A$17:$A$1001,'Ergebnis (detailliert)'!$A$17:$A$300))</f>
        <v/>
      </c>
      <c r="O149" s="113" t="str">
        <f t="shared" si="11"/>
        <v/>
      </c>
      <c r="P149" s="17" t="str">
        <f>IFERROR(IF(A149="","",N149*'Ergebnis (detailliert)'!J149/'Ergebnis (detailliert)'!I149),0)</f>
        <v/>
      </c>
      <c r="Q149" s="95" t="str">
        <f t="shared" si="12"/>
        <v/>
      </c>
      <c r="R149" s="96" t="str">
        <f t="shared" si="13"/>
        <v/>
      </c>
      <c r="S149" s="97" t="str">
        <f>IF(A149="","",IF(LOOKUP(A149,Stammdaten!$A$17:$A$1001,Stammdaten!$G$17:$G$1001)="Nein",0,IF(ISBLANK('Beladung des Speichers'!A149),"",ROUND(MIN(J149,Q149)*-1,2))))</f>
        <v/>
      </c>
    </row>
    <row r="150" spans="1:19" x14ac:dyDescent="0.2">
      <c r="A150" s="98" t="str">
        <f>IF('Beladung des Speichers'!A150="","",'Beladung des Speichers'!A150)</f>
        <v/>
      </c>
      <c r="B150" s="98" t="str">
        <f>IF('Beladung des Speichers'!B150="","",'Beladung des Speichers'!B150)</f>
        <v/>
      </c>
      <c r="C150" s="150" t="str">
        <f>IF(ISBLANK('Beladung des Speichers'!A150),"",SUMIFS('Beladung des Speichers'!$C$17:$C$300,'Beladung des Speichers'!$A$17:$A$300,A150)-SUMIFS('Entladung des Speichers'!$C$17:$C$300,'Entladung des Speichers'!$A$17:$A$300,A150)+SUMIFS(Füllstände!$B$17:$B$299,Füllstände!$A$17:$A$299,A150)-SUMIFS(Füllstände!$C$17:$C$299,Füllstände!$A$17:$A$299,A150))</f>
        <v/>
      </c>
      <c r="D150" s="151" t="str">
        <f>IF(ISBLANK('Beladung des Speichers'!A150),"",C150*'Beladung des Speichers'!C150/SUMIFS('Beladung des Speichers'!$C$17:$C$300,'Beladung des Speichers'!$A$17:$A$300,A150))</f>
        <v/>
      </c>
      <c r="E150" s="152" t="str">
        <f>IF(ISBLANK('Beladung des Speichers'!A150),"",1/SUMIFS('Beladung des Speichers'!$C$17:$C$300,'Beladung des Speichers'!$A$17:$A$300,A150)*C150*SUMIF($A$17:$A$300,A150,'Beladung des Speichers'!$E$17:$E$300))</f>
        <v/>
      </c>
      <c r="F150" s="153" t="str">
        <f>IF(ISBLANK('Beladung des Speichers'!A150),"",IF(C150=0,"0,00",D150/C150*E150))</f>
        <v/>
      </c>
      <c r="G150" s="154" t="str">
        <f>IF(ISBLANK('Beladung des Speichers'!A150),"",SUMIFS('Beladung des Speichers'!$C$17:$C$300,'Beladung des Speichers'!$A$17:$A$300,A150))</f>
        <v/>
      </c>
      <c r="H150" s="112" t="str">
        <f>IF(ISBLANK('Beladung des Speichers'!A150),"",'Beladung des Speichers'!C150)</f>
        <v/>
      </c>
      <c r="I150" s="155" t="str">
        <f>IF(ISBLANK('Beladung des Speichers'!A150),"",SUMIFS('Beladung des Speichers'!$E$17:$E$1001,'Beladung des Speichers'!$A$17:$A$1001,'Ergebnis (detailliert)'!A150))</f>
        <v/>
      </c>
      <c r="J150" s="113" t="str">
        <f>IF(ISBLANK('Beladung des Speichers'!A150),"",'Beladung des Speichers'!E150)</f>
        <v/>
      </c>
      <c r="K150" s="155" t="str">
        <f>IF(ISBLANK('Beladung des Speichers'!A150),"",SUMIFS('Entladung des Speichers'!$C$17:$C$1001,'Entladung des Speichers'!$A$17:$A$1001,'Ergebnis (detailliert)'!A150))</f>
        <v/>
      </c>
      <c r="L150" s="156" t="str">
        <f t="shared" si="10"/>
        <v/>
      </c>
      <c r="M150" s="156" t="str">
        <f>IF(ISBLANK('Entladung des Speichers'!A150),"",'Entladung des Speichers'!C150)</f>
        <v/>
      </c>
      <c r="N150" s="155" t="str">
        <f>IF(ISBLANK('Beladung des Speichers'!A150),"",SUMIFS('Entladung des Speichers'!$E$17:$E$1001,'Entladung des Speichers'!$A$17:$A$1001,'Ergebnis (detailliert)'!$A$17:$A$300))</f>
        <v/>
      </c>
      <c r="O150" s="113" t="str">
        <f t="shared" si="11"/>
        <v/>
      </c>
      <c r="P150" s="17" t="str">
        <f>IFERROR(IF(A150="","",N150*'Ergebnis (detailliert)'!J150/'Ergebnis (detailliert)'!I150),0)</f>
        <v/>
      </c>
      <c r="Q150" s="95" t="str">
        <f t="shared" si="12"/>
        <v/>
      </c>
      <c r="R150" s="96" t="str">
        <f t="shared" si="13"/>
        <v/>
      </c>
      <c r="S150" s="97" t="str">
        <f>IF(A150="","",IF(LOOKUP(A150,Stammdaten!$A$17:$A$1001,Stammdaten!$G$17:$G$1001)="Nein",0,IF(ISBLANK('Beladung des Speichers'!A150),"",ROUND(MIN(J150,Q150)*-1,2))))</f>
        <v/>
      </c>
    </row>
    <row r="151" spans="1:19" x14ac:dyDescent="0.2">
      <c r="A151" s="98" t="str">
        <f>IF('Beladung des Speichers'!A151="","",'Beladung des Speichers'!A151)</f>
        <v/>
      </c>
      <c r="B151" s="98" t="str">
        <f>IF('Beladung des Speichers'!B151="","",'Beladung des Speichers'!B151)</f>
        <v/>
      </c>
      <c r="C151" s="150" t="str">
        <f>IF(ISBLANK('Beladung des Speichers'!A151),"",SUMIFS('Beladung des Speichers'!$C$17:$C$300,'Beladung des Speichers'!$A$17:$A$300,A151)-SUMIFS('Entladung des Speichers'!$C$17:$C$300,'Entladung des Speichers'!$A$17:$A$300,A151)+SUMIFS(Füllstände!$B$17:$B$299,Füllstände!$A$17:$A$299,A151)-SUMIFS(Füllstände!$C$17:$C$299,Füllstände!$A$17:$A$299,A151))</f>
        <v/>
      </c>
      <c r="D151" s="151" t="str">
        <f>IF(ISBLANK('Beladung des Speichers'!A151),"",C151*'Beladung des Speichers'!C151/SUMIFS('Beladung des Speichers'!$C$17:$C$300,'Beladung des Speichers'!$A$17:$A$300,A151))</f>
        <v/>
      </c>
      <c r="E151" s="152" t="str">
        <f>IF(ISBLANK('Beladung des Speichers'!A151),"",1/SUMIFS('Beladung des Speichers'!$C$17:$C$300,'Beladung des Speichers'!$A$17:$A$300,A151)*C151*SUMIF($A$17:$A$300,A151,'Beladung des Speichers'!$E$17:$E$300))</f>
        <v/>
      </c>
      <c r="F151" s="153" t="str">
        <f>IF(ISBLANK('Beladung des Speichers'!A151),"",IF(C151=0,"0,00",D151/C151*E151))</f>
        <v/>
      </c>
      <c r="G151" s="154" t="str">
        <f>IF(ISBLANK('Beladung des Speichers'!A151),"",SUMIFS('Beladung des Speichers'!$C$17:$C$300,'Beladung des Speichers'!$A$17:$A$300,A151))</f>
        <v/>
      </c>
      <c r="H151" s="112" t="str">
        <f>IF(ISBLANK('Beladung des Speichers'!A151),"",'Beladung des Speichers'!C151)</f>
        <v/>
      </c>
      <c r="I151" s="155" t="str">
        <f>IF(ISBLANK('Beladung des Speichers'!A151),"",SUMIFS('Beladung des Speichers'!$E$17:$E$1001,'Beladung des Speichers'!$A$17:$A$1001,'Ergebnis (detailliert)'!A151))</f>
        <v/>
      </c>
      <c r="J151" s="113" t="str">
        <f>IF(ISBLANK('Beladung des Speichers'!A151),"",'Beladung des Speichers'!E151)</f>
        <v/>
      </c>
      <c r="K151" s="155" t="str">
        <f>IF(ISBLANK('Beladung des Speichers'!A151),"",SUMIFS('Entladung des Speichers'!$C$17:$C$1001,'Entladung des Speichers'!$A$17:$A$1001,'Ergebnis (detailliert)'!A151))</f>
        <v/>
      </c>
      <c r="L151" s="156" t="str">
        <f t="shared" si="10"/>
        <v/>
      </c>
      <c r="M151" s="156" t="str">
        <f>IF(ISBLANK('Entladung des Speichers'!A151),"",'Entladung des Speichers'!C151)</f>
        <v/>
      </c>
      <c r="N151" s="155" t="str">
        <f>IF(ISBLANK('Beladung des Speichers'!A151),"",SUMIFS('Entladung des Speichers'!$E$17:$E$1001,'Entladung des Speichers'!$A$17:$A$1001,'Ergebnis (detailliert)'!$A$17:$A$300))</f>
        <v/>
      </c>
      <c r="O151" s="113" t="str">
        <f t="shared" si="11"/>
        <v/>
      </c>
      <c r="P151" s="17" t="str">
        <f>IFERROR(IF(A151="","",N151*'Ergebnis (detailliert)'!J151/'Ergebnis (detailliert)'!I151),0)</f>
        <v/>
      </c>
      <c r="Q151" s="95" t="str">
        <f t="shared" si="12"/>
        <v/>
      </c>
      <c r="R151" s="96" t="str">
        <f t="shared" si="13"/>
        <v/>
      </c>
      <c r="S151" s="97" t="str">
        <f>IF(A151="","",IF(LOOKUP(A151,Stammdaten!$A$17:$A$1001,Stammdaten!$G$17:$G$1001)="Nein",0,IF(ISBLANK('Beladung des Speichers'!A151),"",ROUND(MIN(J151,Q151)*-1,2))))</f>
        <v/>
      </c>
    </row>
    <row r="152" spans="1:19" x14ac:dyDescent="0.2">
      <c r="A152" s="98" t="str">
        <f>IF('Beladung des Speichers'!A152="","",'Beladung des Speichers'!A152)</f>
        <v/>
      </c>
      <c r="B152" s="98" t="str">
        <f>IF('Beladung des Speichers'!B152="","",'Beladung des Speichers'!B152)</f>
        <v/>
      </c>
      <c r="C152" s="150" t="str">
        <f>IF(ISBLANK('Beladung des Speichers'!A152),"",SUMIFS('Beladung des Speichers'!$C$17:$C$300,'Beladung des Speichers'!$A$17:$A$300,A152)-SUMIFS('Entladung des Speichers'!$C$17:$C$300,'Entladung des Speichers'!$A$17:$A$300,A152)+SUMIFS(Füllstände!$B$17:$B$299,Füllstände!$A$17:$A$299,A152)-SUMIFS(Füllstände!$C$17:$C$299,Füllstände!$A$17:$A$299,A152))</f>
        <v/>
      </c>
      <c r="D152" s="151" t="str">
        <f>IF(ISBLANK('Beladung des Speichers'!A152),"",C152*'Beladung des Speichers'!C152/SUMIFS('Beladung des Speichers'!$C$17:$C$300,'Beladung des Speichers'!$A$17:$A$300,A152))</f>
        <v/>
      </c>
      <c r="E152" s="152" t="str">
        <f>IF(ISBLANK('Beladung des Speichers'!A152),"",1/SUMIFS('Beladung des Speichers'!$C$17:$C$300,'Beladung des Speichers'!$A$17:$A$300,A152)*C152*SUMIF($A$17:$A$300,A152,'Beladung des Speichers'!$E$17:$E$300))</f>
        <v/>
      </c>
      <c r="F152" s="153" t="str">
        <f>IF(ISBLANK('Beladung des Speichers'!A152),"",IF(C152=0,"0,00",D152/C152*E152))</f>
        <v/>
      </c>
      <c r="G152" s="154" t="str">
        <f>IF(ISBLANK('Beladung des Speichers'!A152),"",SUMIFS('Beladung des Speichers'!$C$17:$C$300,'Beladung des Speichers'!$A$17:$A$300,A152))</f>
        <v/>
      </c>
      <c r="H152" s="112" t="str">
        <f>IF(ISBLANK('Beladung des Speichers'!A152),"",'Beladung des Speichers'!C152)</f>
        <v/>
      </c>
      <c r="I152" s="155" t="str">
        <f>IF(ISBLANK('Beladung des Speichers'!A152),"",SUMIFS('Beladung des Speichers'!$E$17:$E$1001,'Beladung des Speichers'!$A$17:$A$1001,'Ergebnis (detailliert)'!A152))</f>
        <v/>
      </c>
      <c r="J152" s="113" t="str">
        <f>IF(ISBLANK('Beladung des Speichers'!A152),"",'Beladung des Speichers'!E152)</f>
        <v/>
      </c>
      <c r="K152" s="155" t="str">
        <f>IF(ISBLANK('Beladung des Speichers'!A152),"",SUMIFS('Entladung des Speichers'!$C$17:$C$1001,'Entladung des Speichers'!$A$17:$A$1001,'Ergebnis (detailliert)'!A152))</f>
        <v/>
      </c>
      <c r="L152" s="156" t="str">
        <f t="shared" si="10"/>
        <v/>
      </c>
      <c r="M152" s="156" t="str">
        <f>IF(ISBLANK('Entladung des Speichers'!A152),"",'Entladung des Speichers'!C152)</f>
        <v/>
      </c>
      <c r="N152" s="155" t="str">
        <f>IF(ISBLANK('Beladung des Speichers'!A152),"",SUMIFS('Entladung des Speichers'!$E$17:$E$1001,'Entladung des Speichers'!$A$17:$A$1001,'Ergebnis (detailliert)'!$A$17:$A$300))</f>
        <v/>
      </c>
      <c r="O152" s="113" t="str">
        <f t="shared" si="11"/>
        <v/>
      </c>
      <c r="P152" s="17" t="str">
        <f>IFERROR(IF(A152="","",N152*'Ergebnis (detailliert)'!J152/'Ergebnis (detailliert)'!I152),0)</f>
        <v/>
      </c>
      <c r="Q152" s="95" t="str">
        <f t="shared" si="12"/>
        <v/>
      </c>
      <c r="R152" s="96" t="str">
        <f t="shared" si="13"/>
        <v/>
      </c>
      <c r="S152" s="97" t="str">
        <f>IF(A152="","",IF(LOOKUP(A152,Stammdaten!$A$17:$A$1001,Stammdaten!$G$17:$G$1001)="Nein",0,IF(ISBLANK('Beladung des Speichers'!A152),"",ROUND(MIN(J152,Q152)*-1,2))))</f>
        <v/>
      </c>
    </row>
    <row r="153" spans="1:19" x14ac:dyDescent="0.2">
      <c r="A153" s="98" t="str">
        <f>IF('Beladung des Speichers'!A153="","",'Beladung des Speichers'!A153)</f>
        <v/>
      </c>
      <c r="B153" s="98" t="str">
        <f>IF('Beladung des Speichers'!B153="","",'Beladung des Speichers'!B153)</f>
        <v/>
      </c>
      <c r="C153" s="150" t="str">
        <f>IF(ISBLANK('Beladung des Speichers'!A153),"",SUMIFS('Beladung des Speichers'!$C$17:$C$300,'Beladung des Speichers'!$A$17:$A$300,A153)-SUMIFS('Entladung des Speichers'!$C$17:$C$300,'Entladung des Speichers'!$A$17:$A$300,A153)+SUMIFS(Füllstände!$B$17:$B$299,Füllstände!$A$17:$A$299,A153)-SUMIFS(Füllstände!$C$17:$C$299,Füllstände!$A$17:$A$299,A153))</f>
        <v/>
      </c>
      <c r="D153" s="151" t="str">
        <f>IF(ISBLANK('Beladung des Speichers'!A153),"",C153*'Beladung des Speichers'!C153/SUMIFS('Beladung des Speichers'!$C$17:$C$300,'Beladung des Speichers'!$A$17:$A$300,A153))</f>
        <v/>
      </c>
      <c r="E153" s="152" t="str">
        <f>IF(ISBLANK('Beladung des Speichers'!A153),"",1/SUMIFS('Beladung des Speichers'!$C$17:$C$300,'Beladung des Speichers'!$A$17:$A$300,A153)*C153*SUMIF($A$17:$A$300,A153,'Beladung des Speichers'!$E$17:$E$300))</f>
        <v/>
      </c>
      <c r="F153" s="153" t="str">
        <f>IF(ISBLANK('Beladung des Speichers'!A153),"",IF(C153=0,"0,00",D153/C153*E153))</f>
        <v/>
      </c>
      <c r="G153" s="154" t="str">
        <f>IF(ISBLANK('Beladung des Speichers'!A153),"",SUMIFS('Beladung des Speichers'!$C$17:$C$300,'Beladung des Speichers'!$A$17:$A$300,A153))</f>
        <v/>
      </c>
      <c r="H153" s="112" t="str">
        <f>IF(ISBLANK('Beladung des Speichers'!A153),"",'Beladung des Speichers'!C153)</f>
        <v/>
      </c>
      <c r="I153" s="155" t="str">
        <f>IF(ISBLANK('Beladung des Speichers'!A153),"",SUMIFS('Beladung des Speichers'!$E$17:$E$1001,'Beladung des Speichers'!$A$17:$A$1001,'Ergebnis (detailliert)'!A153))</f>
        <v/>
      </c>
      <c r="J153" s="113" t="str">
        <f>IF(ISBLANK('Beladung des Speichers'!A153),"",'Beladung des Speichers'!E153)</f>
        <v/>
      </c>
      <c r="K153" s="155" t="str">
        <f>IF(ISBLANK('Beladung des Speichers'!A153),"",SUMIFS('Entladung des Speichers'!$C$17:$C$1001,'Entladung des Speichers'!$A$17:$A$1001,'Ergebnis (detailliert)'!A153))</f>
        <v/>
      </c>
      <c r="L153" s="156" t="str">
        <f t="shared" si="10"/>
        <v/>
      </c>
      <c r="M153" s="156" t="str">
        <f>IF(ISBLANK('Entladung des Speichers'!A153),"",'Entladung des Speichers'!C153)</f>
        <v/>
      </c>
      <c r="N153" s="155" t="str">
        <f>IF(ISBLANK('Beladung des Speichers'!A153),"",SUMIFS('Entladung des Speichers'!$E$17:$E$1001,'Entladung des Speichers'!$A$17:$A$1001,'Ergebnis (detailliert)'!$A$17:$A$300))</f>
        <v/>
      </c>
      <c r="O153" s="113" t="str">
        <f t="shared" si="11"/>
        <v/>
      </c>
      <c r="P153" s="17" t="str">
        <f>IFERROR(IF(A153="","",N153*'Ergebnis (detailliert)'!J153/'Ergebnis (detailliert)'!I153),0)</f>
        <v/>
      </c>
      <c r="Q153" s="95" t="str">
        <f t="shared" si="12"/>
        <v/>
      </c>
      <c r="R153" s="96" t="str">
        <f t="shared" si="13"/>
        <v/>
      </c>
      <c r="S153" s="97" t="str">
        <f>IF(A153="","",IF(LOOKUP(A153,Stammdaten!$A$17:$A$1001,Stammdaten!$G$17:$G$1001)="Nein",0,IF(ISBLANK('Beladung des Speichers'!A153),"",ROUND(MIN(J153,Q153)*-1,2))))</f>
        <v/>
      </c>
    </row>
    <row r="154" spans="1:19" x14ac:dyDescent="0.2">
      <c r="A154" s="98" t="str">
        <f>IF('Beladung des Speichers'!A154="","",'Beladung des Speichers'!A154)</f>
        <v/>
      </c>
      <c r="B154" s="98" t="str">
        <f>IF('Beladung des Speichers'!B154="","",'Beladung des Speichers'!B154)</f>
        <v/>
      </c>
      <c r="C154" s="150" t="str">
        <f>IF(ISBLANK('Beladung des Speichers'!A154),"",SUMIFS('Beladung des Speichers'!$C$17:$C$300,'Beladung des Speichers'!$A$17:$A$300,A154)-SUMIFS('Entladung des Speichers'!$C$17:$C$300,'Entladung des Speichers'!$A$17:$A$300,A154)+SUMIFS(Füllstände!$B$17:$B$299,Füllstände!$A$17:$A$299,A154)-SUMIFS(Füllstände!$C$17:$C$299,Füllstände!$A$17:$A$299,A154))</f>
        <v/>
      </c>
      <c r="D154" s="151" t="str">
        <f>IF(ISBLANK('Beladung des Speichers'!A154),"",C154*'Beladung des Speichers'!C154/SUMIFS('Beladung des Speichers'!$C$17:$C$300,'Beladung des Speichers'!$A$17:$A$300,A154))</f>
        <v/>
      </c>
      <c r="E154" s="152" t="str">
        <f>IF(ISBLANK('Beladung des Speichers'!A154),"",1/SUMIFS('Beladung des Speichers'!$C$17:$C$300,'Beladung des Speichers'!$A$17:$A$300,A154)*C154*SUMIF($A$17:$A$300,A154,'Beladung des Speichers'!$E$17:$E$300))</f>
        <v/>
      </c>
      <c r="F154" s="153" t="str">
        <f>IF(ISBLANK('Beladung des Speichers'!A154),"",IF(C154=0,"0,00",D154/C154*E154))</f>
        <v/>
      </c>
      <c r="G154" s="154" t="str">
        <f>IF(ISBLANK('Beladung des Speichers'!A154),"",SUMIFS('Beladung des Speichers'!$C$17:$C$300,'Beladung des Speichers'!$A$17:$A$300,A154))</f>
        <v/>
      </c>
      <c r="H154" s="112" t="str">
        <f>IF(ISBLANK('Beladung des Speichers'!A154),"",'Beladung des Speichers'!C154)</f>
        <v/>
      </c>
      <c r="I154" s="155" t="str">
        <f>IF(ISBLANK('Beladung des Speichers'!A154),"",SUMIFS('Beladung des Speichers'!$E$17:$E$1001,'Beladung des Speichers'!$A$17:$A$1001,'Ergebnis (detailliert)'!A154))</f>
        <v/>
      </c>
      <c r="J154" s="113" t="str">
        <f>IF(ISBLANK('Beladung des Speichers'!A154),"",'Beladung des Speichers'!E154)</f>
        <v/>
      </c>
      <c r="K154" s="155" t="str">
        <f>IF(ISBLANK('Beladung des Speichers'!A154),"",SUMIFS('Entladung des Speichers'!$C$17:$C$1001,'Entladung des Speichers'!$A$17:$A$1001,'Ergebnis (detailliert)'!A154))</f>
        <v/>
      </c>
      <c r="L154" s="156" t="str">
        <f t="shared" si="10"/>
        <v/>
      </c>
      <c r="M154" s="156" t="str">
        <f>IF(ISBLANK('Entladung des Speichers'!A154),"",'Entladung des Speichers'!C154)</f>
        <v/>
      </c>
      <c r="N154" s="155" t="str">
        <f>IF(ISBLANK('Beladung des Speichers'!A154),"",SUMIFS('Entladung des Speichers'!$E$17:$E$1001,'Entladung des Speichers'!$A$17:$A$1001,'Ergebnis (detailliert)'!$A$17:$A$300))</f>
        <v/>
      </c>
      <c r="O154" s="113" t="str">
        <f t="shared" si="11"/>
        <v/>
      </c>
      <c r="P154" s="17" t="str">
        <f>IFERROR(IF(A154="","",N154*'Ergebnis (detailliert)'!J154/'Ergebnis (detailliert)'!I154),0)</f>
        <v/>
      </c>
      <c r="Q154" s="95" t="str">
        <f t="shared" si="12"/>
        <v/>
      </c>
      <c r="R154" s="96" t="str">
        <f t="shared" si="13"/>
        <v/>
      </c>
      <c r="S154" s="97" t="str">
        <f>IF(A154="","",IF(LOOKUP(A154,Stammdaten!$A$17:$A$1001,Stammdaten!$G$17:$G$1001)="Nein",0,IF(ISBLANK('Beladung des Speichers'!A154),"",ROUND(MIN(J154,Q154)*-1,2))))</f>
        <v/>
      </c>
    </row>
    <row r="155" spans="1:19" x14ac:dyDescent="0.2">
      <c r="A155" s="98" t="str">
        <f>IF('Beladung des Speichers'!A155="","",'Beladung des Speichers'!A155)</f>
        <v/>
      </c>
      <c r="B155" s="98" t="str">
        <f>IF('Beladung des Speichers'!B155="","",'Beladung des Speichers'!B155)</f>
        <v/>
      </c>
      <c r="C155" s="150" t="str">
        <f>IF(ISBLANK('Beladung des Speichers'!A155),"",SUMIFS('Beladung des Speichers'!$C$17:$C$300,'Beladung des Speichers'!$A$17:$A$300,A155)-SUMIFS('Entladung des Speichers'!$C$17:$C$300,'Entladung des Speichers'!$A$17:$A$300,A155)+SUMIFS(Füllstände!$B$17:$B$299,Füllstände!$A$17:$A$299,A155)-SUMIFS(Füllstände!$C$17:$C$299,Füllstände!$A$17:$A$299,A155))</f>
        <v/>
      </c>
      <c r="D155" s="151" t="str">
        <f>IF(ISBLANK('Beladung des Speichers'!A155),"",C155*'Beladung des Speichers'!C155/SUMIFS('Beladung des Speichers'!$C$17:$C$300,'Beladung des Speichers'!$A$17:$A$300,A155))</f>
        <v/>
      </c>
      <c r="E155" s="152" t="str">
        <f>IF(ISBLANK('Beladung des Speichers'!A155),"",1/SUMIFS('Beladung des Speichers'!$C$17:$C$300,'Beladung des Speichers'!$A$17:$A$300,A155)*C155*SUMIF($A$17:$A$300,A155,'Beladung des Speichers'!$E$17:$E$300))</f>
        <v/>
      </c>
      <c r="F155" s="153" t="str">
        <f>IF(ISBLANK('Beladung des Speichers'!A155),"",IF(C155=0,"0,00",D155/C155*E155))</f>
        <v/>
      </c>
      <c r="G155" s="154" t="str">
        <f>IF(ISBLANK('Beladung des Speichers'!A155),"",SUMIFS('Beladung des Speichers'!$C$17:$C$300,'Beladung des Speichers'!$A$17:$A$300,A155))</f>
        <v/>
      </c>
      <c r="H155" s="112" t="str">
        <f>IF(ISBLANK('Beladung des Speichers'!A155),"",'Beladung des Speichers'!C155)</f>
        <v/>
      </c>
      <c r="I155" s="155" t="str">
        <f>IF(ISBLANK('Beladung des Speichers'!A155),"",SUMIFS('Beladung des Speichers'!$E$17:$E$1001,'Beladung des Speichers'!$A$17:$A$1001,'Ergebnis (detailliert)'!A155))</f>
        <v/>
      </c>
      <c r="J155" s="113" t="str">
        <f>IF(ISBLANK('Beladung des Speichers'!A155),"",'Beladung des Speichers'!E155)</f>
        <v/>
      </c>
      <c r="K155" s="155" t="str">
        <f>IF(ISBLANK('Beladung des Speichers'!A155),"",SUMIFS('Entladung des Speichers'!$C$17:$C$1001,'Entladung des Speichers'!$A$17:$A$1001,'Ergebnis (detailliert)'!A155))</f>
        <v/>
      </c>
      <c r="L155" s="156" t="str">
        <f t="shared" si="10"/>
        <v/>
      </c>
      <c r="M155" s="156" t="str">
        <f>IF(ISBLANK('Entladung des Speichers'!A155),"",'Entladung des Speichers'!C155)</f>
        <v/>
      </c>
      <c r="N155" s="155" t="str">
        <f>IF(ISBLANK('Beladung des Speichers'!A155),"",SUMIFS('Entladung des Speichers'!$E$17:$E$1001,'Entladung des Speichers'!$A$17:$A$1001,'Ergebnis (detailliert)'!$A$17:$A$300))</f>
        <v/>
      </c>
      <c r="O155" s="113" t="str">
        <f t="shared" si="11"/>
        <v/>
      </c>
      <c r="P155" s="17" t="str">
        <f>IFERROR(IF(A155="","",N155*'Ergebnis (detailliert)'!J155/'Ergebnis (detailliert)'!I155),0)</f>
        <v/>
      </c>
      <c r="Q155" s="95" t="str">
        <f t="shared" si="12"/>
        <v/>
      </c>
      <c r="R155" s="96" t="str">
        <f t="shared" si="13"/>
        <v/>
      </c>
      <c r="S155" s="97" t="str">
        <f>IF(A155="","",IF(LOOKUP(A155,Stammdaten!$A$17:$A$1001,Stammdaten!$G$17:$G$1001)="Nein",0,IF(ISBLANK('Beladung des Speichers'!A155),"",ROUND(MIN(J155,Q155)*-1,2))))</f>
        <v/>
      </c>
    </row>
    <row r="156" spans="1:19" x14ac:dyDescent="0.2">
      <c r="A156" s="98" t="str">
        <f>IF('Beladung des Speichers'!A156="","",'Beladung des Speichers'!A156)</f>
        <v/>
      </c>
      <c r="B156" s="98" t="str">
        <f>IF('Beladung des Speichers'!B156="","",'Beladung des Speichers'!B156)</f>
        <v/>
      </c>
      <c r="C156" s="150" t="str">
        <f>IF(ISBLANK('Beladung des Speichers'!A156),"",SUMIFS('Beladung des Speichers'!$C$17:$C$300,'Beladung des Speichers'!$A$17:$A$300,A156)-SUMIFS('Entladung des Speichers'!$C$17:$C$300,'Entladung des Speichers'!$A$17:$A$300,A156)+SUMIFS(Füllstände!$B$17:$B$299,Füllstände!$A$17:$A$299,A156)-SUMIFS(Füllstände!$C$17:$C$299,Füllstände!$A$17:$A$299,A156))</f>
        <v/>
      </c>
      <c r="D156" s="151" t="str">
        <f>IF(ISBLANK('Beladung des Speichers'!A156),"",C156*'Beladung des Speichers'!C156/SUMIFS('Beladung des Speichers'!$C$17:$C$300,'Beladung des Speichers'!$A$17:$A$300,A156))</f>
        <v/>
      </c>
      <c r="E156" s="152" t="str">
        <f>IF(ISBLANK('Beladung des Speichers'!A156),"",1/SUMIFS('Beladung des Speichers'!$C$17:$C$300,'Beladung des Speichers'!$A$17:$A$300,A156)*C156*SUMIF($A$17:$A$300,A156,'Beladung des Speichers'!$E$17:$E$300))</f>
        <v/>
      </c>
      <c r="F156" s="153" t="str">
        <f>IF(ISBLANK('Beladung des Speichers'!A156),"",IF(C156=0,"0,00",D156/C156*E156))</f>
        <v/>
      </c>
      <c r="G156" s="154" t="str">
        <f>IF(ISBLANK('Beladung des Speichers'!A156),"",SUMIFS('Beladung des Speichers'!$C$17:$C$300,'Beladung des Speichers'!$A$17:$A$300,A156))</f>
        <v/>
      </c>
      <c r="H156" s="112" t="str">
        <f>IF(ISBLANK('Beladung des Speichers'!A156),"",'Beladung des Speichers'!C156)</f>
        <v/>
      </c>
      <c r="I156" s="155" t="str">
        <f>IF(ISBLANK('Beladung des Speichers'!A156),"",SUMIFS('Beladung des Speichers'!$E$17:$E$1001,'Beladung des Speichers'!$A$17:$A$1001,'Ergebnis (detailliert)'!A156))</f>
        <v/>
      </c>
      <c r="J156" s="113" t="str">
        <f>IF(ISBLANK('Beladung des Speichers'!A156),"",'Beladung des Speichers'!E156)</f>
        <v/>
      </c>
      <c r="K156" s="155" t="str">
        <f>IF(ISBLANK('Beladung des Speichers'!A156),"",SUMIFS('Entladung des Speichers'!$C$17:$C$1001,'Entladung des Speichers'!$A$17:$A$1001,'Ergebnis (detailliert)'!A156))</f>
        <v/>
      </c>
      <c r="L156" s="156" t="str">
        <f t="shared" si="10"/>
        <v/>
      </c>
      <c r="M156" s="156" t="str">
        <f>IF(ISBLANK('Entladung des Speichers'!A156),"",'Entladung des Speichers'!C156)</f>
        <v/>
      </c>
      <c r="N156" s="155" t="str">
        <f>IF(ISBLANK('Beladung des Speichers'!A156),"",SUMIFS('Entladung des Speichers'!$E$17:$E$1001,'Entladung des Speichers'!$A$17:$A$1001,'Ergebnis (detailliert)'!$A$17:$A$300))</f>
        <v/>
      </c>
      <c r="O156" s="113" t="str">
        <f t="shared" si="11"/>
        <v/>
      </c>
      <c r="P156" s="17" t="str">
        <f>IFERROR(IF(A156="","",N156*'Ergebnis (detailliert)'!J156/'Ergebnis (detailliert)'!I156),0)</f>
        <v/>
      </c>
      <c r="Q156" s="95" t="str">
        <f t="shared" si="12"/>
        <v/>
      </c>
      <c r="R156" s="96" t="str">
        <f t="shared" si="13"/>
        <v/>
      </c>
      <c r="S156" s="97" t="str">
        <f>IF(A156="","",IF(LOOKUP(A156,Stammdaten!$A$17:$A$1001,Stammdaten!$G$17:$G$1001)="Nein",0,IF(ISBLANK('Beladung des Speichers'!A156),"",ROUND(MIN(J156,Q156)*-1,2))))</f>
        <v/>
      </c>
    </row>
    <row r="157" spans="1:19" x14ac:dyDescent="0.2">
      <c r="A157" s="98" t="str">
        <f>IF('Beladung des Speichers'!A157="","",'Beladung des Speichers'!A157)</f>
        <v/>
      </c>
      <c r="B157" s="98" t="str">
        <f>IF('Beladung des Speichers'!B157="","",'Beladung des Speichers'!B157)</f>
        <v/>
      </c>
      <c r="C157" s="150" t="str">
        <f>IF(ISBLANK('Beladung des Speichers'!A157),"",SUMIFS('Beladung des Speichers'!$C$17:$C$300,'Beladung des Speichers'!$A$17:$A$300,A157)-SUMIFS('Entladung des Speichers'!$C$17:$C$300,'Entladung des Speichers'!$A$17:$A$300,A157)+SUMIFS(Füllstände!$B$17:$B$299,Füllstände!$A$17:$A$299,A157)-SUMIFS(Füllstände!$C$17:$C$299,Füllstände!$A$17:$A$299,A157))</f>
        <v/>
      </c>
      <c r="D157" s="151" t="str">
        <f>IF(ISBLANK('Beladung des Speichers'!A157),"",C157*'Beladung des Speichers'!C157/SUMIFS('Beladung des Speichers'!$C$17:$C$300,'Beladung des Speichers'!$A$17:$A$300,A157))</f>
        <v/>
      </c>
      <c r="E157" s="152" t="str">
        <f>IF(ISBLANK('Beladung des Speichers'!A157),"",1/SUMIFS('Beladung des Speichers'!$C$17:$C$300,'Beladung des Speichers'!$A$17:$A$300,A157)*C157*SUMIF($A$17:$A$300,A157,'Beladung des Speichers'!$E$17:$E$300))</f>
        <v/>
      </c>
      <c r="F157" s="153" t="str">
        <f>IF(ISBLANK('Beladung des Speichers'!A157),"",IF(C157=0,"0,00",D157/C157*E157))</f>
        <v/>
      </c>
      <c r="G157" s="154" t="str">
        <f>IF(ISBLANK('Beladung des Speichers'!A157),"",SUMIFS('Beladung des Speichers'!$C$17:$C$300,'Beladung des Speichers'!$A$17:$A$300,A157))</f>
        <v/>
      </c>
      <c r="H157" s="112" t="str">
        <f>IF(ISBLANK('Beladung des Speichers'!A157),"",'Beladung des Speichers'!C157)</f>
        <v/>
      </c>
      <c r="I157" s="155" t="str">
        <f>IF(ISBLANK('Beladung des Speichers'!A157),"",SUMIFS('Beladung des Speichers'!$E$17:$E$1001,'Beladung des Speichers'!$A$17:$A$1001,'Ergebnis (detailliert)'!A157))</f>
        <v/>
      </c>
      <c r="J157" s="113" t="str">
        <f>IF(ISBLANK('Beladung des Speichers'!A157),"",'Beladung des Speichers'!E157)</f>
        <v/>
      </c>
      <c r="K157" s="155" t="str">
        <f>IF(ISBLANK('Beladung des Speichers'!A157),"",SUMIFS('Entladung des Speichers'!$C$17:$C$1001,'Entladung des Speichers'!$A$17:$A$1001,'Ergebnis (detailliert)'!A157))</f>
        <v/>
      </c>
      <c r="L157" s="156" t="str">
        <f t="shared" si="10"/>
        <v/>
      </c>
      <c r="M157" s="156" t="str">
        <f>IF(ISBLANK('Entladung des Speichers'!A157),"",'Entladung des Speichers'!C157)</f>
        <v/>
      </c>
      <c r="N157" s="155" t="str">
        <f>IF(ISBLANK('Beladung des Speichers'!A157),"",SUMIFS('Entladung des Speichers'!$E$17:$E$1001,'Entladung des Speichers'!$A$17:$A$1001,'Ergebnis (detailliert)'!$A$17:$A$300))</f>
        <v/>
      </c>
      <c r="O157" s="113" t="str">
        <f t="shared" si="11"/>
        <v/>
      </c>
      <c r="P157" s="17" t="str">
        <f>IFERROR(IF(A157="","",N157*'Ergebnis (detailliert)'!J157/'Ergebnis (detailliert)'!I157),0)</f>
        <v/>
      </c>
      <c r="Q157" s="95" t="str">
        <f t="shared" si="12"/>
        <v/>
      </c>
      <c r="R157" s="96" t="str">
        <f t="shared" si="13"/>
        <v/>
      </c>
      <c r="S157" s="97" t="str">
        <f>IF(A157="","",IF(LOOKUP(A157,Stammdaten!$A$17:$A$1001,Stammdaten!$G$17:$G$1001)="Nein",0,IF(ISBLANK('Beladung des Speichers'!A157),"",ROUND(MIN(J157,Q157)*-1,2))))</f>
        <v/>
      </c>
    </row>
    <row r="158" spans="1:19" x14ac:dyDescent="0.2">
      <c r="A158" s="98" t="str">
        <f>IF('Beladung des Speichers'!A158="","",'Beladung des Speichers'!A158)</f>
        <v/>
      </c>
      <c r="B158" s="98" t="str">
        <f>IF('Beladung des Speichers'!B158="","",'Beladung des Speichers'!B158)</f>
        <v/>
      </c>
      <c r="C158" s="150" t="str">
        <f>IF(ISBLANK('Beladung des Speichers'!A158),"",SUMIFS('Beladung des Speichers'!$C$17:$C$300,'Beladung des Speichers'!$A$17:$A$300,A158)-SUMIFS('Entladung des Speichers'!$C$17:$C$300,'Entladung des Speichers'!$A$17:$A$300,A158)+SUMIFS(Füllstände!$B$17:$B$299,Füllstände!$A$17:$A$299,A158)-SUMIFS(Füllstände!$C$17:$C$299,Füllstände!$A$17:$A$299,A158))</f>
        <v/>
      </c>
      <c r="D158" s="151" t="str">
        <f>IF(ISBLANK('Beladung des Speichers'!A158),"",C158*'Beladung des Speichers'!C158/SUMIFS('Beladung des Speichers'!$C$17:$C$300,'Beladung des Speichers'!$A$17:$A$300,A158))</f>
        <v/>
      </c>
      <c r="E158" s="152" t="str">
        <f>IF(ISBLANK('Beladung des Speichers'!A158),"",1/SUMIFS('Beladung des Speichers'!$C$17:$C$300,'Beladung des Speichers'!$A$17:$A$300,A158)*C158*SUMIF($A$17:$A$300,A158,'Beladung des Speichers'!$E$17:$E$300))</f>
        <v/>
      </c>
      <c r="F158" s="153" t="str">
        <f>IF(ISBLANK('Beladung des Speichers'!A158),"",IF(C158=0,"0,00",D158/C158*E158))</f>
        <v/>
      </c>
      <c r="G158" s="154" t="str">
        <f>IF(ISBLANK('Beladung des Speichers'!A158),"",SUMIFS('Beladung des Speichers'!$C$17:$C$300,'Beladung des Speichers'!$A$17:$A$300,A158))</f>
        <v/>
      </c>
      <c r="H158" s="112" t="str">
        <f>IF(ISBLANK('Beladung des Speichers'!A158),"",'Beladung des Speichers'!C158)</f>
        <v/>
      </c>
      <c r="I158" s="155" t="str">
        <f>IF(ISBLANK('Beladung des Speichers'!A158),"",SUMIFS('Beladung des Speichers'!$E$17:$E$1001,'Beladung des Speichers'!$A$17:$A$1001,'Ergebnis (detailliert)'!A158))</f>
        <v/>
      </c>
      <c r="J158" s="113" t="str">
        <f>IF(ISBLANK('Beladung des Speichers'!A158),"",'Beladung des Speichers'!E158)</f>
        <v/>
      </c>
      <c r="K158" s="155" t="str">
        <f>IF(ISBLANK('Beladung des Speichers'!A158),"",SUMIFS('Entladung des Speichers'!$C$17:$C$1001,'Entladung des Speichers'!$A$17:$A$1001,'Ergebnis (detailliert)'!A158))</f>
        <v/>
      </c>
      <c r="L158" s="156" t="str">
        <f t="shared" si="10"/>
        <v/>
      </c>
      <c r="M158" s="156" t="str">
        <f>IF(ISBLANK('Entladung des Speichers'!A158),"",'Entladung des Speichers'!C158)</f>
        <v/>
      </c>
      <c r="N158" s="155" t="str">
        <f>IF(ISBLANK('Beladung des Speichers'!A158),"",SUMIFS('Entladung des Speichers'!$E$17:$E$1001,'Entladung des Speichers'!$A$17:$A$1001,'Ergebnis (detailliert)'!$A$17:$A$300))</f>
        <v/>
      </c>
      <c r="O158" s="113" t="str">
        <f t="shared" si="11"/>
        <v/>
      </c>
      <c r="P158" s="17" t="str">
        <f>IFERROR(IF(A158="","",N158*'Ergebnis (detailliert)'!J158/'Ergebnis (detailliert)'!I158),0)</f>
        <v/>
      </c>
      <c r="Q158" s="95" t="str">
        <f t="shared" si="12"/>
        <v/>
      </c>
      <c r="R158" s="96" t="str">
        <f t="shared" si="13"/>
        <v/>
      </c>
      <c r="S158" s="97" t="str">
        <f>IF(A158="","",IF(LOOKUP(A158,Stammdaten!$A$17:$A$1001,Stammdaten!$G$17:$G$1001)="Nein",0,IF(ISBLANK('Beladung des Speichers'!A158),"",ROUND(MIN(J158,Q158)*-1,2))))</f>
        <v/>
      </c>
    </row>
    <row r="159" spans="1:19" x14ac:dyDescent="0.2">
      <c r="A159" s="98" t="str">
        <f>IF('Beladung des Speichers'!A159="","",'Beladung des Speichers'!A159)</f>
        <v/>
      </c>
      <c r="B159" s="98" t="str">
        <f>IF('Beladung des Speichers'!B159="","",'Beladung des Speichers'!B159)</f>
        <v/>
      </c>
      <c r="C159" s="150" t="str">
        <f>IF(ISBLANK('Beladung des Speichers'!A159),"",SUMIFS('Beladung des Speichers'!$C$17:$C$300,'Beladung des Speichers'!$A$17:$A$300,A159)-SUMIFS('Entladung des Speichers'!$C$17:$C$300,'Entladung des Speichers'!$A$17:$A$300,A159)+SUMIFS(Füllstände!$B$17:$B$299,Füllstände!$A$17:$A$299,A159)-SUMIFS(Füllstände!$C$17:$C$299,Füllstände!$A$17:$A$299,A159))</f>
        <v/>
      </c>
      <c r="D159" s="151" t="str">
        <f>IF(ISBLANK('Beladung des Speichers'!A159),"",C159*'Beladung des Speichers'!C159/SUMIFS('Beladung des Speichers'!$C$17:$C$300,'Beladung des Speichers'!$A$17:$A$300,A159))</f>
        <v/>
      </c>
      <c r="E159" s="152" t="str">
        <f>IF(ISBLANK('Beladung des Speichers'!A159),"",1/SUMIFS('Beladung des Speichers'!$C$17:$C$300,'Beladung des Speichers'!$A$17:$A$300,A159)*C159*SUMIF($A$17:$A$300,A159,'Beladung des Speichers'!$E$17:$E$300))</f>
        <v/>
      </c>
      <c r="F159" s="153" t="str">
        <f>IF(ISBLANK('Beladung des Speichers'!A159),"",IF(C159=0,"0,00",D159/C159*E159))</f>
        <v/>
      </c>
      <c r="G159" s="154" t="str">
        <f>IF(ISBLANK('Beladung des Speichers'!A159),"",SUMIFS('Beladung des Speichers'!$C$17:$C$300,'Beladung des Speichers'!$A$17:$A$300,A159))</f>
        <v/>
      </c>
      <c r="H159" s="112" t="str">
        <f>IF(ISBLANK('Beladung des Speichers'!A159),"",'Beladung des Speichers'!C159)</f>
        <v/>
      </c>
      <c r="I159" s="155" t="str">
        <f>IF(ISBLANK('Beladung des Speichers'!A159),"",SUMIFS('Beladung des Speichers'!$E$17:$E$1001,'Beladung des Speichers'!$A$17:$A$1001,'Ergebnis (detailliert)'!A159))</f>
        <v/>
      </c>
      <c r="J159" s="113" t="str">
        <f>IF(ISBLANK('Beladung des Speichers'!A159),"",'Beladung des Speichers'!E159)</f>
        <v/>
      </c>
      <c r="K159" s="155" t="str">
        <f>IF(ISBLANK('Beladung des Speichers'!A159),"",SUMIFS('Entladung des Speichers'!$C$17:$C$1001,'Entladung des Speichers'!$A$17:$A$1001,'Ergebnis (detailliert)'!A159))</f>
        <v/>
      </c>
      <c r="L159" s="156" t="str">
        <f t="shared" si="10"/>
        <v/>
      </c>
      <c r="M159" s="156" t="str">
        <f>IF(ISBLANK('Entladung des Speichers'!A159),"",'Entladung des Speichers'!C159)</f>
        <v/>
      </c>
      <c r="N159" s="155" t="str">
        <f>IF(ISBLANK('Beladung des Speichers'!A159),"",SUMIFS('Entladung des Speichers'!$E$17:$E$1001,'Entladung des Speichers'!$A$17:$A$1001,'Ergebnis (detailliert)'!$A$17:$A$300))</f>
        <v/>
      </c>
      <c r="O159" s="113" t="str">
        <f t="shared" si="11"/>
        <v/>
      </c>
      <c r="P159" s="17" t="str">
        <f>IFERROR(IF(A159="","",N159*'Ergebnis (detailliert)'!J159/'Ergebnis (detailliert)'!I159),0)</f>
        <v/>
      </c>
      <c r="Q159" s="95" t="str">
        <f t="shared" si="12"/>
        <v/>
      </c>
      <c r="R159" s="96" t="str">
        <f t="shared" si="13"/>
        <v/>
      </c>
      <c r="S159" s="97" t="str">
        <f>IF(A159="","",IF(LOOKUP(A159,Stammdaten!$A$17:$A$1001,Stammdaten!$G$17:$G$1001)="Nein",0,IF(ISBLANK('Beladung des Speichers'!A159),"",ROUND(MIN(J159,Q159)*-1,2))))</f>
        <v/>
      </c>
    </row>
    <row r="160" spans="1:19" x14ac:dyDescent="0.2">
      <c r="A160" s="98" t="str">
        <f>IF('Beladung des Speichers'!A160="","",'Beladung des Speichers'!A160)</f>
        <v/>
      </c>
      <c r="B160" s="98" t="str">
        <f>IF('Beladung des Speichers'!B160="","",'Beladung des Speichers'!B160)</f>
        <v/>
      </c>
      <c r="C160" s="150" t="str">
        <f>IF(ISBLANK('Beladung des Speichers'!A160),"",SUMIFS('Beladung des Speichers'!$C$17:$C$300,'Beladung des Speichers'!$A$17:$A$300,A160)-SUMIFS('Entladung des Speichers'!$C$17:$C$300,'Entladung des Speichers'!$A$17:$A$300,A160)+SUMIFS(Füllstände!$B$17:$B$299,Füllstände!$A$17:$A$299,A160)-SUMIFS(Füllstände!$C$17:$C$299,Füllstände!$A$17:$A$299,A160))</f>
        <v/>
      </c>
      <c r="D160" s="151" t="str">
        <f>IF(ISBLANK('Beladung des Speichers'!A160),"",C160*'Beladung des Speichers'!C160/SUMIFS('Beladung des Speichers'!$C$17:$C$300,'Beladung des Speichers'!$A$17:$A$300,A160))</f>
        <v/>
      </c>
      <c r="E160" s="152" t="str">
        <f>IF(ISBLANK('Beladung des Speichers'!A160),"",1/SUMIFS('Beladung des Speichers'!$C$17:$C$300,'Beladung des Speichers'!$A$17:$A$300,A160)*C160*SUMIF($A$17:$A$300,A160,'Beladung des Speichers'!$E$17:$E$300))</f>
        <v/>
      </c>
      <c r="F160" s="153" t="str">
        <f>IF(ISBLANK('Beladung des Speichers'!A160),"",IF(C160=0,"0,00",D160/C160*E160))</f>
        <v/>
      </c>
      <c r="G160" s="154" t="str">
        <f>IF(ISBLANK('Beladung des Speichers'!A160),"",SUMIFS('Beladung des Speichers'!$C$17:$C$300,'Beladung des Speichers'!$A$17:$A$300,A160))</f>
        <v/>
      </c>
      <c r="H160" s="112" t="str">
        <f>IF(ISBLANK('Beladung des Speichers'!A160),"",'Beladung des Speichers'!C160)</f>
        <v/>
      </c>
      <c r="I160" s="155" t="str">
        <f>IF(ISBLANK('Beladung des Speichers'!A160),"",SUMIFS('Beladung des Speichers'!$E$17:$E$1001,'Beladung des Speichers'!$A$17:$A$1001,'Ergebnis (detailliert)'!A160))</f>
        <v/>
      </c>
      <c r="J160" s="113" t="str">
        <f>IF(ISBLANK('Beladung des Speichers'!A160),"",'Beladung des Speichers'!E160)</f>
        <v/>
      </c>
      <c r="K160" s="155" t="str">
        <f>IF(ISBLANK('Beladung des Speichers'!A160),"",SUMIFS('Entladung des Speichers'!$C$17:$C$1001,'Entladung des Speichers'!$A$17:$A$1001,'Ergebnis (detailliert)'!A160))</f>
        <v/>
      </c>
      <c r="L160" s="156" t="str">
        <f t="shared" si="10"/>
        <v/>
      </c>
      <c r="M160" s="156" t="str">
        <f>IF(ISBLANK('Entladung des Speichers'!A160),"",'Entladung des Speichers'!C160)</f>
        <v/>
      </c>
      <c r="N160" s="155" t="str">
        <f>IF(ISBLANK('Beladung des Speichers'!A160),"",SUMIFS('Entladung des Speichers'!$E$17:$E$1001,'Entladung des Speichers'!$A$17:$A$1001,'Ergebnis (detailliert)'!$A$17:$A$300))</f>
        <v/>
      </c>
      <c r="O160" s="113" t="str">
        <f t="shared" si="11"/>
        <v/>
      </c>
      <c r="P160" s="17" t="str">
        <f>IFERROR(IF(A160="","",N160*'Ergebnis (detailliert)'!J160/'Ergebnis (detailliert)'!I160),0)</f>
        <v/>
      </c>
      <c r="Q160" s="95" t="str">
        <f t="shared" si="12"/>
        <v/>
      </c>
      <c r="R160" s="96" t="str">
        <f t="shared" si="13"/>
        <v/>
      </c>
      <c r="S160" s="97" t="str">
        <f>IF(A160="","",IF(LOOKUP(A160,Stammdaten!$A$17:$A$1001,Stammdaten!$G$17:$G$1001)="Nein",0,IF(ISBLANK('Beladung des Speichers'!A160),"",ROUND(MIN(J160,Q160)*-1,2))))</f>
        <v/>
      </c>
    </row>
    <row r="161" spans="1:19" x14ac:dyDescent="0.2">
      <c r="A161" s="98" t="str">
        <f>IF('Beladung des Speichers'!A161="","",'Beladung des Speichers'!A161)</f>
        <v/>
      </c>
      <c r="B161" s="98" t="str">
        <f>IF('Beladung des Speichers'!B161="","",'Beladung des Speichers'!B161)</f>
        <v/>
      </c>
      <c r="C161" s="150" t="str">
        <f>IF(ISBLANK('Beladung des Speichers'!A161),"",SUMIFS('Beladung des Speichers'!$C$17:$C$300,'Beladung des Speichers'!$A$17:$A$300,A161)-SUMIFS('Entladung des Speichers'!$C$17:$C$300,'Entladung des Speichers'!$A$17:$A$300,A161)+SUMIFS(Füllstände!$B$17:$B$299,Füllstände!$A$17:$A$299,A161)-SUMIFS(Füllstände!$C$17:$C$299,Füllstände!$A$17:$A$299,A161))</f>
        <v/>
      </c>
      <c r="D161" s="151" t="str">
        <f>IF(ISBLANK('Beladung des Speichers'!A161),"",C161*'Beladung des Speichers'!C161/SUMIFS('Beladung des Speichers'!$C$17:$C$300,'Beladung des Speichers'!$A$17:$A$300,A161))</f>
        <v/>
      </c>
      <c r="E161" s="152" t="str">
        <f>IF(ISBLANK('Beladung des Speichers'!A161),"",1/SUMIFS('Beladung des Speichers'!$C$17:$C$300,'Beladung des Speichers'!$A$17:$A$300,A161)*C161*SUMIF($A$17:$A$300,A161,'Beladung des Speichers'!$E$17:$E$300))</f>
        <v/>
      </c>
      <c r="F161" s="153" t="str">
        <f>IF(ISBLANK('Beladung des Speichers'!A161),"",IF(C161=0,"0,00",D161/C161*E161))</f>
        <v/>
      </c>
      <c r="G161" s="154" t="str">
        <f>IF(ISBLANK('Beladung des Speichers'!A161),"",SUMIFS('Beladung des Speichers'!$C$17:$C$300,'Beladung des Speichers'!$A$17:$A$300,A161))</f>
        <v/>
      </c>
      <c r="H161" s="112" t="str">
        <f>IF(ISBLANK('Beladung des Speichers'!A161),"",'Beladung des Speichers'!C161)</f>
        <v/>
      </c>
      <c r="I161" s="155" t="str">
        <f>IF(ISBLANK('Beladung des Speichers'!A161),"",SUMIFS('Beladung des Speichers'!$E$17:$E$1001,'Beladung des Speichers'!$A$17:$A$1001,'Ergebnis (detailliert)'!A161))</f>
        <v/>
      </c>
      <c r="J161" s="113" t="str">
        <f>IF(ISBLANK('Beladung des Speichers'!A161),"",'Beladung des Speichers'!E161)</f>
        <v/>
      </c>
      <c r="K161" s="155" t="str">
        <f>IF(ISBLANK('Beladung des Speichers'!A161),"",SUMIFS('Entladung des Speichers'!$C$17:$C$1001,'Entladung des Speichers'!$A$17:$A$1001,'Ergebnis (detailliert)'!A161))</f>
        <v/>
      </c>
      <c r="L161" s="156" t="str">
        <f t="shared" si="10"/>
        <v/>
      </c>
      <c r="M161" s="156" t="str">
        <f>IF(ISBLANK('Entladung des Speichers'!A161),"",'Entladung des Speichers'!C161)</f>
        <v/>
      </c>
      <c r="N161" s="155" t="str">
        <f>IF(ISBLANK('Beladung des Speichers'!A161),"",SUMIFS('Entladung des Speichers'!$E$17:$E$1001,'Entladung des Speichers'!$A$17:$A$1001,'Ergebnis (detailliert)'!$A$17:$A$300))</f>
        <v/>
      </c>
      <c r="O161" s="113" t="str">
        <f t="shared" si="11"/>
        <v/>
      </c>
      <c r="P161" s="17" t="str">
        <f>IFERROR(IF(A161="","",N161*'Ergebnis (detailliert)'!J161/'Ergebnis (detailliert)'!I161),0)</f>
        <v/>
      </c>
      <c r="Q161" s="95" t="str">
        <f t="shared" si="12"/>
        <v/>
      </c>
      <c r="R161" s="96" t="str">
        <f t="shared" si="13"/>
        <v/>
      </c>
      <c r="S161" s="97" t="str">
        <f>IF(A161="","",IF(LOOKUP(A161,Stammdaten!$A$17:$A$1001,Stammdaten!$G$17:$G$1001)="Nein",0,IF(ISBLANK('Beladung des Speichers'!A161),"",ROUND(MIN(J161,Q161)*-1,2))))</f>
        <v/>
      </c>
    </row>
    <row r="162" spans="1:19" x14ac:dyDescent="0.2">
      <c r="A162" s="98" t="str">
        <f>IF('Beladung des Speichers'!A162="","",'Beladung des Speichers'!A162)</f>
        <v/>
      </c>
      <c r="B162" s="98" t="str">
        <f>IF('Beladung des Speichers'!B162="","",'Beladung des Speichers'!B162)</f>
        <v/>
      </c>
      <c r="C162" s="150" t="str">
        <f>IF(ISBLANK('Beladung des Speichers'!A162),"",SUMIFS('Beladung des Speichers'!$C$17:$C$300,'Beladung des Speichers'!$A$17:$A$300,A162)-SUMIFS('Entladung des Speichers'!$C$17:$C$300,'Entladung des Speichers'!$A$17:$A$300,A162)+SUMIFS(Füllstände!$B$17:$B$299,Füllstände!$A$17:$A$299,A162)-SUMIFS(Füllstände!$C$17:$C$299,Füllstände!$A$17:$A$299,A162))</f>
        <v/>
      </c>
      <c r="D162" s="151" t="str">
        <f>IF(ISBLANK('Beladung des Speichers'!A162),"",C162*'Beladung des Speichers'!C162/SUMIFS('Beladung des Speichers'!$C$17:$C$300,'Beladung des Speichers'!$A$17:$A$300,A162))</f>
        <v/>
      </c>
      <c r="E162" s="152" t="str">
        <f>IF(ISBLANK('Beladung des Speichers'!A162),"",1/SUMIFS('Beladung des Speichers'!$C$17:$C$300,'Beladung des Speichers'!$A$17:$A$300,A162)*C162*SUMIF($A$17:$A$300,A162,'Beladung des Speichers'!$E$17:$E$300))</f>
        <v/>
      </c>
      <c r="F162" s="153" t="str">
        <f>IF(ISBLANK('Beladung des Speichers'!A162),"",IF(C162=0,"0,00",D162/C162*E162))</f>
        <v/>
      </c>
      <c r="G162" s="154" t="str">
        <f>IF(ISBLANK('Beladung des Speichers'!A162),"",SUMIFS('Beladung des Speichers'!$C$17:$C$300,'Beladung des Speichers'!$A$17:$A$300,A162))</f>
        <v/>
      </c>
      <c r="H162" s="112" t="str">
        <f>IF(ISBLANK('Beladung des Speichers'!A162),"",'Beladung des Speichers'!C162)</f>
        <v/>
      </c>
      <c r="I162" s="155" t="str">
        <f>IF(ISBLANK('Beladung des Speichers'!A162),"",SUMIFS('Beladung des Speichers'!$E$17:$E$1001,'Beladung des Speichers'!$A$17:$A$1001,'Ergebnis (detailliert)'!A162))</f>
        <v/>
      </c>
      <c r="J162" s="113" t="str">
        <f>IF(ISBLANK('Beladung des Speichers'!A162),"",'Beladung des Speichers'!E162)</f>
        <v/>
      </c>
      <c r="K162" s="155" t="str">
        <f>IF(ISBLANK('Beladung des Speichers'!A162),"",SUMIFS('Entladung des Speichers'!$C$17:$C$1001,'Entladung des Speichers'!$A$17:$A$1001,'Ergebnis (detailliert)'!A162))</f>
        <v/>
      </c>
      <c r="L162" s="156" t="str">
        <f t="shared" si="10"/>
        <v/>
      </c>
      <c r="M162" s="156" t="str">
        <f>IF(ISBLANK('Entladung des Speichers'!A162),"",'Entladung des Speichers'!C162)</f>
        <v/>
      </c>
      <c r="N162" s="155" t="str">
        <f>IF(ISBLANK('Beladung des Speichers'!A162),"",SUMIFS('Entladung des Speichers'!$E$17:$E$1001,'Entladung des Speichers'!$A$17:$A$1001,'Ergebnis (detailliert)'!$A$17:$A$300))</f>
        <v/>
      </c>
      <c r="O162" s="113" t="str">
        <f t="shared" si="11"/>
        <v/>
      </c>
      <c r="P162" s="17" t="str">
        <f>IFERROR(IF(A162="","",N162*'Ergebnis (detailliert)'!J162/'Ergebnis (detailliert)'!I162),0)</f>
        <v/>
      </c>
      <c r="Q162" s="95" t="str">
        <f t="shared" si="12"/>
        <v/>
      </c>
      <c r="R162" s="96" t="str">
        <f t="shared" si="13"/>
        <v/>
      </c>
      <c r="S162" s="97" t="str">
        <f>IF(A162="","",IF(LOOKUP(A162,Stammdaten!$A$17:$A$1001,Stammdaten!$G$17:$G$1001)="Nein",0,IF(ISBLANK('Beladung des Speichers'!A162),"",ROUND(MIN(J162,Q162)*-1,2))))</f>
        <v/>
      </c>
    </row>
    <row r="163" spans="1:19" x14ac:dyDescent="0.2">
      <c r="A163" s="98" t="str">
        <f>IF('Beladung des Speichers'!A163="","",'Beladung des Speichers'!A163)</f>
        <v/>
      </c>
      <c r="B163" s="98" t="str">
        <f>IF('Beladung des Speichers'!B163="","",'Beladung des Speichers'!B163)</f>
        <v/>
      </c>
      <c r="C163" s="150" t="str">
        <f>IF(ISBLANK('Beladung des Speichers'!A163),"",SUMIFS('Beladung des Speichers'!$C$17:$C$300,'Beladung des Speichers'!$A$17:$A$300,A163)-SUMIFS('Entladung des Speichers'!$C$17:$C$300,'Entladung des Speichers'!$A$17:$A$300,A163)+SUMIFS(Füllstände!$B$17:$B$299,Füllstände!$A$17:$A$299,A163)-SUMIFS(Füllstände!$C$17:$C$299,Füllstände!$A$17:$A$299,A163))</f>
        <v/>
      </c>
      <c r="D163" s="151" t="str">
        <f>IF(ISBLANK('Beladung des Speichers'!A163),"",C163*'Beladung des Speichers'!C163/SUMIFS('Beladung des Speichers'!$C$17:$C$300,'Beladung des Speichers'!$A$17:$A$300,A163))</f>
        <v/>
      </c>
      <c r="E163" s="152" t="str">
        <f>IF(ISBLANK('Beladung des Speichers'!A163),"",1/SUMIFS('Beladung des Speichers'!$C$17:$C$300,'Beladung des Speichers'!$A$17:$A$300,A163)*C163*SUMIF($A$17:$A$300,A163,'Beladung des Speichers'!$E$17:$E$300))</f>
        <v/>
      </c>
      <c r="F163" s="153" t="str">
        <f>IF(ISBLANK('Beladung des Speichers'!A163),"",IF(C163=0,"0,00",D163/C163*E163))</f>
        <v/>
      </c>
      <c r="G163" s="154" t="str">
        <f>IF(ISBLANK('Beladung des Speichers'!A163),"",SUMIFS('Beladung des Speichers'!$C$17:$C$300,'Beladung des Speichers'!$A$17:$A$300,A163))</f>
        <v/>
      </c>
      <c r="H163" s="112" t="str">
        <f>IF(ISBLANK('Beladung des Speichers'!A163),"",'Beladung des Speichers'!C163)</f>
        <v/>
      </c>
      <c r="I163" s="155" t="str">
        <f>IF(ISBLANK('Beladung des Speichers'!A163),"",SUMIFS('Beladung des Speichers'!$E$17:$E$1001,'Beladung des Speichers'!$A$17:$A$1001,'Ergebnis (detailliert)'!A163))</f>
        <v/>
      </c>
      <c r="J163" s="113" t="str">
        <f>IF(ISBLANK('Beladung des Speichers'!A163),"",'Beladung des Speichers'!E163)</f>
        <v/>
      </c>
      <c r="K163" s="155" t="str">
        <f>IF(ISBLANK('Beladung des Speichers'!A163),"",SUMIFS('Entladung des Speichers'!$C$17:$C$1001,'Entladung des Speichers'!$A$17:$A$1001,'Ergebnis (detailliert)'!A163))</f>
        <v/>
      </c>
      <c r="L163" s="156" t="str">
        <f t="shared" si="10"/>
        <v/>
      </c>
      <c r="M163" s="156" t="str">
        <f>IF(ISBLANK('Entladung des Speichers'!A163),"",'Entladung des Speichers'!C163)</f>
        <v/>
      </c>
      <c r="N163" s="155" t="str">
        <f>IF(ISBLANK('Beladung des Speichers'!A163),"",SUMIFS('Entladung des Speichers'!$E$17:$E$1001,'Entladung des Speichers'!$A$17:$A$1001,'Ergebnis (detailliert)'!$A$17:$A$300))</f>
        <v/>
      </c>
      <c r="O163" s="113" t="str">
        <f t="shared" si="11"/>
        <v/>
      </c>
      <c r="P163" s="17" t="str">
        <f>IFERROR(IF(A163="","",N163*'Ergebnis (detailliert)'!J163/'Ergebnis (detailliert)'!I163),0)</f>
        <v/>
      </c>
      <c r="Q163" s="95" t="str">
        <f t="shared" si="12"/>
        <v/>
      </c>
      <c r="R163" s="96" t="str">
        <f t="shared" si="13"/>
        <v/>
      </c>
      <c r="S163" s="97" t="str">
        <f>IF(A163="","",IF(LOOKUP(A163,Stammdaten!$A$17:$A$1001,Stammdaten!$G$17:$G$1001)="Nein",0,IF(ISBLANK('Beladung des Speichers'!A163),"",ROUND(MIN(J163,Q163)*-1,2))))</f>
        <v/>
      </c>
    </row>
    <row r="164" spans="1:19" x14ac:dyDescent="0.2">
      <c r="A164" s="98" t="str">
        <f>IF('Beladung des Speichers'!A164="","",'Beladung des Speichers'!A164)</f>
        <v/>
      </c>
      <c r="B164" s="98" t="str">
        <f>IF('Beladung des Speichers'!B164="","",'Beladung des Speichers'!B164)</f>
        <v/>
      </c>
      <c r="C164" s="150" t="str">
        <f>IF(ISBLANK('Beladung des Speichers'!A164),"",SUMIFS('Beladung des Speichers'!$C$17:$C$300,'Beladung des Speichers'!$A$17:$A$300,A164)-SUMIFS('Entladung des Speichers'!$C$17:$C$300,'Entladung des Speichers'!$A$17:$A$300,A164)+SUMIFS(Füllstände!$B$17:$B$299,Füllstände!$A$17:$A$299,A164)-SUMIFS(Füllstände!$C$17:$C$299,Füllstände!$A$17:$A$299,A164))</f>
        <v/>
      </c>
      <c r="D164" s="151" t="str">
        <f>IF(ISBLANK('Beladung des Speichers'!A164),"",C164*'Beladung des Speichers'!C164/SUMIFS('Beladung des Speichers'!$C$17:$C$300,'Beladung des Speichers'!$A$17:$A$300,A164))</f>
        <v/>
      </c>
      <c r="E164" s="152" t="str">
        <f>IF(ISBLANK('Beladung des Speichers'!A164),"",1/SUMIFS('Beladung des Speichers'!$C$17:$C$300,'Beladung des Speichers'!$A$17:$A$300,A164)*C164*SUMIF($A$17:$A$300,A164,'Beladung des Speichers'!$E$17:$E$300))</f>
        <v/>
      </c>
      <c r="F164" s="153" t="str">
        <f>IF(ISBLANK('Beladung des Speichers'!A164),"",IF(C164=0,"0,00",D164/C164*E164))</f>
        <v/>
      </c>
      <c r="G164" s="154" t="str">
        <f>IF(ISBLANK('Beladung des Speichers'!A164),"",SUMIFS('Beladung des Speichers'!$C$17:$C$300,'Beladung des Speichers'!$A$17:$A$300,A164))</f>
        <v/>
      </c>
      <c r="H164" s="112" t="str">
        <f>IF(ISBLANK('Beladung des Speichers'!A164),"",'Beladung des Speichers'!C164)</f>
        <v/>
      </c>
      <c r="I164" s="155" t="str">
        <f>IF(ISBLANK('Beladung des Speichers'!A164),"",SUMIFS('Beladung des Speichers'!$E$17:$E$1001,'Beladung des Speichers'!$A$17:$A$1001,'Ergebnis (detailliert)'!A164))</f>
        <v/>
      </c>
      <c r="J164" s="113" t="str">
        <f>IF(ISBLANK('Beladung des Speichers'!A164),"",'Beladung des Speichers'!E164)</f>
        <v/>
      </c>
      <c r="K164" s="155" t="str">
        <f>IF(ISBLANK('Beladung des Speichers'!A164),"",SUMIFS('Entladung des Speichers'!$C$17:$C$1001,'Entladung des Speichers'!$A$17:$A$1001,'Ergebnis (detailliert)'!A164))</f>
        <v/>
      </c>
      <c r="L164" s="156" t="str">
        <f t="shared" si="10"/>
        <v/>
      </c>
      <c r="M164" s="156" t="str">
        <f>IF(ISBLANK('Entladung des Speichers'!A164),"",'Entladung des Speichers'!C164)</f>
        <v/>
      </c>
      <c r="N164" s="155" t="str">
        <f>IF(ISBLANK('Beladung des Speichers'!A164),"",SUMIFS('Entladung des Speichers'!$E$17:$E$1001,'Entladung des Speichers'!$A$17:$A$1001,'Ergebnis (detailliert)'!$A$17:$A$300))</f>
        <v/>
      </c>
      <c r="O164" s="113" t="str">
        <f t="shared" si="11"/>
        <v/>
      </c>
      <c r="P164" s="17" t="str">
        <f>IFERROR(IF(A164="","",N164*'Ergebnis (detailliert)'!J164/'Ergebnis (detailliert)'!I164),0)</f>
        <v/>
      </c>
      <c r="Q164" s="95" t="str">
        <f t="shared" si="12"/>
        <v/>
      </c>
      <c r="R164" s="96" t="str">
        <f t="shared" si="13"/>
        <v/>
      </c>
      <c r="S164" s="97" t="str">
        <f>IF(A164="","",IF(LOOKUP(A164,Stammdaten!$A$17:$A$1001,Stammdaten!$G$17:$G$1001)="Nein",0,IF(ISBLANK('Beladung des Speichers'!A164),"",ROUND(MIN(J164,Q164)*-1,2))))</f>
        <v/>
      </c>
    </row>
    <row r="165" spans="1:19" x14ac:dyDescent="0.2">
      <c r="A165" s="98" t="str">
        <f>IF('Beladung des Speichers'!A165="","",'Beladung des Speichers'!A165)</f>
        <v/>
      </c>
      <c r="B165" s="98" t="str">
        <f>IF('Beladung des Speichers'!B165="","",'Beladung des Speichers'!B165)</f>
        <v/>
      </c>
      <c r="C165" s="150" t="str">
        <f>IF(ISBLANK('Beladung des Speichers'!A165),"",SUMIFS('Beladung des Speichers'!$C$17:$C$300,'Beladung des Speichers'!$A$17:$A$300,A165)-SUMIFS('Entladung des Speichers'!$C$17:$C$300,'Entladung des Speichers'!$A$17:$A$300,A165)+SUMIFS(Füllstände!$B$17:$B$299,Füllstände!$A$17:$A$299,A165)-SUMIFS(Füllstände!$C$17:$C$299,Füllstände!$A$17:$A$299,A165))</f>
        <v/>
      </c>
      <c r="D165" s="151" t="str">
        <f>IF(ISBLANK('Beladung des Speichers'!A165),"",C165*'Beladung des Speichers'!C165/SUMIFS('Beladung des Speichers'!$C$17:$C$300,'Beladung des Speichers'!$A$17:$A$300,A165))</f>
        <v/>
      </c>
      <c r="E165" s="152" t="str">
        <f>IF(ISBLANK('Beladung des Speichers'!A165),"",1/SUMIFS('Beladung des Speichers'!$C$17:$C$300,'Beladung des Speichers'!$A$17:$A$300,A165)*C165*SUMIF($A$17:$A$300,A165,'Beladung des Speichers'!$E$17:$E$300))</f>
        <v/>
      </c>
      <c r="F165" s="153" t="str">
        <f>IF(ISBLANK('Beladung des Speichers'!A165),"",IF(C165=0,"0,00",D165/C165*E165))</f>
        <v/>
      </c>
      <c r="G165" s="154" t="str">
        <f>IF(ISBLANK('Beladung des Speichers'!A165),"",SUMIFS('Beladung des Speichers'!$C$17:$C$300,'Beladung des Speichers'!$A$17:$A$300,A165))</f>
        <v/>
      </c>
      <c r="H165" s="112" t="str">
        <f>IF(ISBLANK('Beladung des Speichers'!A165),"",'Beladung des Speichers'!C165)</f>
        <v/>
      </c>
      <c r="I165" s="155" t="str">
        <f>IF(ISBLANK('Beladung des Speichers'!A165),"",SUMIFS('Beladung des Speichers'!$E$17:$E$1001,'Beladung des Speichers'!$A$17:$A$1001,'Ergebnis (detailliert)'!A165))</f>
        <v/>
      </c>
      <c r="J165" s="113" t="str">
        <f>IF(ISBLANK('Beladung des Speichers'!A165),"",'Beladung des Speichers'!E165)</f>
        <v/>
      </c>
      <c r="K165" s="155" t="str">
        <f>IF(ISBLANK('Beladung des Speichers'!A165),"",SUMIFS('Entladung des Speichers'!$C$17:$C$1001,'Entladung des Speichers'!$A$17:$A$1001,'Ergebnis (detailliert)'!A165))</f>
        <v/>
      </c>
      <c r="L165" s="156" t="str">
        <f t="shared" si="10"/>
        <v/>
      </c>
      <c r="M165" s="156" t="str">
        <f>IF(ISBLANK('Entladung des Speichers'!A165),"",'Entladung des Speichers'!C165)</f>
        <v/>
      </c>
      <c r="N165" s="155" t="str">
        <f>IF(ISBLANK('Beladung des Speichers'!A165),"",SUMIFS('Entladung des Speichers'!$E$17:$E$1001,'Entladung des Speichers'!$A$17:$A$1001,'Ergebnis (detailliert)'!$A$17:$A$300))</f>
        <v/>
      </c>
      <c r="O165" s="113" t="str">
        <f t="shared" si="11"/>
        <v/>
      </c>
      <c r="P165" s="17" t="str">
        <f>IFERROR(IF(A165="","",N165*'Ergebnis (detailliert)'!J165/'Ergebnis (detailliert)'!I165),0)</f>
        <v/>
      </c>
      <c r="Q165" s="95" t="str">
        <f t="shared" si="12"/>
        <v/>
      </c>
      <c r="R165" s="96" t="str">
        <f t="shared" si="13"/>
        <v/>
      </c>
      <c r="S165" s="97" t="str">
        <f>IF(A165="","",IF(LOOKUP(A165,Stammdaten!$A$17:$A$1001,Stammdaten!$G$17:$G$1001)="Nein",0,IF(ISBLANK('Beladung des Speichers'!A165),"",ROUND(MIN(J165,Q165)*-1,2))))</f>
        <v/>
      </c>
    </row>
    <row r="166" spans="1:19" x14ac:dyDescent="0.2">
      <c r="A166" s="98" t="str">
        <f>IF('Beladung des Speichers'!A166="","",'Beladung des Speichers'!A166)</f>
        <v/>
      </c>
      <c r="B166" s="98" t="str">
        <f>IF('Beladung des Speichers'!B166="","",'Beladung des Speichers'!B166)</f>
        <v/>
      </c>
      <c r="C166" s="150" t="str">
        <f>IF(ISBLANK('Beladung des Speichers'!A166),"",SUMIFS('Beladung des Speichers'!$C$17:$C$300,'Beladung des Speichers'!$A$17:$A$300,A166)-SUMIFS('Entladung des Speichers'!$C$17:$C$300,'Entladung des Speichers'!$A$17:$A$300,A166)+SUMIFS(Füllstände!$B$17:$B$299,Füllstände!$A$17:$A$299,A166)-SUMIFS(Füllstände!$C$17:$C$299,Füllstände!$A$17:$A$299,A166))</f>
        <v/>
      </c>
      <c r="D166" s="151" t="str">
        <f>IF(ISBLANK('Beladung des Speichers'!A166),"",C166*'Beladung des Speichers'!C166/SUMIFS('Beladung des Speichers'!$C$17:$C$300,'Beladung des Speichers'!$A$17:$A$300,A166))</f>
        <v/>
      </c>
      <c r="E166" s="152" t="str">
        <f>IF(ISBLANK('Beladung des Speichers'!A166),"",1/SUMIFS('Beladung des Speichers'!$C$17:$C$300,'Beladung des Speichers'!$A$17:$A$300,A166)*C166*SUMIF($A$17:$A$300,A166,'Beladung des Speichers'!$E$17:$E$300))</f>
        <v/>
      </c>
      <c r="F166" s="153" t="str">
        <f>IF(ISBLANK('Beladung des Speichers'!A166),"",IF(C166=0,"0,00",D166/C166*E166))</f>
        <v/>
      </c>
      <c r="G166" s="154" t="str">
        <f>IF(ISBLANK('Beladung des Speichers'!A166),"",SUMIFS('Beladung des Speichers'!$C$17:$C$300,'Beladung des Speichers'!$A$17:$A$300,A166))</f>
        <v/>
      </c>
      <c r="H166" s="112" t="str">
        <f>IF(ISBLANK('Beladung des Speichers'!A166),"",'Beladung des Speichers'!C166)</f>
        <v/>
      </c>
      <c r="I166" s="155" t="str">
        <f>IF(ISBLANK('Beladung des Speichers'!A166),"",SUMIFS('Beladung des Speichers'!$E$17:$E$1001,'Beladung des Speichers'!$A$17:$A$1001,'Ergebnis (detailliert)'!A166))</f>
        <v/>
      </c>
      <c r="J166" s="113" t="str">
        <f>IF(ISBLANK('Beladung des Speichers'!A166),"",'Beladung des Speichers'!E166)</f>
        <v/>
      </c>
      <c r="K166" s="155" t="str">
        <f>IF(ISBLANK('Beladung des Speichers'!A166),"",SUMIFS('Entladung des Speichers'!$C$17:$C$1001,'Entladung des Speichers'!$A$17:$A$1001,'Ergebnis (detailliert)'!A166))</f>
        <v/>
      </c>
      <c r="L166" s="156" t="str">
        <f t="shared" si="10"/>
        <v/>
      </c>
      <c r="M166" s="156" t="str">
        <f>IF(ISBLANK('Entladung des Speichers'!A166),"",'Entladung des Speichers'!C166)</f>
        <v/>
      </c>
      <c r="N166" s="155" t="str">
        <f>IF(ISBLANK('Beladung des Speichers'!A166),"",SUMIFS('Entladung des Speichers'!$E$17:$E$1001,'Entladung des Speichers'!$A$17:$A$1001,'Ergebnis (detailliert)'!$A$17:$A$300))</f>
        <v/>
      </c>
      <c r="O166" s="113" t="str">
        <f t="shared" si="11"/>
        <v/>
      </c>
      <c r="P166" s="17" t="str">
        <f>IFERROR(IF(A166="","",N166*'Ergebnis (detailliert)'!J166/'Ergebnis (detailliert)'!I166),0)</f>
        <v/>
      </c>
      <c r="Q166" s="95" t="str">
        <f t="shared" si="12"/>
        <v/>
      </c>
      <c r="R166" s="96" t="str">
        <f t="shared" si="13"/>
        <v/>
      </c>
      <c r="S166" s="97" t="str">
        <f>IF(A166="","",IF(LOOKUP(A166,Stammdaten!$A$17:$A$1001,Stammdaten!$G$17:$G$1001)="Nein",0,IF(ISBLANK('Beladung des Speichers'!A166),"",ROUND(MIN(J166,Q166)*-1,2))))</f>
        <v/>
      </c>
    </row>
    <row r="167" spans="1:19" x14ac:dyDescent="0.2">
      <c r="A167" s="98" t="str">
        <f>IF('Beladung des Speichers'!A167="","",'Beladung des Speichers'!A167)</f>
        <v/>
      </c>
      <c r="B167" s="98" t="str">
        <f>IF('Beladung des Speichers'!B167="","",'Beladung des Speichers'!B167)</f>
        <v/>
      </c>
      <c r="C167" s="150" t="str">
        <f>IF(ISBLANK('Beladung des Speichers'!A167),"",SUMIFS('Beladung des Speichers'!$C$17:$C$300,'Beladung des Speichers'!$A$17:$A$300,A167)-SUMIFS('Entladung des Speichers'!$C$17:$C$300,'Entladung des Speichers'!$A$17:$A$300,A167)+SUMIFS(Füllstände!$B$17:$B$299,Füllstände!$A$17:$A$299,A167)-SUMIFS(Füllstände!$C$17:$C$299,Füllstände!$A$17:$A$299,A167))</f>
        <v/>
      </c>
      <c r="D167" s="151" t="str">
        <f>IF(ISBLANK('Beladung des Speichers'!A167),"",C167*'Beladung des Speichers'!C167/SUMIFS('Beladung des Speichers'!$C$17:$C$300,'Beladung des Speichers'!$A$17:$A$300,A167))</f>
        <v/>
      </c>
      <c r="E167" s="152" t="str">
        <f>IF(ISBLANK('Beladung des Speichers'!A167),"",1/SUMIFS('Beladung des Speichers'!$C$17:$C$300,'Beladung des Speichers'!$A$17:$A$300,A167)*C167*SUMIF($A$17:$A$300,A167,'Beladung des Speichers'!$E$17:$E$300))</f>
        <v/>
      </c>
      <c r="F167" s="153" t="str">
        <f>IF(ISBLANK('Beladung des Speichers'!A167),"",IF(C167=0,"0,00",D167/C167*E167))</f>
        <v/>
      </c>
      <c r="G167" s="154" t="str">
        <f>IF(ISBLANK('Beladung des Speichers'!A167),"",SUMIFS('Beladung des Speichers'!$C$17:$C$300,'Beladung des Speichers'!$A$17:$A$300,A167))</f>
        <v/>
      </c>
      <c r="H167" s="112" t="str">
        <f>IF(ISBLANK('Beladung des Speichers'!A167),"",'Beladung des Speichers'!C167)</f>
        <v/>
      </c>
      <c r="I167" s="155" t="str">
        <f>IF(ISBLANK('Beladung des Speichers'!A167),"",SUMIFS('Beladung des Speichers'!$E$17:$E$1001,'Beladung des Speichers'!$A$17:$A$1001,'Ergebnis (detailliert)'!A167))</f>
        <v/>
      </c>
      <c r="J167" s="113" t="str">
        <f>IF(ISBLANK('Beladung des Speichers'!A167),"",'Beladung des Speichers'!E167)</f>
        <v/>
      </c>
      <c r="K167" s="155" t="str">
        <f>IF(ISBLANK('Beladung des Speichers'!A167),"",SUMIFS('Entladung des Speichers'!$C$17:$C$1001,'Entladung des Speichers'!$A$17:$A$1001,'Ergebnis (detailliert)'!A167))</f>
        <v/>
      </c>
      <c r="L167" s="156" t="str">
        <f t="shared" si="10"/>
        <v/>
      </c>
      <c r="M167" s="156" t="str">
        <f>IF(ISBLANK('Entladung des Speichers'!A167),"",'Entladung des Speichers'!C167)</f>
        <v/>
      </c>
      <c r="N167" s="155" t="str">
        <f>IF(ISBLANK('Beladung des Speichers'!A167),"",SUMIFS('Entladung des Speichers'!$E$17:$E$1001,'Entladung des Speichers'!$A$17:$A$1001,'Ergebnis (detailliert)'!$A$17:$A$300))</f>
        <v/>
      </c>
      <c r="O167" s="113" t="str">
        <f t="shared" si="11"/>
        <v/>
      </c>
      <c r="P167" s="17" t="str">
        <f>IFERROR(IF(A167="","",N167*'Ergebnis (detailliert)'!J167/'Ergebnis (detailliert)'!I167),0)</f>
        <v/>
      </c>
      <c r="Q167" s="95" t="str">
        <f t="shared" si="12"/>
        <v/>
      </c>
      <c r="R167" s="96" t="str">
        <f t="shared" si="13"/>
        <v/>
      </c>
      <c r="S167" s="97" t="str">
        <f>IF(A167="","",IF(LOOKUP(A167,Stammdaten!$A$17:$A$1001,Stammdaten!$G$17:$G$1001)="Nein",0,IF(ISBLANK('Beladung des Speichers'!A167),"",ROUND(MIN(J167,Q167)*-1,2))))</f>
        <v/>
      </c>
    </row>
    <row r="168" spans="1:19" x14ac:dyDescent="0.2">
      <c r="A168" s="98" t="str">
        <f>IF('Beladung des Speichers'!A168="","",'Beladung des Speichers'!A168)</f>
        <v/>
      </c>
      <c r="B168" s="98" t="str">
        <f>IF('Beladung des Speichers'!B168="","",'Beladung des Speichers'!B168)</f>
        <v/>
      </c>
      <c r="C168" s="150" t="str">
        <f>IF(ISBLANK('Beladung des Speichers'!A168),"",SUMIFS('Beladung des Speichers'!$C$17:$C$300,'Beladung des Speichers'!$A$17:$A$300,A168)-SUMIFS('Entladung des Speichers'!$C$17:$C$300,'Entladung des Speichers'!$A$17:$A$300,A168)+SUMIFS(Füllstände!$B$17:$B$299,Füllstände!$A$17:$A$299,A168)-SUMIFS(Füllstände!$C$17:$C$299,Füllstände!$A$17:$A$299,A168))</f>
        <v/>
      </c>
      <c r="D168" s="151" t="str">
        <f>IF(ISBLANK('Beladung des Speichers'!A168),"",C168*'Beladung des Speichers'!C168/SUMIFS('Beladung des Speichers'!$C$17:$C$300,'Beladung des Speichers'!$A$17:$A$300,A168))</f>
        <v/>
      </c>
      <c r="E168" s="152" t="str">
        <f>IF(ISBLANK('Beladung des Speichers'!A168),"",1/SUMIFS('Beladung des Speichers'!$C$17:$C$300,'Beladung des Speichers'!$A$17:$A$300,A168)*C168*SUMIF($A$17:$A$300,A168,'Beladung des Speichers'!$E$17:$E$300))</f>
        <v/>
      </c>
      <c r="F168" s="153" t="str">
        <f>IF(ISBLANK('Beladung des Speichers'!A168),"",IF(C168=0,"0,00",D168/C168*E168))</f>
        <v/>
      </c>
      <c r="G168" s="154" t="str">
        <f>IF(ISBLANK('Beladung des Speichers'!A168),"",SUMIFS('Beladung des Speichers'!$C$17:$C$300,'Beladung des Speichers'!$A$17:$A$300,A168))</f>
        <v/>
      </c>
      <c r="H168" s="112" t="str">
        <f>IF(ISBLANK('Beladung des Speichers'!A168),"",'Beladung des Speichers'!C168)</f>
        <v/>
      </c>
      <c r="I168" s="155" t="str">
        <f>IF(ISBLANK('Beladung des Speichers'!A168),"",SUMIFS('Beladung des Speichers'!$E$17:$E$1001,'Beladung des Speichers'!$A$17:$A$1001,'Ergebnis (detailliert)'!A168))</f>
        <v/>
      </c>
      <c r="J168" s="113" t="str">
        <f>IF(ISBLANK('Beladung des Speichers'!A168),"",'Beladung des Speichers'!E168)</f>
        <v/>
      </c>
      <c r="K168" s="155" t="str">
        <f>IF(ISBLANK('Beladung des Speichers'!A168),"",SUMIFS('Entladung des Speichers'!$C$17:$C$1001,'Entladung des Speichers'!$A$17:$A$1001,'Ergebnis (detailliert)'!A168))</f>
        <v/>
      </c>
      <c r="L168" s="156" t="str">
        <f t="shared" si="10"/>
        <v/>
      </c>
      <c r="M168" s="156" t="str">
        <f>IF(ISBLANK('Entladung des Speichers'!A168),"",'Entladung des Speichers'!C168)</f>
        <v/>
      </c>
      <c r="N168" s="155" t="str">
        <f>IF(ISBLANK('Beladung des Speichers'!A168),"",SUMIFS('Entladung des Speichers'!$E$17:$E$1001,'Entladung des Speichers'!$A$17:$A$1001,'Ergebnis (detailliert)'!$A$17:$A$300))</f>
        <v/>
      </c>
      <c r="O168" s="113" t="str">
        <f t="shared" si="11"/>
        <v/>
      </c>
      <c r="P168" s="17" t="str">
        <f>IFERROR(IF(A168="","",N168*'Ergebnis (detailliert)'!J168/'Ergebnis (detailliert)'!I168),0)</f>
        <v/>
      </c>
      <c r="Q168" s="95" t="str">
        <f t="shared" si="12"/>
        <v/>
      </c>
      <c r="R168" s="96" t="str">
        <f t="shared" si="13"/>
        <v/>
      </c>
      <c r="S168" s="97" t="str">
        <f>IF(A168="","",IF(LOOKUP(A168,Stammdaten!$A$17:$A$1001,Stammdaten!$G$17:$G$1001)="Nein",0,IF(ISBLANK('Beladung des Speichers'!A168),"",ROUND(MIN(J168,Q168)*-1,2))))</f>
        <v/>
      </c>
    </row>
    <row r="169" spans="1:19" x14ac:dyDescent="0.2">
      <c r="A169" s="98" t="str">
        <f>IF('Beladung des Speichers'!A169="","",'Beladung des Speichers'!A169)</f>
        <v/>
      </c>
      <c r="B169" s="98" t="str">
        <f>IF('Beladung des Speichers'!B169="","",'Beladung des Speichers'!B169)</f>
        <v/>
      </c>
      <c r="C169" s="150" t="str">
        <f>IF(ISBLANK('Beladung des Speichers'!A169),"",SUMIFS('Beladung des Speichers'!$C$17:$C$300,'Beladung des Speichers'!$A$17:$A$300,A169)-SUMIFS('Entladung des Speichers'!$C$17:$C$300,'Entladung des Speichers'!$A$17:$A$300,A169)+SUMIFS(Füllstände!$B$17:$B$299,Füllstände!$A$17:$A$299,A169)-SUMIFS(Füllstände!$C$17:$C$299,Füllstände!$A$17:$A$299,A169))</f>
        <v/>
      </c>
      <c r="D169" s="151" t="str">
        <f>IF(ISBLANK('Beladung des Speichers'!A169),"",C169*'Beladung des Speichers'!C169/SUMIFS('Beladung des Speichers'!$C$17:$C$300,'Beladung des Speichers'!$A$17:$A$300,A169))</f>
        <v/>
      </c>
      <c r="E169" s="152" t="str">
        <f>IF(ISBLANK('Beladung des Speichers'!A169),"",1/SUMIFS('Beladung des Speichers'!$C$17:$C$300,'Beladung des Speichers'!$A$17:$A$300,A169)*C169*SUMIF($A$17:$A$300,A169,'Beladung des Speichers'!$E$17:$E$300))</f>
        <v/>
      </c>
      <c r="F169" s="153" t="str">
        <f>IF(ISBLANK('Beladung des Speichers'!A169),"",IF(C169=0,"0,00",D169/C169*E169))</f>
        <v/>
      </c>
      <c r="G169" s="154" t="str">
        <f>IF(ISBLANK('Beladung des Speichers'!A169),"",SUMIFS('Beladung des Speichers'!$C$17:$C$300,'Beladung des Speichers'!$A$17:$A$300,A169))</f>
        <v/>
      </c>
      <c r="H169" s="112" t="str">
        <f>IF(ISBLANK('Beladung des Speichers'!A169),"",'Beladung des Speichers'!C169)</f>
        <v/>
      </c>
      <c r="I169" s="155" t="str">
        <f>IF(ISBLANK('Beladung des Speichers'!A169),"",SUMIFS('Beladung des Speichers'!$E$17:$E$1001,'Beladung des Speichers'!$A$17:$A$1001,'Ergebnis (detailliert)'!A169))</f>
        <v/>
      </c>
      <c r="J169" s="113" t="str">
        <f>IF(ISBLANK('Beladung des Speichers'!A169),"",'Beladung des Speichers'!E169)</f>
        <v/>
      </c>
      <c r="K169" s="155" t="str">
        <f>IF(ISBLANK('Beladung des Speichers'!A169),"",SUMIFS('Entladung des Speichers'!$C$17:$C$1001,'Entladung des Speichers'!$A$17:$A$1001,'Ergebnis (detailliert)'!A169))</f>
        <v/>
      </c>
      <c r="L169" s="156" t="str">
        <f t="shared" si="10"/>
        <v/>
      </c>
      <c r="M169" s="156" t="str">
        <f>IF(ISBLANK('Entladung des Speichers'!A169),"",'Entladung des Speichers'!C169)</f>
        <v/>
      </c>
      <c r="N169" s="155" t="str">
        <f>IF(ISBLANK('Beladung des Speichers'!A169),"",SUMIFS('Entladung des Speichers'!$E$17:$E$1001,'Entladung des Speichers'!$A$17:$A$1001,'Ergebnis (detailliert)'!$A$17:$A$300))</f>
        <v/>
      </c>
      <c r="O169" s="113" t="str">
        <f t="shared" si="11"/>
        <v/>
      </c>
      <c r="P169" s="17" t="str">
        <f>IFERROR(IF(A169="","",N169*'Ergebnis (detailliert)'!J169/'Ergebnis (detailliert)'!I169),0)</f>
        <v/>
      </c>
      <c r="Q169" s="95" t="str">
        <f t="shared" si="12"/>
        <v/>
      </c>
      <c r="R169" s="96" t="str">
        <f t="shared" si="13"/>
        <v/>
      </c>
      <c r="S169" s="97" t="str">
        <f>IF(A169="","",IF(LOOKUP(A169,Stammdaten!$A$17:$A$1001,Stammdaten!$G$17:$G$1001)="Nein",0,IF(ISBLANK('Beladung des Speichers'!A169),"",ROUND(MIN(J169,Q169)*-1,2))))</f>
        <v/>
      </c>
    </row>
    <row r="170" spans="1:19" x14ac:dyDescent="0.2">
      <c r="A170" s="98" t="str">
        <f>IF('Beladung des Speichers'!A170="","",'Beladung des Speichers'!A170)</f>
        <v/>
      </c>
      <c r="B170" s="98" t="str">
        <f>IF('Beladung des Speichers'!B170="","",'Beladung des Speichers'!B170)</f>
        <v/>
      </c>
      <c r="C170" s="150" t="str">
        <f>IF(ISBLANK('Beladung des Speichers'!A170),"",SUMIFS('Beladung des Speichers'!$C$17:$C$300,'Beladung des Speichers'!$A$17:$A$300,A170)-SUMIFS('Entladung des Speichers'!$C$17:$C$300,'Entladung des Speichers'!$A$17:$A$300,A170)+SUMIFS(Füllstände!$B$17:$B$299,Füllstände!$A$17:$A$299,A170)-SUMIFS(Füllstände!$C$17:$C$299,Füllstände!$A$17:$A$299,A170))</f>
        <v/>
      </c>
      <c r="D170" s="151" t="str">
        <f>IF(ISBLANK('Beladung des Speichers'!A170),"",C170*'Beladung des Speichers'!C170/SUMIFS('Beladung des Speichers'!$C$17:$C$300,'Beladung des Speichers'!$A$17:$A$300,A170))</f>
        <v/>
      </c>
      <c r="E170" s="152" t="str">
        <f>IF(ISBLANK('Beladung des Speichers'!A170),"",1/SUMIFS('Beladung des Speichers'!$C$17:$C$300,'Beladung des Speichers'!$A$17:$A$300,A170)*C170*SUMIF($A$17:$A$300,A170,'Beladung des Speichers'!$E$17:$E$300))</f>
        <v/>
      </c>
      <c r="F170" s="153" t="str">
        <f>IF(ISBLANK('Beladung des Speichers'!A170),"",IF(C170=0,"0,00",D170/C170*E170))</f>
        <v/>
      </c>
      <c r="G170" s="154" t="str">
        <f>IF(ISBLANK('Beladung des Speichers'!A170),"",SUMIFS('Beladung des Speichers'!$C$17:$C$300,'Beladung des Speichers'!$A$17:$A$300,A170))</f>
        <v/>
      </c>
      <c r="H170" s="112" t="str">
        <f>IF(ISBLANK('Beladung des Speichers'!A170),"",'Beladung des Speichers'!C170)</f>
        <v/>
      </c>
      <c r="I170" s="155" t="str">
        <f>IF(ISBLANK('Beladung des Speichers'!A170),"",SUMIFS('Beladung des Speichers'!$E$17:$E$1001,'Beladung des Speichers'!$A$17:$A$1001,'Ergebnis (detailliert)'!A170))</f>
        <v/>
      </c>
      <c r="J170" s="113" t="str">
        <f>IF(ISBLANK('Beladung des Speichers'!A170),"",'Beladung des Speichers'!E170)</f>
        <v/>
      </c>
      <c r="K170" s="155" t="str">
        <f>IF(ISBLANK('Beladung des Speichers'!A170),"",SUMIFS('Entladung des Speichers'!$C$17:$C$1001,'Entladung des Speichers'!$A$17:$A$1001,'Ergebnis (detailliert)'!A170))</f>
        <v/>
      </c>
      <c r="L170" s="156" t="str">
        <f t="shared" si="10"/>
        <v/>
      </c>
      <c r="M170" s="156" t="str">
        <f>IF(ISBLANK('Entladung des Speichers'!A170),"",'Entladung des Speichers'!C170)</f>
        <v/>
      </c>
      <c r="N170" s="155" t="str">
        <f>IF(ISBLANK('Beladung des Speichers'!A170),"",SUMIFS('Entladung des Speichers'!$E$17:$E$1001,'Entladung des Speichers'!$A$17:$A$1001,'Ergebnis (detailliert)'!$A$17:$A$300))</f>
        <v/>
      </c>
      <c r="O170" s="113" t="str">
        <f t="shared" si="11"/>
        <v/>
      </c>
      <c r="P170" s="17" t="str">
        <f>IFERROR(IF(A170="","",N170*'Ergebnis (detailliert)'!J170/'Ergebnis (detailliert)'!I170),0)</f>
        <v/>
      </c>
      <c r="Q170" s="95" t="str">
        <f t="shared" si="12"/>
        <v/>
      </c>
      <c r="R170" s="96" t="str">
        <f t="shared" si="13"/>
        <v/>
      </c>
      <c r="S170" s="97" t="str">
        <f>IF(A170="","",IF(LOOKUP(A170,Stammdaten!$A$17:$A$1001,Stammdaten!$G$17:$G$1001)="Nein",0,IF(ISBLANK('Beladung des Speichers'!A170),"",ROUND(MIN(J170,Q170)*-1,2))))</f>
        <v/>
      </c>
    </row>
    <row r="171" spans="1:19" x14ac:dyDescent="0.2">
      <c r="A171" s="98" t="str">
        <f>IF('Beladung des Speichers'!A171="","",'Beladung des Speichers'!A171)</f>
        <v/>
      </c>
      <c r="B171" s="98" t="str">
        <f>IF('Beladung des Speichers'!B171="","",'Beladung des Speichers'!B171)</f>
        <v/>
      </c>
      <c r="C171" s="150" t="str">
        <f>IF(ISBLANK('Beladung des Speichers'!A171),"",SUMIFS('Beladung des Speichers'!$C$17:$C$300,'Beladung des Speichers'!$A$17:$A$300,A171)-SUMIFS('Entladung des Speichers'!$C$17:$C$300,'Entladung des Speichers'!$A$17:$A$300,A171)+SUMIFS(Füllstände!$B$17:$B$299,Füllstände!$A$17:$A$299,A171)-SUMIFS(Füllstände!$C$17:$C$299,Füllstände!$A$17:$A$299,A171))</f>
        <v/>
      </c>
      <c r="D171" s="151" t="str">
        <f>IF(ISBLANK('Beladung des Speichers'!A171),"",C171*'Beladung des Speichers'!C171/SUMIFS('Beladung des Speichers'!$C$17:$C$300,'Beladung des Speichers'!$A$17:$A$300,A171))</f>
        <v/>
      </c>
      <c r="E171" s="152" t="str">
        <f>IF(ISBLANK('Beladung des Speichers'!A171),"",1/SUMIFS('Beladung des Speichers'!$C$17:$C$300,'Beladung des Speichers'!$A$17:$A$300,A171)*C171*SUMIF($A$17:$A$300,A171,'Beladung des Speichers'!$E$17:$E$300))</f>
        <v/>
      </c>
      <c r="F171" s="153" t="str">
        <f>IF(ISBLANK('Beladung des Speichers'!A171),"",IF(C171=0,"0,00",D171/C171*E171))</f>
        <v/>
      </c>
      <c r="G171" s="154" t="str">
        <f>IF(ISBLANK('Beladung des Speichers'!A171),"",SUMIFS('Beladung des Speichers'!$C$17:$C$300,'Beladung des Speichers'!$A$17:$A$300,A171))</f>
        <v/>
      </c>
      <c r="H171" s="112" t="str">
        <f>IF(ISBLANK('Beladung des Speichers'!A171),"",'Beladung des Speichers'!C171)</f>
        <v/>
      </c>
      <c r="I171" s="155" t="str">
        <f>IF(ISBLANK('Beladung des Speichers'!A171),"",SUMIFS('Beladung des Speichers'!$E$17:$E$1001,'Beladung des Speichers'!$A$17:$A$1001,'Ergebnis (detailliert)'!A171))</f>
        <v/>
      </c>
      <c r="J171" s="113" t="str">
        <f>IF(ISBLANK('Beladung des Speichers'!A171),"",'Beladung des Speichers'!E171)</f>
        <v/>
      </c>
      <c r="K171" s="155" t="str">
        <f>IF(ISBLANK('Beladung des Speichers'!A171),"",SUMIFS('Entladung des Speichers'!$C$17:$C$1001,'Entladung des Speichers'!$A$17:$A$1001,'Ergebnis (detailliert)'!A171))</f>
        <v/>
      </c>
      <c r="L171" s="156" t="str">
        <f t="shared" si="10"/>
        <v/>
      </c>
      <c r="M171" s="156" t="str">
        <f>IF(ISBLANK('Entladung des Speichers'!A171),"",'Entladung des Speichers'!C171)</f>
        <v/>
      </c>
      <c r="N171" s="155" t="str">
        <f>IF(ISBLANK('Beladung des Speichers'!A171),"",SUMIFS('Entladung des Speichers'!$E$17:$E$1001,'Entladung des Speichers'!$A$17:$A$1001,'Ergebnis (detailliert)'!$A$17:$A$300))</f>
        <v/>
      </c>
      <c r="O171" s="113" t="str">
        <f t="shared" si="11"/>
        <v/>
      </c>
      <c r="P171" s="17" t="str">
        <f>IFERROR(IF(A171="","",N171*'Ergebnis (detailliert)'!J171/'Ergebnis (detailliert)'!I171),0)</f>
        <v/>
      </c>
      <c r="Q171" s="95" t="str">
        <f t="shared" si="12"/>
        <v/>
      </c>
      <c r="R171" s="96" t="str">
        <f t="shared" si="13"/>
        <v/>
      </c>
      <c r="S171" s="97" t="str">
        <f>IF(A171="","",IF(LOOKUP(A171,Stammdaten!$A$17:$A$1001,Stammdaten!$G$17:$G$1001)="Nein",0,IF(ISBLANK('Beladung des Speichers'!A171),"",ROUND(MIN(J171,Q171)*-1,2))))</f>
        <v/>
      </c>
    </row>
    <row r="172" spans="1:19" x14ac:dyDescent="0.2">
      <c r="A172" s="98" t="str">
        <f>IF('Beladung des Speichers'!A172="","",'Beladung des Speichers'!A172)</f>
        <v/>
      </c>
      <c r="B172" s="98" t="str">
        <f>IF('Beladung des Speichers'!B172="","",'Beladung des Speichers'!B172)</f>
        <v/>
      </c>
      <c r="C172" s="150" t="str">
        <f>IF(ISBLANK('Beladung des Speichers'!A172),"",SUMIFS('Beladung des Speichers'!$C$17:$C$300,'Beladung des Speichers'!$A$17:$A$300,A172)-SUMIFS('Entladung des Speichers'!$C$17:$C$300,'Entladung des Speichers'!$A$17:$A$300,A172)+SUMIFS(Füllstände!$B$17:$B$299,Füllstände!$A$17:$A$299,A172)-SUMIFS(Füllstände!$C$17:$C$299,Füllstände!$A$17:$A$299,A172))</f>
        <v/>
      </c>
      <c r="D172" s="151" t="str">
        <f>IF(ISBLANK('Beladung des Speichers'!A172),"",C172*'Beladung des Speichers'!C172/SUMIFS('Beladung des Speichers'!$C$17:$C$300,'Beladung des Speichers'!$A$17:$A$300,A172))</f>
        <v/>
      </c>
      <c r="E172" s="152" t="str">
        <f>IF(ISBLANK('Beladung des Speichers'!A172),"",1/SUMIFS('Beladung des Speichers'!$C$17:$C$300,'Beladung des Speichers'!$A$17:$A$300,A172)*C172*SUMIF($A$17:$A$300,A172,'Beladung des Speichers'!$E$17:$E$300))</f>
        <v/>
      </c>
      <c r="F172" s="153" t="str">
        <f>IF(ISBLANK('Beladung des Speichers'!A172),"",IF(C172=0,"0,00",D172/C172*E172))</f>
        <v/>
      </c>
      <c r="G172" s="154" t="str">
        <f>IF(ISBLANK('Beladung des Speichers'!A172),"",SUMIFS('Beladung des Speichers'!$C$17:$C$300,'Beladung des Speichers'!$A$17:$A$300,A172))</f>
        <v/>
      </c>
      <c r="H172" s="112" t="str">
        <f>IF(ISBLANK('Beladung des Speichers'!A172),"",'Beladung des Speichers'!C172)</f>
        <v/>
      </c>
      <c r="I172" s="155" t="str">
        <f>IF(ISBLANK('Beladung des Speichers'!A172),"",SUMIFS('Beladung des Speichers'!$E$17:$E$1001,'Beladung des Speichers'!$A$17:$A$1001,'Ergebnis (detailliert)'!A172))</f>
        <v/>
      </c>
      <c r="J172" s="113" t="str">
        <f>IF(ISBLANK('Beladung des Speichers'!A172),"",'Beladung des Speichers'!E172)</f>
        <v/>
      </c>
      <c r="K172" s="155" t="str">
        <f>IF(ISBLANK('Beladung des Speichers'!A172),"",SUMIFS('Entladung des Speichers'!$C$17:$C$1001,'Entladung des Speichers'!$A$17:$A$1001,'Ergebnis (detailliert)'!A172))</f>
        <v/>
      </c>
      <c r="L172" s="156" t="str">
        <f t="shared" si="10"/>
        <v/>
      </c>
      <c r="M172" s="156" t="str">
        <f>IF(ISBLANK('Entladung des Speichers'!A172),"",'Entladung des Speichers'!C172)</f>
        <v/>
      </c>
      <c r="N172" s="155" t="str">
        <f>IF(ISBLANK('Beladung des Speichers'!A172),"",SUMIFS('Entladung des Speichers'!$E$17:$E$1001,'Entladung des Speichers'!$A$17:$A$1001,'Ergebnis (detailliert)'!$A$17:$A$300))</f>
        <v/>
      </c>
      <c r="O172" s="113" t="str">
        <f t="shared" si="11"/>
        <v/>
      </c>
      <c r="P172" s="17" t="str">
        <f>IFERROR(IF(A172="","",N172*'Ergebnis (detailliert)'!J172/'Ergebnis (detailliert)'!I172),0)</f>
        <v/>
      </c>
      <c r="Q172" s="95" t="str">
        <f t="shared" si="12"/>
        <v/>
      </c>
      <c r="R172" s="96" t="str">
        <f t="shared" si="13"/>
        <v/>
      </c>
      <c r="S172" s="97" t="str">
        <f>IF(A172="","",IF(LOOKUP(A172,Stammdaten!$A$17:$A$1001,Stammdaten!$G$17:$G$1001)="Nein",0,IF(ISBLANK('Beladung des Speichers'!A172),"",ROUND(MIN(J172,Q172)*-1,2))))</f>
        <v/>
      </c>
    </row>
    <row r="173" spans="1:19" x14ac:dyDescent="0.2">
      <c r="A173" s="98" t="str">
        <f>IF('Beladung des Speichers'!A173="","",'Beladung des Speichers'!A173)</f>
        <v/>
      </c>
      <c r="B173" s="98" t="str">
        <f>IF('Beladung des Speichers'!B173="","",'Beladung des Speichers'!B173)</f>
        <v/>
      </c>
      <c r="C173" s="150" t="str">
        <f>IF(ISBLANK('Beladung des Speichers'!A173),"",SUMIFS('Beladung des Speichers'!$C$17:$C$300,'Beladung des Speichers'!$A$17:$A$300,A173)-SUMIFS('Entladung des Speichers'!$C$17:$C$300,'Entladung des Speichers'!$A$17:$A$300,A173)+SUMIFS(Füllstände!$B$17:$B$299,Füllstände!$A$17:$A$299,A173)-SUMIFS(Füllstände!$C$17:$C$299,Füllstände!$A$17:$A$299,A173))</f>
        <v/>
      </c>
      <c r="D173" s="151" t="str">
        <f>IF(ISBLANK('Beladung des Speichers'!A173),"",C173*'Beladung des Speichers'!C173/SUMIFS('Beladung des Speichers'!$C$17:$C$300,'Beladung des Speichers'!$A$17:$A$300,A173))</f>
        <v/>
      </c>
      <c r="E173" s="152" t="str">
        <f>IF(ISBLANK('Beladung des Speichers'!A173),"",1/SUMIFS('Beladung des Speichers'!$C$17:$C$300,'Beladung des Speichers'!$A$17:$A$300,A173)*C173*SUMIF($A$17:$A$300,A173,'Beladung des Speichers'!$E$17:$E$300))</f>
        <v/>
      </c>
      <c r="F173" s="153" t="str">
        <f>IF(ISBLANK('Beladung des Speichers'!A173),"",IF(C173=0,"0,00",D173/C173*E173))</f>
        <v/>
      </c>
      <c r="G173" s="154" t="str">
        <f>IF(ISBLANK('Beladung des Speichers'!A173),"",SUMIFS('Beladung des Speichers'!$C$17:$C$300,'Beladung des Speichers'!$A$17:$A$300,A173))</f>
        <v/>
      </c>
      <c r="H173" s="112" t="str">
        <f>IF(ISBLANK('Beladung des Speichers'!A173),"",'Beladung des Speichers'!C173)</f>
        <v/>
      </c>
      <c r="I173" s="155" t="str">
        <f>IF(ISBLANK('Beladung des Speichers'!A173),"",SUMIFS('Beladung des Speichers'!$E$17:$E$1001,'Beladung des Speichers'!$A$17:$A$1001,'Ergebnis (detailliert)'!A173))</f>
        <v/>
      </c>
      <c r="J173" s="113" t="str">
        <f>IF(ISBLANK('Beladung des Speichers'!A173),"",'Beladung des Speichers'!E173)</f>
        <v/>
      </c>
      <c r="K173" s="155" t="str">
        <f>IF(ISBLANK('Beladung des Speichers'!A173),"",SUMIFS('Entladung des Speichers'!$C$17:$C$1001,'Entladung des Speichers'!$A$17:$A$1001,'Ergebnis (detailliert)'!A173))</f>
        <v/>
      </c>
      <c r="L173" s="156" t="str">
        <f t="shared" si="10"/>
        <v/>
      </c>
      <c r="M173" s="156" t="str">
        <f>IF(ISBLANK('Entladung des Speichers'!A173),"",'Entladung des Speichers'!C173)</f>
        <v/>
      </c>
      <c r="N173" s="155" t="str">
        <f>IF(ISBLANK('Beladung des Speichers'!A173),"",SUMIFS('Entladung des Speichers'!$E$17:$E$1001,'Entladung des Speichers'!$A$17:$A$1001,'Ergebnis (detailliert)'!$A$17:$A$300))</f>
        <v/>
      </c>
      <c r="O173" s="113" t="str">
        <f t="shared" si="11"/>
        <v/>
      </c>
      <c r="P173" s="17" t="str">
        <f>IFERROR(IF(A173="","",N173*'Ergebnis (detailliert)'!J173/'Ergebnis (detailliert)'!I173),0)</f>
        <v/>
      </c>
      <c r="Q173" s="95" t="str">
        <f t="shared" si="12"/>
        <v/>
      </c>
      <c r="R173" s="96" t="str">
        <f t="shared" si="13"/>
        <v/>
      </c>
      <c r="S173" s="97" t="str">
        <f>IF(A173="","",IF(LOOKUP(A173,Stammdaten!$A$17:$A$1001,Stammdaten!$G$17:$G$1001)="Nein",0,IF(ISBLANK('Beladung des Speichers'!A173),"",ROUND(MIN(J173,Q173)*-1,2))))</f>
        <v/>
      </c>
    </row>
    <row r="174" spans="1:19" x14ac:dyDescent="0.2">
      <c r="A174" s="98" t="str">
        <f>IF('Beladung des Speichers'!A174="","",'Beladung des Speichers'!A174)</f>
        <v/>
      </c>
      <c r="B174" s="98" t="str">
        <f>IF('Beladung des Speichers'!B174="","",'Beladung des Speichers'!B174)</f>
        <v/>
      </c>
      <c r="C174" s="150" t="str">
        <f>IF(ISBLANK('Beladung des Speichers'!A174),"",SUMIFS('Beladung des Speichers'!$C$17:$C$300,'Beladung des Speichers'!$A$17:$A$300,A174)-SUMIFS('Entladung des Speichers'!$C$17:$C$300,'Entladung des Speichers'!$A$17:$A$300,A174)+SUMIFS(Füllstände!$B$17:$B$299,Füllstände!$A$17:$A$299,A174)-SUMIFS(Füllstände!$C$17:$C$299,Füllstände!$A$17:$A$299,A174))</f>
        <v/>
      </c>
      <c r="D174" s="151" t="str">
        <f>IF(ISBLANK('Beladung des Speichers'!A174),"",C174*'Beladung des Speichers'!C174/SUMIFS('Beladung des Speichers'!$C$17:$C$300,'Beladung des Speichers'!$A$17:$A$300,A174))</f>
        <v/>
      </c>
      <c r="E174" s="152" t="str">
        <f>IF(ISBLANK('Beladung des Speichers'!A174),"",1/SUMIFS('Beladung des Speichers'!$C$17:$C$300,'Beladung des Speichers'!$A$17:$A$300,A174)*C174*SUMIF($A$17:$A$300,A174,'Beladung des Speichers'!$E$17:$E$300))</f>
        <v/>
      </c>
      <c r="F174" s="153" t="str">
        <f>IF(ISBLANK('Beladung des Speichers'!A174),"",IF(C174=0,"0,00",D174/C174*E174))</f>
        <v/>
      </c>
      <c r="G174" s="154" t="str">
        <f>IF(ISBLANK('Beladung des Speichers'!A174),"",SUMIFS('Beladung des Speichers'!$C$17:$C$300,'Beladung des Speichers'!$A$17:$A$300,A174))</f>
        <v/>
      </c>
      <c r="H174" s="112" t="str">
        <f>IF(ISBLANK('Beladung des Speichers'!A174),"",'Beladung des Speichers'!C174)</f>
        <v/>
      </c>
      <c r="I174" s="155" t="str">
        <f>IF(ISBLANK('Beladung des Speichers'!A174),"",SUMIFS('Beladung des Speichers'!$E$17:$E$1001,'Beladung des Speichers'!$A$17:$A$1001,'Ergebnis (detailliert)'!A174))</f>
        <v/>
      </c>
      <c r="J174" s="113" t="str">
        <f>IF(ISBLANK('Beladung des Speichers'!A174),"",'Beladung des Speichers'!E174)</f>
        <v/>
      </c>
      <c r="K174" s="155" t="str">
        <f>IF(ISBLANK('Beladung des Speichers'!A174),"",SUMIFS('Entladung des Speichers'!$C$17:$C$1001,'Entladung des Speichers'!$A$17:$A$1001,'Ergebnis (detailliert)'!A174))</f>
        <v/>
      </c>
      <c r="L174" s="156" t="str">
        <f t="shared" si="10"/>
        <v/>
      </c>
      <c r="M174" s="156" t="str">
        <f>IF(ISBLANK('Entladung des Speichers'!A174),"",'Entladung des Speichers'!C174)</f>
        <v/>
      </c>
      <c r="N174" s="155" t="str">
        <f>IF(ISBLANK('Beladung des Speichers'!A174),"",SUMIFS('Entladung des Speichers'!$E$17:$E$1001,'Entladung des Speichers'!$A$17:$A$1001,'Ergebnis (detailliert)'!$A$17:$A$300))</f>
        <v/>
      </c>
      <c r="O174" s="113" t="str">
        <f t="shared" si="11"/>
        <v/>
      </c>
      <c r="P174" s="17" t="str">
        <f>IFERROR(IF(A174="","",N174*'Ergebnis (detailliert)'!J174/'Ergebnis (detailliert)'!I174),0)</f>
        <v/>
      </c>
      <c r="Q174" s="95" t="str">
        <f t="shared" si="12"/>
        <v/>
      </c>
      <c r="R174" s="96" t="str">
        <f t="shared" si="13"/>
        <v/>
      </c>
      <c r="S174" s="97" t="str">
        <f>IF(A174="","",IF(LOOKUP(A174,Stammdaten!$A$17:$A$1001,Stammdaten!$G$17:$G$1001)="Nein",0,IF(ISBLANK('Beladung des Speichers'!A174),"",ROUND(MIN(J174,Q174)*-1,2))))</f>
        <v/>
      </c>
    </row>
    <row r="175" spans="1:19" x14ac:dyDescent="0.2">
      <c r="A175" s="98" t="str">
        <f>IF('Beladung des Speichers'!A175="","",'Beladung des Speichers'!A175)</f>
        <v/>
      </c>
      <c r="B175" s="98" t="str">
        <f>IF('Beladung des Speichers'!B175="","",'Beladung des Speichers'!B175)</f>
        <v/>
      </c>
      <c r="C175" s="150" t="str">
        <f>IF(ISBLANK('Beladung des Speichers'!A175),"",SUMIFS('Beladung des Speichers'!$C$17:$C$300,'Beladung des Speichers'!$A$17:$A$300,A175)-SUMIFS('Entladung des Speichers'!$C$17:$C$300,'Entladung des Speichers'!$A$17:$A$300,A175)+SUMIFS(Füllstände!$B$17:$B$299,Füllstände!$A$17:$A$299,A175)-SUMIFS(Füllstände!$C$17:$C$299,Füllstände!$A$17:$A$299,A175))</f>
        <v/>
      </c>
      <c r="D175" s="151" t="str">
        <f>IF(ISBLANK('Beladung des Speichers'!A175),"",C175*'Beladung des Speichers'!C175/SUMIFS('Beladung des Speichers'!$C$17:$C$300,'Beladung des Speichers'!$A$17:$A$300,A175))</f>
        <v/>
      </c>
      <c r="E175" s="152" t="str">
        <f>IF(ISBLANK('Beladung des Speichers'!A175),"",1/SUMIFS('Beladung des Speichers'!$C$17:$C$300,'Beladung des Speichers'!$A$17:$A$300,A175)*C175*SUMIF($A$17:$A$300,A175,'Beladung des Speichers'!$E$17:$E$300))</f>
        <v/>
      </c>
      <c r="F175" s="153" t="str">
        <f>IF(ISBLANK('Beladung des Speichers'!A175),"",IF(C175=0,"0,00",D175/C175*E175))</f>
        <v/>
      </c>
      <c r="G175" s="154" t="str">
        <f>IF(ISBLANK('Beladung des Speichers'!A175),"",SUMIFS('Beladung des Speichers'!$C$17:$C$300,'Beladung des Speichers'!$A$17:$A$300,A175))</f>
        <v/>
      </c>
      <c r="H175" s="112" t="str">
        <f>IF(ISBLANK('Beladung des Speichers'!A175),"",'Beladung des Speichers'!C175)</f>
        <v/>
      </c>
      <c r="I175" s="155" t="str">
        <f>IF(ISBLANK('Beladung des Speichers'!A175),"",SUMIFS('Beladung des Speichers'!$E$17:$E$1001,'Beladung des Speichers'!$A$17:$A$1001,'Ergebnis (detailliert)'!A175))</f>
        <v/>
      </c>
      <c r="J175" s="113" t="str">
        <f>IF(ISBLANK('Beladung des Speichers'!A175),"",'Beladung des Speichers'!E175)</f>
        <v/>
      </c>
      <c r="K175" s="155" t="str">
        <f>IF(ISBLANK('Beladung des Speichers'!A175),"",SUMIFS('Entladung des Speichers'!$C$17:$C$1001,'Entladung des Speichers'!$A$17:$A$1001,'Ergebnis (detailliert)'!A175))</f>
        <v/>
      </c>
      <c r="L175" s="156" t="str">
        <f t="shared" si="10"/>
        <v/>
      </c>
      <c r="M175" s="156" t="str">
        <f>IF(ISBLANK('Entladung des Speichers'!A175),"",'Entladung des Speichers'!C175)</f>
        <v/>
      </c>
      <c r="N175" s="155" t="str">
        <f>IF(ISBLANK('Beladung des Speichers'!A175),"",SUMIFS('Entladung des Speichers'!$E$17:$E$1001,'Entladung des Speichers'!$A$17:$A$1001,'Ergebnis (detailliert)'!$A$17:$A$300))</f>
        <v/>
      </c>
      <c r="O175" s="113" t="str">
        <f t="shared" si="11"/>
        <v/>
      </c>
      <c r="P175" s="17" t="str">
        <f>IFERROR(IF(A175="","",N175*'Ergebnis (detailliert)'!J175/'Ergebnis (detailliert)'!I175),0)</f>
        <v/>
      </c>
      <c r="Q175" s="95" t="str">
        <f t="shared" si="12"/>
        <v/>
      </c>
      <c r="R175" s="96" t="str">
        <f t="shared" si="13"/>
        <v/>
      </c>
      <c r="S175" s="97" t="str">
        <f>IF(A175="","",IF(LOOKUP(A175,Stammdaten!$A$17:$A$1001,Stammdaten!$G$17:$G$1001)="Nein",0,IF(ISBLANK('Beladung des Speichers'!A175),"",ROUND(MIN(J175,Q175)*-1,2))))</f>
        <v/>
      </c>
    </row>
    <row r="176" spans="1:19" x14ac:dyDescent="0.2">
      <c r="A176" s="98" t="str">
        <f>IF('Beladung des Speichers'!A176="","",'Beladung des Speichers'!A176)</f>
        <v/>
      </c>
      <c r="B176" s="98" t="str">
        <f>IF('Beladung des Speichers'!B176="","",'Beladung des Speichers'!B176)</f>
        <v/>
      </c>
      <c r="C176" s="150" t="str">
        <f>IF(ISBLANK('Beladung des Speichers'!A176),"",SUMIFS('Beladung des Speichers'!$C$17:$C$300,'Beladung des Speichers'!$A$17:$A$300,A176)-SUMIFS('Entladung des Speichers'!$C$17:$C$300,'Entladung des Speichers'!$A$17:$A$300,A176)+SUMIFS(Füllstände!$B$17:$B$299,Füllstände!$A$17:$A$299,A176)-SUMIFS(Füllstände!$C$17:$C$299,Füllstände!$A$17:$A$299,A176))</f>
        <v/>
      </c>
      <c r="D176" s="151" t="str">
        <f>IF(ISBLANK('Beladung des Speichers'!A176),"",C176*'Beladung des Speichers'!C176/SUMIFS('Beladung des Speichers'!$C$17:$C$300,'Beladung des Speichers'!$A$17:$A$300,A176))</f>
        <v/>
      </c>
      <c r="E176" s="152" t="str">
        <f>IF(ISBLANK('Beladung des Speichers'!A176),"",1/SUMIFS('Beladung des Speichers'!$C$17:$C$300,'Beladung des Speichers'!$A$17:$A$300,A176)*C176*SUMIF($A$17:$A$300,A176,'Beladung des Speichers'!$E$17:$E$300))</f>
        <v/>
      </c>
      <c r="F176" s="153" t="str">
        <f>IF(ISBLANK('Beladung des Speichers'!A176),"",IF(C176=0,"0,00",D176/C176*E176))</f>
        <v/>
      </c>
      <c r="G176" s="154" t="str">
        <f>IF(ISBLANK('Beladung des Speichers'!A176),"",SUMIFS('Beladung des Speichers'!$C$17:$C$300,'Beladung des Speichers'!$A$17:$A$300,A176))</f>
        <v/>
      </c>
      <c r="H176" s="112" t="str">
        <f>IF(ISBLANK('Beladung des Speichers'!A176),"",'Beladung des Speichers'!C176)</f>
        <v/>
      </c>
      <c r="I176" s="155" t="str">
        <f>IF(ISBLANK('Beladung des Speichers'!A176),"",SUMIFS('Beladung des Speichers'!$E$17:$E$1001,'Beladung des Speichers'!$A$17:$A$1001,'Ergebnis (detailliert)'!A176))</f>
        <v/>
      </c>
      <c r="J176" s="113" t="str">
        <f>IF(ISBLANK('Beladung des Speichers'!A176),"",'Beladung des Speichers'!E176)</f>
        <v/>
      </c>
      <c r="K176" s="155" t="str">
        <f>IF(ISBLANK('Beladung des Speichers'!A176),"",SUMIFS('Entladung des Speichers'!$C$17:$C$1001,'Entladung des Speichers'!$A$17:$A$1001,'Ergebnis (detailliert)'!A176))</f>
        <v/>
      </c>
      <c r="L176" s="156" t="str">
        <f t="shared" si="10"/>
        <v/>
      </c>
      <c r="M176" s="156" t="str">
        <f>IF(ISBLANK('Entladung des Speichers'!A176),"",'Entladung des Speichers'!C176)</f>
        <v/>
      </c>
      <c r="N176" s="155" t="str">
        <f>IF(ISBLANK('Beladung des Speichers'!A176),"",SUMIFS('Entladung des Speichers'!$E$17:$E$1001,'Entladung des Speichers'!$A$17:$A$1001,'Ergebnis (detailliert)'!$A$17:$A$300))</f>
        <v/>
      </c>
      <c r="O176" s="113" t="str">
        <f t="shared" si="11"/>
        <v/>
      </c>
      <c r="P176" s="17" t="str">
        <f>IFERROR(IF(A176="","",N176*'Ergebnis (detailliert)'!J176/'Ergebnis (detailliert)'!I176),0)</f>
        <v/>
      </c>
      <c r="Q176" s="95" t="str">
        <f t="shared" si="12"/>
        <v/>
      </c>
      <c r="R176" s="96" t="str">
        <f t="shared" si="13"/>
        <v/>
      </c>
      <c r="S176" s="97" t="str">
        <f>IF(A176="","",IF(LOOKUP(A176,Stammdaten!$A$17:$A$1001,Stammdaten!$G$17:$G$1001)="Nein",0,IF(ISBLANK('Beladung des Speichers'!A176),"",ROUND(MIN(J176,Q176)*-1,2))))</f>
        <v/>
      </c>
    </row>
    <row r="177" spans="1:19" x14ac:dyDescent="0.2">
      <c r="A177" s="98" t="str">
        <f>IF('Beladung des Speichers'!A177="","",'Beladung des Speichers'!A177)</f>
        <v/>
      </c>
      <c r="B177" s="98" t="str">
        <f>IF('Beladung des Speichers'!B177="","",'Beladung des Speichers'!B177)</f>
        <v/>
      </c>
      <c r="C177" s="150" t="str">
        <f>IF(ISBLANK('Beladung des Speichers'!A177),"",SUMIFS('Beladung des Speichers'!$C$17:$C$300,'Beladung des Speichers'!$A$17:$A$300,A177)-SUMIFS('Entladung des Speichers'!$C$17:$C$300,'Entladung des Speichers'!$A$17:$A$300,A177)+SUMIFS(Füllstände!$B$17:$B$299,Füllstände!$A$17:$A$299,A177)-SUMIFS(Füllstände!$C$17:$C$299,Füllstände!$A$17:$A$299,A177))</f>
        <v/>
      </c>
      <c r="D177" s="151" t="str">
        <f>IF(ISBLANK('Beladung des Speichers'!A177),"",C177*'Beladung des Speichers'!C177/SUMIFS('Beladung des Speichers'!$C$17:$C$300,'Beladung des Speichers'!$A$17:$A$300,A177))</f>
        <v/>
      </c>
      <c r="E177" s="152" t="str">
        <f>IF(ISBLANK('Beladung des Speichers'!A177),"",1/SUMIFS('Beladung des Speichers'!$C$17:$C$300,'Beladung des Speichers'!$A$17:$A$300,A177)*C177*SUMIF($A$17:$A$300,A177,'Beladung des Speichers'!$E$17:$E$300))</f>
        <v/>
      </c>
      <c r="F177" s="153" t="str">
        <f>IF(ISBLANK('Beladung des Speichers'!A177),"",IF(C177=0,"0,00",D177/C177*E177))</f>
        <v/>
      </c>
      <c r="G177" s="154" t="str">
        <f>IF(ISBLANK('Beladung des Speichers'!A177),"",SUMIFS('Beladung des Speichers'!$C$17:$C$300,'Beladung des Speichers'!$A$17:$A$300,A177))</f>
        <v/>
      </c>
      <c r="H177" s="112" t="str">
        <f>IF(ISBLANK('Beladung des Speichers'!A177),"",'Beladung des Speichers'!C177)</f>
        <v/>
      </c>
      <c r="I177" s="155" t="str">
        <f>IF(ISBLANK('Beladung des Speichers'!A177),"",SUMIFS('Beladung des Speichers'!$E$17:$E$1001,'Beladung des Speichers'!$A$17:$A$1001,'Ergebnis (detailliert)'!A177))</f>
        <v/>
      </c>
      <c r="J177" s="113" t="str">
        <f>IF(ISBLANK('Beladung des Speichers'!A177),"",'Beladung des Speichers'!E177)</f>
        <v/>
      </c>
      <c r="K177" s="155" t="str">
        <f>IF(ISBLANK('Beladung des Speichers'!A177),"",SUMIFS('Entladung des Speichers'!$C$17:$C$1001,'Entladung des Speichers'!$A$17:$A$1001,'Ergebnis (detailliert)'!A177))</f>
        <v/>
      </c>
      <c r="L177" s="156" t="str">
        <f t="shared" si="10"/>
        <v/>
      </c>
      <c r="M177" s="156" t="str">
        <f>IF(ISBLANK('Entladung des Speichers'!A177),"",'Entladung des Speichers'!C177)</f>
        <v/>
      </c>
      <c r="N177" s="155" t="str">
        <f>IF(ISBLANK('Beladung des Speichers'!A177),"",SUMIFS('Entladung des Speichers'!$E$17:$E$1001,'Entladung des Speichers'!$A$17:$A$1001,'Ergebnis (detailliert)'!$A$17:$A$300))</f>
        <v/>
      </c>
      <c r="O177" s="113" t="str">
        <f t="shared" si="11"/>
        <v/>
      </c>
      <c r="P177" s="17" t="str">
        <f>IFERROR(IF(A177="","",N177*'Ergebnis (detailliert)'!J177/'Ergebnis (detailliert)'!I177),0)</f>
        <v/>
      </c>
      <c r="Q177" s="95" t="str">
        <f t="shared" si="12"/>
        <v/>
      </c>
      <c r="R177" s="96" t="str">
        <f t="shared" si="13"/>
        <v/>
      </c>
      <c r="S177" s="97" t="str">
        <f>IF(A177="","",IF(LOOKUP(A177,Stammdaten!$A$17:$A$1001,Stammdaten!$G$17:$G$1001)="Nein",0,IF(ISBLANK('Beladung des Speichers'!A177),"",ROUND(MIN(J177,Q177)*-1,2))))</f>
        <v/>
      </c>
    </row>
    <row r="178" spans="1:19" x14ac:dyDescent="0.2">
      <c r="A178" s="98" t="str">
        <f>IF('Beladung des Speichers'!A178="","",'Beladung des Speichers'!A178)</f>
        <v/>
      </c>
      <c r="B178" s="98" t="str">
        <f>IF('Beladung des Speichers'!B178="","",'Beladung des Speichers'!B178)</f>
        <v/>
      </c>
      <c r="C178" s="150" t="str">
        <f>IF(ISBLANK('Beladung des Speichers'!A178),"",SUMIFS('Beladung des Speichers'!$C$17:$C$300,'Beladung des Speichers'!$A$17:$A$300,A178)-SUMIFS('Entladung des Speichers'!$C$17:$C$300,'Entladung des Speichers'!$A$17:$A$300,A178)+SUMIFS(Füllstände!$B$17:$B$299,Füllstände!$A$17:$A$299,A178)-SUMIFS(Füllstände!$C$17:$C$299,Füllstände!$A$17:$A$299,A178))</f>
        <v/>
      </c>
      <c r="D178" s="151" t="str">
        <f>IF(ISBLANK('Beladung des Speichers'!A178),"",C178*'Beladung des Speichers'!C178/SUMIFS('Beladung des Speichers'!$C$17:$C$300,'Beladung des Speichers'!$A$17:$A$300,A178))</f>
        <v/>
      </c>
      <c r="E178" s="152" t="str">
        <f>IF(ISBLANK('Beladung des Speichers'!A178),"",1/SUMIFS('Beladung des Speichers'!$C$17:$C$300,'Beladung des Speichers'!$A$17:$A$300,A178)*C178*SUMIF($A$17:$A$300,A178,'Beladung des Speichers'!$E$17:$E$300))</f>
        <v/>
      </c>
      <c r="F178" s="153" t="str">
        <f>IF(ISBLANK('Beladung des Speichers'!A178),"",IF(C178=0,"0,00",D178/C178*E178))</f>
        <v/>
      </c>
      <c r="G178" s="154" t="str">
        <f>IF(ISBLANK('Beladung des Speichers'!A178),"",SUMIFS('Beladung des Speichers'!$C$17:$C$300,'Beladung des Speichers'!$A$17:$A$300,A178))</f>
        <v/>
      </c>
      <c r="H178" s="112" t="str">
        <f>IF(ISBLANK('Beladung des Speichers'!A178),"",'Beladung des Speichers'!C178)</f>
        <v/>
      </c>
      <c r="I178" s="155" t="str">
        <f>IF(ISBLANK('Beladung des Speichers'!A178),"",SUMIFS('Beladung des Speichers'!$E$17:$E$1001,'Beladung des Speichers'!$A$17:$A$1001,'Ergebnis (detailliert)'!A178))</f>
        <v/>
      </c>
      <c r="J178" s="113" t="str">
        <f>IF(ISBLANK('Beladung des Speichers'!A178),"",'Beladung des Speichers'!E178)</f>
        <v/>
      </c>
      <c r="K178" s="155" t="str">
        <f>IF(ISBLANK('Beladung des Speichers'!A178),"",SUMIFS('Entladung des Speichers'!$C$17:$C$1001,'Entladung des Speichers'!$A$17:$A$1001,'Ergebnis (detailliert)'!A178))</f>
        <v/>
      </c>
      <c r="L178" s="156" t="str">
        <f t="shared" si="10"/>
        <v/>
      </c>
      <c r="M178" s="156" t="str">
        <f>IF(ISBLANK('Entladung des Speichers'!A178),"",'Entladung des Speichers'!C178)</f>
        <v/>
      </c>
      <c r="N178" s="155" t="str">
        <f>IF(ISBLANK('Beladung des Speichers'!A178),"",SUMIFS('Entladung des Speichers'!$E$17:$E$1001,'Entladung des Speichers'!$A$17:$A$1001,'Ergebnis (detailliert)'!$A$17:$A$300))</f>
        <v/>
      </c>
      <c r="O178" s="113" t="str">
        <f t="shared" si="11"/>
        <v/>
      </c>
      <c r="P178" s="17" t="str">
        <f>IFERROR(IF(A178="","",N178*'Ergebnis (detailliert)'!J178/'Ergebnis (detailliert)'!I178),0)</f>
        <v/>
      </c>
      <c r="Q178" s="95" t="str">
        <f t="shared" si="12"/>
        <v/>
      </c>
      <c r="R178" s="96" t="str">
        <f t="shared" si="13"/>
        <v/>
      </c>
      <c r="S178" s="97" t="str">
        <f>IF(A178="","",IF(LOOKUP(A178,Stammdaten!$A$17:$A$1001,Stammdaten!$G$17:$G$1001)="Nein",0,IF(ISBLANK('Beladung des Speichers'!A178),"",ROUND(MIN(J178,Q178)*-1,2))))</f>
        <v/>
      </c>
    </row>
    <row r="179" spans="1:19" x14ac:dyDescent="0.2">
      <c r="A179" s="98" t="str">
        <f>IF('Beladung des Speichers'!A179="","",'Beladung des Speichers'!A179)</f>
        <v/>
      </c>
      <c r="B179" s="98" t="str">
        <f>IF('Beladung des Speichers'!B179="","",'Beladung des Speichers'!B179)</f>
        <v/>
      </c>
      <c r="C179" s="150" t="str">
        <f>IF(ISBLANK('Beladung des Speichers'!A179),"",SUMIFS('Beladung des Speichers'!$C$17:$C$300,'Beladung des Speichers'!$A$17:$A$300,A179)-SUMIFS('Entladung des Speichers'!$C$17:$C$300,'Entladung des Speichers'!$A$17:$A$300,A179)+SUMIFS(Füllstände!$B$17:$B$299,Füllstände!$A$17:$A$299,A179)-SUMIFS(Füllstände!$C$17:$C$299,Füllstände!$A$17:$A$299,A179))</f>
        <v/>
      </c>
      <c r="D179" s="151" t="str">
        <f>IF(ISBLANK('Beladung des Speichers'!A179),"",C179*'Beladung des Speichers'!C179/SUMIFS('Beladung des Speichers'!$C$17:$C$300,'Beladung des Speichers'!$A$17:$A$300,A179))</f>
        <v/>
      </c>
      <c r="E179" s="152" t="str">
        <f>IF(ISBLANK('Beladung des Speichers'!A179),"",1/SUMIFS('Beladung des Speichers'!$C$17:$C$300,'Beladung des Speichers'!$A$17:$A$300,A179)*C179*SUMIF($A$17:$A$300,A179,'Beladung des Speichers'!$E$17:$E$300))</f>
        <v/>
      </c>
      <c r="F179" s="153" t="str">
        <f>IF(ISBLANK('Beladung des Speichers'!A179),"",IF(C179=0,"0,00",D179/C179*E179))</f>
        <v/>
      </c>
      <c r="G179" s="154" t="str">
        <f>IF(ISBLANK('Beladung des Speichers'!A179),"",SUMIFS('Beladung des Speichers'!$C$17:$C$300,'Beladung des Speichers'!$A$17:$A$300,A179))</f>
        <v/>
      </c>
      <c r="H179" s="112" t="str">
        <f>IF(ISBLANK('Beladung des Speichers'!A179),"",'Beladung des Speichers'!C179)</f>
        <v/>
      </c>
      <c r="I179" s="155" t="str">
        <f>IF(ISBLANK('Beladung des Speichers'!A179),"",SUMIFS('Beladung des Speichers'!$E$17:$E$1001,'Beladung des Speichers'!$A$17:$A$1001,'Ergebnis (detailliert)'!A179))</f>
        <v/>
      </c>
      <c r="J179" s="113" t="str">
        <f>IF(ISBLANK('Beladung des Speichers'!A179),"",'Beladung des Speichers'!E179)</f>
        <v/>
      </c>
      <c r="K179" s="155" t="str">
        <f>IF(ISBLANK('Beladung des Speichers'!A179),"",SUMIFS('Entladung des Speichers'!$C$17:$C$1001,'Entladung des Speichers'!$A$17:$A$1001,'Ergebnis (detailliert)'!A179))</f>
        <v/>
      </c>
      <c r="L179" s="156" t="str">
        <f t="shared" si="10"/>
        <v/>
      </c>
      <c r="M179" s="156" t="str">
        <f>IF(ISBLANK('Entladung des Speichers'!A179),"",'Entladung des Speichers'!C179)</f>
        <v/>
      </c>
      <c r="N179" s="155" t="str">
        <f>IF(ISBLANK('Beladung des Speichers'!A179),"",SUMIFS('Entladung des Speichers'!$E$17:$E$1001,'Entladung des Speichers'!$A$17:$A$1001,'Ergebnis (detailliert)'!$A$17:$A$300))</f>
        <v/>
      </c>
      <c r="O179" s="113" t="str">
        <f t="shared" si="11"/>
        <v/>
      </c>
      <c r="P179" s="17" t="str">
        <f>IFERROR(IF(A179="","",N179*'Ergebnis (detailliert)'!J179/'Ergebnis (detailliert)'!I179),0)</f>
        <v/>
      </c>
      <c r="Q179" s="95" t="str">
        <f t="shared" si="12"/>
        <v/>
      </c>
      <c r="R179" s="96" t="str">
        <f t="shared" si="13"/>
        <v/>
      </c>
      <c r="S179" s="97" t="str">
        <f>IF(A179="","",IF(LOOKUP(A179,Stammdaten!$A$17:$A$1001,Stammdaten!$G$17:$G$1001)="Nein",0,IF(ISBLANK('Beladung des Speichers'!A179),"",ROUND(MIN(J179,Q179)*-1,2))))</f>
        <v/>
      </c>
    </row>
    <row r="180" spans="1:19" x14ac:dyDescent="0.2">
      <c r="A180" s="98" t="str">
        <f>IF('Beladung des Speichers'!A180="","",'Beladung des Speichers'!A180)</f>
        <v/>
      </c>
      <c r="B180" s="98" t="str">
        <f>IF('Beladung des Speichers'!B180="","",'Beladung des Speichers'!B180)</f>
        <v/>
      </c>
      <c r="C180" s="150" t="str">
        <f>IF(ISBLANK('Beladung des Speichers'!A180),"",SUMIFS('Beladung des Speichers'!$C$17:$C$300,'Beladung des Speichers'!$A$17:$A$300,A180)-SUMIFS('Entladung des Speichers'!$C$17:$C$300,'Entladung des Speichers'!$A$17:$A$300,A180)+SUMIFS(Füllstände!$B$17:$B$299,Füllstände!$A$17:$A$299,A180)-SUMIFS(Füllstände!$C$17:$C$299,Füllstände!$A$17:$A$299,A180))</f>
        <v/>
      </c>
      <c r="D180" s="151" t="str">
        <f>IF(ISBLANK('Beladung des Speichers'!A180),"",C180*'Beladung des Speichers'!C180/SUMIFS('Beladung des Speichers'!$C$17:$C$300,'Beladung des Speichers'!$A$17:$A$300,A180))</f>
        <v/>
      </c>
      <c r="E180" s="152" t="str">
        <f>IF(ISBLANK('Beladung des Speichers'!A180),"",1/SUMIFS('Beladung des Speichers'!$C$17:$C$300,'Beladung des Speichers'!$A$17:$A$300,A180)*C180*SUMIF($A$17:$A$300,A180,'Beladung des Speichers'!$E$17:$E$300))</f>
        <v/>
      </c>
      <c r="F180" s="153" t="str">
        <f>IF(ISBLANK('Beladung des Speichers'!A180),"",IF(C180=0,"0,00",D180/C180*E180))</f>
        <v/>
      </c>
      <c r="G180" s="154" t="str">
        <f>IF(ISBLANK('Beladung des Speichers'!A180),"",SUMIFS('Beladung des Speichers'!$C$17:$C$300,'Beladung des Speichers'!$A$17:$A$300,A180))</f>
        <v/>
      </c>
      <c r="H180" s="112" t="str">
        <f>IF(ISBLANK('Beladung des Speichers'!A180),"",'Beladung des Speichers'!C180)</f>
        <v/>
      </c>
      <c r="I180" s="155" t="str">
        <f>IF(ISBLANK('Beladung des Speichers'!A180),"",SUMIFS('Beladung des Speichers'!$E$17:$E$1001,'Beladung des Speichers'!$A$17:$A$1001,'Ergebnis (detailliert)'!A180))</f>
        <v/>
      </c>
      <c r="J180" s="113" t="str">
        <f>IF(ISBLANK('Beladung des Speichers'!A180),"",'Beladung des Speichers'!E180)</f>
        <v/>
      </c>
      <c r="K180" s="155" t="str">
        <f>IF(ISBLANK('Beladung des Speichers'!A180),"",SUMIFS('Entladung des Speichers'!$C$17:$C$1001,'Entladung des Speichers'!$A$17:$A$1001,'Ergebnis (detailliert)'!A180))</f>
        <v/>
      </c>
      <c r="L180" s="156" t="str">
        <f t="shared" si="10"/>
        <v/>
      </c>
      <c r="M180" s="156" t="str">
        <f>IF(ISBLANK('Entladung des Speichers'!A180),"",'Entladung des Speichers'!C180)</f>
        <v/>
      </c>
      <c r="N180" s="155" t="str">
        <f>IF(ISBLANK('Beladung des Speichers'!A180),"",SUMIFS('Entladung des Speichers'!$E$17:$E$1001,'Entladung des Speichers'!$A$17:$A$1001,'Ergebnis (detailliert)'!$A$17:$A$300))</f>
        <v/>
      </c>
      <c r="O180" s="113" t="str">
        <f t="shared" si="11"/>
        <v/>
      </c>
      <c r="P180" s="17" t="str">
        <f>IFERROR(IF(A180="","",N180*'Ergebnis (detailliert)'!J180/'Ergebnis (detailliert)'!I180),0)</f>
        <v/>
      </c>
      <c r="Q180" s="95" t="str">
        <f t="shared" si="12"/>
        <v/>
      </c>
      <c r="R180" s="96" t="str">
        <f t="shared" si="13"/>
        <v/>
      </c>
      <c r="S180" s="97" t="str">
        <f>IF(A180="","",IF(LOOKUP(A180,Stammdaten!$A$17:$A$1001,Stammdaten!$G$17:$G$1001)="Nein",0,IF(ISBLANK('Beladung des Speichers'!A180),"",ROUND(MIN(J180,Q180)*-1,2))))</f>
        <v/>
      </c>
    </row>
    <row r="181" spans="1:19" x14ac:dyDescent="0.2">
      <c r="A181" s="98" t="str">
        <f>IF('Beladung des Speichers'!A181="","",'Beladung des Speichers'!A181)</f>
        <v/>
      </c>
      <c r="B181" s="98" t="str">
        <f>IF('Beladung des Speichers'!B181="","",'Beladung des Speichers'!B181)</f>
        <v/>
      </c>
      <c r="C181" s="150" t="str">
        <f>IF(ISBLANK('Beladung des Speichers'!A181),"",SUMIFS('Beladung des Speichers'!$C$17:$C$300,'Beladung des Speichers'!$A$17:$A$300,A181)-SUMIFS('Entladung des Speichers'!$C$17:$C$300,'Entladung des Speichers'!$A$17:$A$300,A181)+SUMIFS(Füllstände!$B$17:$B$299,Füllstände!$A$17:$A$299,A181)-SUMIFS(Füllstände!$C$17:$C$299,Füllstände!$A$17:$A$299,A181))</f>
        <v/>
      </c>
      <c r="D181" s="151" t="str">
        <f>IF(ISBLANK('Beladung des Speichers'!A181),"",C181*'Beladung des Speichers'!C181/SUMIFS('Beladung des Speichers'!$C$17:$C$300,'Beladung des Speichers'!$A$17:$A$300,A181))</f>
        <v/>
      </c>
      <c r="E181" s="152" t="str">
        <f>IF(ISBLANK('Beladung des Speichers'!A181),"",1/SUMIFS('Beladung des Speichers'!$C$17:$C$300,'Beladung des Speichers'!$A$17:$A$300,A181)*C181*SUMIF($A$17:$A$300,A181,'Beladung des Speichers'!$E$17:$E$300))</f>
        <v/>
      </c>
      <c r="F181" s="153" t="str">
        <f>IF(ISBLANK('Beladung des Speichers'!A181),"",IF(C181=0,"0,00",D181/C181*E181))</f>
        <v/>
      </c>
      <c r="G181" s="154" t="str">
        <f>IF(ISBLANK('Beladung des Speichers'!A181),"",SUMIFS('Beladung des Speichers'!$C$17:$C$300,'Beladung des Speichers'!$A$17:$A$300,A181))</f>
        <v/>
      </c>
      <c r="H181" s="112" t="str">
        <f>IF(ISBLANK('Beladung des Speichers'!A181),"",'Beladung des Speichers'!C181)</f>
        <v/>
      </c>
      <c r="I181" s="155" t="str">
        <f>IF(ISBLANK('Beladung des Speichers'!A181),"",SUMIFS('Beladung des Speichers'!$E$17:$E$1001,'Beladung des Speichers'!$A$17:$A$1001,'Ergebnis (detailliert)'!A181))</f>
        <v/>
      </c>
      <c r="J181" s="113" t="str">
        <f>IF(ISBLANK('Beladung des Speichers'!A181),"",'Beladung des Speichers'!E181)</f>
        <v/>
      </c>
      <c r="K181" s="155" t="str">
        <f>IF(ISBLANK('Beladung des Speichers'!A181),"",SUMIFS('Entladung des Speichers'!$C$17:$C$1001,'Entladung des Speichers'!$A$17:$A$1001,'Ergebnis (detailliert)'!A181))</f>
        <v/>
      </c>
      <c r="L181" s="156" t="str">
        <f t="shared" si="10"/>
        <v/>
      </c>
      <c r="M181" s="156" t="str">
        <f>IF(ISBLANK('Entladung des Speichers'!A181),"",'Entladung des Speichers'!C181)</f>
        <v/>
      </c>
      <c r="N181" s="155" t="str">
        <f>IF(ISBLANK('Beladung des Speichers'!A181),"",SUMIFS('Entladung des Speichers'!$E$17:$E$1001,'Entladung des Speichers'!$A$17:$A$1001,'Ergebnis (detailliert)'!$A$17:$A$300))</f>
        <v/>
      </c>
      <c r="O181" s="113" t="str">
        <f t="shared" si="11"/>
        <v/>
      </c>
      <c r="P181" s="17" t="str">
        <f>IFERROR(IF(A181="","",N181*'Ergebnis (detailliert)'!J181/'Ergebnis (detailliert)'!I181),0)</f>
        <v/>
      </c>
      <c r="Q181" s="95" t="str">
        <f t="shared" si="12"/>
        <v/>
      </c>
      <c r="R181" s="96" t="str">
        <f t="shared" si="13"/>
        <v/>
      </c>
      <c r="S181" s="97" t="str">
        <f>IF(A181="","",IF(LOOKUP(A181,Stammdaten!$A$17:$A$1001,Stammdaten!$G$17:$G$1001)="Nein",0,IF(ISBLANK('Beladung des Speichers'!A181),"",ROUND(MIN(J181,Q181)*-1,2))))</f>
        <v/>
      </c>
    </row>
    <row r="182" spans="1:19" x14ac:dyDescent="0.2">
      <c r="A182" s="98" t="str">
        <f>IF('Beladung des Speichers'!A182="","",'Beladung des Speichers'!A182)</f>
        <v/>
      </c>
      <c r="B182" s="98" t="str">
        <f>IF('Beladung des Speichers'!B182="","",'Beladung des Speichers'!B182)</f>
        <v/>
      </c>
      <c r="C182" s="150" t="str">
        <f>IF(ISBLANK('Beladung des Speichers'!A182),"",SUMIFS('Beladung des Speichers'!$C$17:$C$300,'Beladung des Speichers'!$A$17:$A$300,A182)-SUMIFS('Entladung des Speichers'!$C$17:$C$300,'Entladung des Speichers'!$A$17:$A$300,A182)+SUMIFS(Füllstände!$B$17:$B$299,Füllstände!$A$17:$A$299,A182)-SUMIFS(Füllstände!$C$17:$C$299,Füllstände!$A$17:$A$299,A182))</f>
        <v/>
      </c>
      <c r="D182" s="151" t="str">
        <f>IF(ISBLANK('Beladung des Speichers'!A182),"",C182*'Beladung des Speichers'!C182/SUMIFS('Beladung des Speichers'!$C$17:$C$300,'Beladung des Speichers'!$A$17:$A$300,A182))</f>
        <v/>
      </c>
      <c r="E182" s="152" t="str">
        <f>IF(ISBLANK('Beladung des Speichers'!A182),"",1/SUMIFS('Beladung des Speichers'!$C$17:$C$300,'Beladung des Speichers'!$A$17:$A$300,A182)*C182*SUMIF($A$17:$A$300,A182,'Beladung des Speichers'!$E$17:$E$300))</f>
        <v/>
      </c>
      <c r="F182" s="153" t="str">
        <f>IF(ISBLANK('Beladung des Speichers'!A182),"",IF(C182=0,"0,00",D182/C182*E182))</f>
        <v/>
      </c>
      <c r="G182" s="154" t="str">
        <f>IF(ISBLANK('Beladung des Speichers'!A182),"",SUMIFS('Beladung des Speichers'!$C$17:$C$300,'Beladung des Speichers'!$A$17:$A$300,A182))</f>
        <v/>
      </c>
      <c r="H182" s="112" t="str">
        <f>IF(ISBLANK('Beladung des Speichers'!A182),"",'Beladung des Speichers'!C182)</f>
        <v/>
      </c>
      <c r="I182" s="155" t="str">
        <f>IF(ISBLANK('Beladung des Speichers'!A182),"",SUMIFS('Beladung des Speichers'!$E$17:$E$1001,'Beladung des Speichers'!$A$17:$A$1001,'Ergebnis (detailliert)'!A182))</f>
        <v/>
      </c>
      <c r="J182" s="113" t="str">
        <f>IF(ISBLANK('Beladung des Speichers'!A182),"",'Beladung des Speichers'!E182)</f>
        <v/>
      </c>
      <c r="K182" s="155" t="str">
        <f>IF(ISBLANK('Beladung des Speichers'!A182),"",SUMIFS('Entladung des Speichers'!$C$17:$C$1001,'Entladung des Speichers'!$A$17:$A$1001,'Ergebnis (detailliert)'!A182))</f>
        <v/>
      </c>
      <c r="L182" s="156" t="str">
        <f t="shared" si="10"/>
        <v/>
      </c>
      <c r="M182" s="156" t="str">
        <f>IF(ISBLANK('Entladung des Speichers'!A182),"",'Entladung des Speichers'!C182)</f>
        <v/>
      </c>
      <c r="N182" s="155" t="str">
        <f>IF(ISBLANK('Beladung des Speichers'!A182),"",SUMIFS('Entladung des Speichers'!$E$17:$E$1001,'Entladung des Speichers'!$A$17:$A$1001,'Ergebnis (detailliert)'!$A$17:$A$300))</f>
        <v/>
      </c>
      <c r="O182" s="113" t="str">
        <f t="shared" si="11"/>
        <v/>
      </c>
      <c r="P182" s="17" t="str">
        <f>IFERROR(IF(A182="","",N182*'Ergebnis (detailliert)'!J182/'Ergebnis (detailliert)'!I182),0)</f>
        <v/>
      </c>
      <c r="Q182" s="95" t="str">
        <f t="shared" si="12"/>
        <v/>
      </c>
      <c r="R182" s="96" t="str">
        <f t="shared" si="13"/>
        <v/>
      </c>
      <c r="S182" s="97" t="str">
        <f>IF(A182="","",IF(LOOKUP(A182,Stammdaten!$A$17:$A$1001,Stammdaten!$G$17:$G$1001)="Nein",0,IF(ISBLANK('Beladung des Speichers'!A182),"",ROUND(MIN(J182,Q182)*-1,2))))</f>
        <v/>
      </c>
    </row>
    <row r="183" spans="1:19" x14ac:dyDescent="0.2">
      <c r="A183" s="98" t="str">
        <f>IF('Beladung des Speichers'!A183="","",'Beladung des Speichers'!A183)</f>
        <v/>
      </c>
      <c r="B183" s="98" t="str">
        <f>IF('Beladung des Speichers'!B183="","",'Beladung des Speichers'!B183)</f>
        <v/>
      </c>
      <c r="C183" s="150" t="str">
        <f>IF(ISBLANK('Beladung des Speichers'!A183),"",SUMIFS('Beladung des Speichers'!$C$17:$C$300,'Beladung des Speichers'!$A$17:$A$300,A183)-SUMIFS('Entladung des Speichers'!$C$17:$C$300,'Entladung des Speichers'!$A$17:$A$300,A183)+SUMIFS(Füllstände!$B$17:$B$299,Füllstände!$A$17:$A$299,A183)-SUMIFS(Füllstände!$C$17:$C$299,Füllstände!$A$17:$A$299,A183))</f>
        <v/>
      </c>
      <c r="D183" s="151" t="str">
        <f>IF(ISBLANK('Beladung des Speichers'!A183),"",C183*'Beladung des Speichers'!C183/SUMIFS('Beladung des Speichers'!$C$17:$C$300,'Beladung des Speichers'!$A$17:$A$300,A183))</f>
        <v/>
      </c>
      <c r="E183" s="152" t="str">
        <f>IF(ISBLANK('Beladung des Speichers'!A183),"",1/SUMIFS('Beladung des Speichers'!$C$17:$C$300,'Beladung des Speichers'!$A$17:$A$300,A183)*C183*SUMIF($A$17:$A$300,A183,'Beladung des Speichers'!$E$17:$E$300))</f>
        <v/>
      </c>
      <c r="F183" s="153" t="str">
        <f>IF(ISBLANK('Beladung des Speichers'!A183),"",IF(C183=0,"0,00",D183/C183*E183))</f>
        <v/>
      </c>
      <c r="G183" s="154" t="str">
        <f>IF(ISBLANK('Beladung des Speichers'!A183),"",SUMIFS('Beladung des Speichers'!$C$17:$C$300,'Beladung des Speichers'!$A$17:$A$300,A183))</f>
        <v/>
      </c>
      <c r="H183" s="112" t="str">
        <f>IF(ISBLANK('Beladung des Speichers'!A183),"",'Beladung des Speichers'!C183)</f>
        <v/>
      </c>
      <c r="I183" s="155" t="str">
        <f>IF(ISBLANK('Beladung des Speichers'!A183),"",SUMIFS('Beladung des Speichers'!$E$17:$E$1001,'Beladung des Speichers'!$A$17:$A$1001,'Ergebnis (detailliert)'!A183))</f>
        <v/>
      </c>
      <c r="J183" s="113" t="str">
        <f>IF(ISBLANK('Beladung des Speichers'!A183),"",'Beladung des Speichers'!E183)</f>
        <v/>
      </c>
      <c r="K183" s="155" t="str">
        <f>IF(ISBLANK('Beladung des Speichers'!A183),"",SUMIFS('Entladung des Speichers'!$C$17:$C$1001,'Entladung des Speichers'!$A$17:$A$1001,'Ergebnis (detailliert)'!A183))</f>
        <v/>
      </c>
      <c r="L183" s="156" t="str">
        <f t="shared" si="10"/>
        <v/>
      </c>
      <c r="M183" s="156" t="str">
        <f>IF(ISBLANK('Entladung des Speichers'!A183),"",'Entladung des Speichers'!C183)</f>
        <v/>
      </c>
      <c r="N183" s="155" t="str">
        <f>IF(ISBLANK('Beladung des Speichers'!A183),"",SUMIFS('Entladung des Speichers'!$E$17:$E$1001,'Entladung des Speichers'!$A$17:$A$1001,'Ergebnis (detailliert)'!$A$17:$A$300))</f>
        <v/>
      </c>
      <c r="O183" s="113" t="str">
        <f t="shared" si="11"/>
        <v/>
      </c>
      <c r="P183" s="17" t="str">
        <f>IFERROR(IF(A183="","",N183*'Ergebnis (detailliert)'!J183/'Ergebnis (detailliert)'!I183),0)</f>
        <v/>
      </c>
      <c r="Q183" s="95" t="str">
        <f t="shared" si="12"/>
        <v/>
      </c>
      <c r="R183" s="96" t="str">
        <f t="shared" si="13"/>
        <v/>
      </c>
      <c r="S183" s="97" t="str">
        <f>IF(A183="","",IF(LOOKUP(A183,Stammdaten!$A$17:$A$1001,Stammdaten!$G$17:$G$1001)="Nein",0,IF(ISBLANK('Beladung des Speichers'!A183),"",ROUND(MIN(J183,Q183)*-1,2))))</f>
        <v/>
      </c>
    </row>
    <row r="184" spans="1:19" x14ac:dyDescent="0.2">
      <c r="A184" s="98" t="str">
        <f>IF('Beladung des Speichers'!A184="","",'Beladung des Speichers'!A184)</f>
        <v/>
      </c>
      <c r="B184" s="98" t="str">
        <f>IF('Beladung des Speichers'!B184="","",'Beladung des Speichers'!B184)</f>
        <v/>
      </c>
      <c r="C184" s="150" t="str">
        <f>IF(ISBLANK('Beladung des Speichers'!A184),"",SUMIFS('Beladung des Speichers'!$C$17:$C$300,'Beladung des Speichers'!$A$17:$A$300,A184)-SUMIFS('Entladung des Speichers'!$C$17:$C$300,'Entladung des Speichers'!$A$17:$A$300,A184)+SUMIFS(Füllstände!$B$17:$B$299,Füllstände!$A$17:$A$299,A184)-SUMIFS(Füllstände!$C$17:$C$299,Füllstände!$A$17:$A$299,A184))</f>
        <v/>
      </c>
      <c r="D184" s="151" t="str">
        <f>IF(ISBLANK('Beladung des Speichers'!A184),"",C184*'Beladung des Speichers'!C184/SUMIFS('Beladung des Speichers'!$C$17:$C$300,'Beladung des Speichers'!$A$17:$A$300,A184))</f>
        <v/>
      </c>
      <c r="E184" s="152" t="str">
        <f>IF(ISBLANK('Beladung des Speichers'!A184),"",1/SUMIFS('Beladung des Speichers'!$C$17:$C$300,'Beladung des Speichers'!$A$17:$A$300,A184)*C184*SUMIF($A$17:$A$300,A184,'Beladung des Speichers'!$E$17:$E$300))</f>
        <v/>
      </c>
      <c r="F184" s="153" t="str">
        <f>IF(ISBLANK('Beladung des Speichers'!A184),"",IF(C184=0,"0,00",D184/C184*E184))</f>
        <v/>
      </c>
      <c r="G184" s="154" t="str">
        <f>IF(ISBLANK('Beladung des Speichers'!A184),"",SUMIFS('Beladung des Speichers'!$C$17:$C$300,'Beladung des Speichers'!$A$17:$A$300,A184))</f>
        <v/>
      </c>
      <c r="H184" s="112" t="str">
        <f>IF(ISBLANK('Beladung des Speichers'!A184),"",'Beladung des Speichers'!C184)</f>
        <v/>
      </c>
      <c r="I184" s="155" t="str">
        <f>IF(ISBLANK('Beladung des Speichers'!A184),"",SUMIFS('Beladung des Speichers'!$E$17:$E$1001,'Beladung des Speichers'!$A$17:$A$1001,'Ergebnis (detailliert)'!A184))</f>
        <v/>
      </c>
      <c r="J184" s="113" t="str">
        <f>IF(ISBLANK('Beladung des Speichers'!A184),"",'Beladung des Speichers'!E184)</f>
        <v/>
      </c>
      <c r="K184" s="155" t="str">
        <f>IF(ISBLANK('Beladung des Speichers'!A184),"",SUMIFS('Entladung des Speichers'!$C$17:$C$1001,'Entladung des Speichers'!$A$17:$A$1001,'Ergebnis (detailliert)'!A184))</f>
        <v/>
      </c>
      <c r="L184" s="156" t="str">
        <f t="shared" si="10"/>
        <v/>
      </c>
      <c r="M184" s="156" t="str">
        <f>IF(ISBLANK('Entladung des Speichers'!A184),"",'Entladung des Speichers'!C184)</f>
        <v/>
      </c>
      <c r="N184" s="155" t="str">
        <f>IF(ISBLANK('Beladung des Speichers'!A184),"",SUMIFS('Entladung des Speichers'!$E$17:$E$1001,'Entladung des Speichers'!$A$17:$A$1001,'Ergebnis (detailliert)'!$A$17:$A$300))</f>
        <v/>
      </c>
      <c r="O184" s="113" t="str">
        <f t="shared" si="11"/>
        <v/>
      </c>
      <c r="P184" s="17" t="str">
        <f>IFERROR(IF(A184="","",N184*'Ergebnis (detailliert)'!J184/'Ergebnis (detailliert)'!I184),0)</f>
        <v/>
      </c>
      <c r="Q184" s="95" t="str">
        <f t="shared" si="12"/>
        <v/>
      </c>
      <c r="R184" s="96" t="str">
        <f t="shared" si="13"/>
        <v/>
      </c>
      <c r="S184" s="97" t="str">
        <f>IF(A184="","",IF(LOOKUP(A184,Stammdaten!$A$17:$A$1001,Stammdaten!$G$17:$G$1001)="Nein",0,IF(ISBLANK('Beladung des Speichers'!A184),"",ROUND(MIN(J184,Q184)*-1,2))))</f>
        <v/>
      </c>
    </row>
    <row r="185" spans="1:19" x14ac:dyDescent="0.2">
      <c r="A185" s="98" t="str">
        <f>IF('Beladung des Speichers'!A185="","",'Beladung des Speichers'!A185)</f>
        <v/>
      </c>
      <c r="B185" s="98" t="str">
        <f>IF('Beladung des Speichers'!B185="","",'Beladung des Speichers'!B185)</f>
        <v/>
      </c>
      <c r="C185" s="150" t="str">
        <f>IF(ISBLANK('Beladung des Speichers'!A185),"",SUMIFS('Beladung des Speichers'!$C$17:$C$300,'Beladung des Speichers'!$A$17:$A$300,A185)-SUMIFS('Entladung des Speichers'!$C$17:$C$300,'Entladung des Speichers'!$A$17:$A$300,A185)+SUMIFS(Füllstände!$B$17:$B$299,Füllstände!$A$17:$A$299,A185)-SUMIFS(Füllstände!$C$17:$C$299,Füllstände!$A$17:$A$299,A185))</f>
        <v/>
      </c>
      <c r="D185" s="151" t="str">
        <f>IF(ISBLANK('Beladung des Speichers'!A185),"",C185*'Beladung des Speichers'!C185/SUMIFS('Beladung des Speichers'!$C$17:$C$300,'Beladung des Speichers'!$A$17:$A$300,A185))</f>
        <v/>
      </c>
      <c r="E185" s="152" t="str">
        <f>IF(ISBLANK('Beladung des Speichers'!A185),"",1/SUMIFS('Beladung des Speichers'!$C$17:$C$300,'Beladung des Speichers'!$A$17:$A$300,A185)*C185*SUMIF($A$17:$A$300,A185,'Beladung des Speichers'!$E$17:$E$300))</f>
        <v/>
      </c>
      <c r="F185" s="153" t="str">
        <f>IF(ISBLANK('Beladung des Speichers'!A185),"",IF(C185=0,"0,00",D185/C185*E185))</f>
        <v/>
      </c>
      <c r="G185" s="154" t="str">
        <f>IF(ISBLANK('Beladung des Speichers'!A185),"",SUMIFS('Beladung des Speichers'!$C$17:$C$300,'Beladung des Speichers'!$A$17:$A$300,A185))</f>
        <v/>
      </c>
      <c r="H185" s="112" t="str">
        <f>IF(ISBLANK('Beladung des Speichers'!A185),"",'Beladung des Speichers'!C185)</f>
        <v/>
      </c>
      <c r="I185" s="155" t="str">
        <f>IF(ISBLANK('Beladung des Speichers'!A185),"",SUMIFS('Beladung des Speichers'!$E$17:$E$1001,'Beladung des Speichers'!$A$17:$A$1001,'Ergebnis (detailliert)'!A185))</f>
        <v/>
      </c>
      <c r="J185" s="113" t="str">
        <f>IF(ISBLANK('Beladung des Speichers'!A185),"",'Beladung des Speichers'!E185)</f>
        <v/>
      </c>
      <c r="K185" s="155" t="str">
        <f>IF(ISBLANK('Beladung des Speichers'!A185),"",SUMIFS('Entladung des Speichers'!$C$17:$C$1001,'Entladung des Speichers'!$A$17:$A$1001,'Ergebnis (detailliert)'!A185))</f>
        <v/>
      </c>
      <c r="L185" s="156" t="str">
        <f t="shared" si="10"/>
        <v/>
      </c>
      <c r="M185" s="156" t="str">
        <f>IF(ISBLANK('Entladung des Speichers'!A185),"",'Entladung des Speichers'!C185)</f>
        <v/>
      </c>
      <c r="N185" s="155" t="str">
        <f>IF(ISBLANK('Beladung des Speichers'!A185),"",SUMIFS('Entladung des Speichers'!$E$17:$E$1001,'Entladung des Speichers'!$A$17:$A$1001,'Ergebnis (detailliert)'!$A$17:$A$300))</f>
        <v/>
      </c>
      <c r="O185" s="113" t="str">
        <f t="shared" si="11"/>
        <v/>
      </c>
      <c r="P185" s="17" t="str">
        <f>IFERROR(IF(A185="","",N185*'Ergebnis (detailliert)'!J185/'Ergebnis (detailliert)'!I185),0)</f>
        <v/>
      </c>
      <c r="Q185" s="95" t="str">
        <f t="shared" si="12"/>
        <v/>
      </c>
      <c r="R185" s="96" t="str">
        <f t="shared" si="13"/>
        <v/>
      </c>
      <c r="S185" s="97" t="str">
        <f>IF(A185="","",IF(LOOKUP(A185,Stammdaten!$A$17:$A$1001,Stammdaten!$G$17:$G$1001)="Nein",0,IF(ISBLANK('Beladung des Speichers'!A185),"",ROUND(MIN(J185,Q185)*-1,2))))</f>
        <v/>
      </c>
    </row>
    <row r="186" spans="1:19" x14ac:dyDescent="0.2">
      <c r="A186" s="98" t="str">
        <f>IF('Beladung des Speichers'!A186="","",'Beladung des Speichers'!A186)</f>
        <v/>
      </c>
      <c r="B186" s="98" t="str">
        <f>IF('Beladung des Speichers'!B186="","",'Beladung des Speichers'!B186)</f>
        <v/>
      </c>
      <c r="C186" s="150" t="str">
        <f>IF(ISBLANK('Beladung des Speichers'!A186),"",SUMIFS('Beladung des Speichers'!$C$17:$C$300,'Beladung des Speichers'!$A$17:$A$300,A186)-SUMIFS('Entladung des Speichers'!$C$17:$C$300,'Entladung des Speichers'!$A$17:$A$300,A186)+SUMIFS(Füllstände!$B$17:$B$299,Füllstände!$A$17:$A$299,A186)-SUMIFS(Füllstände!$C$17:$C$299,Füllstände!$A$17:$A$299,A186))</f>
        <v/>
      </c>
      <c r="D186" s="151" t="str">
        <f>IF(ISBLANK('Beladung des Speichers'!A186),"",C186*'Beladung des Speichers'!C186/SUMIFS('Beladung des Speichers'!$C$17:$C$300,'Beladung des Speichers'!$A$17:$A$300,A186))</f>
        <v/>
      </c>
      <c r="E186" s="152" t="str">
        <f>IF(ISBLANK('Beladung des Speichers'!A186),"",1/SUMIFS('Beladung des Speichers'!$C$17:$C$300,'Beladung des Speichers'!$A$17:$A$300,A186)*C186*SUMIF($A$17:$A$300,A186,'Beladung des Speichers'!$E$17:$E$300))</f>
        <v/>
      </c>
      <c r="F186" s="153" t="str">
        <f>IF(ISBLANK('Beladung des Speichers'!A186),"",IF(C186=0,"0,00",D186/C186*E186))</f>
        <v/>
      </c>
      <c r="G186" s="154" t="str">
        <f>IF(ISBLANK('Beladung des Speichers'!A186),"",SUMIFS('Beladung des Speichers'!$C$17:$C$300,'Beladung des Speichers'!$A$17:$A$300,A186))</f>
        <v/>
      </c>
      <c r="H186" s="112" t="str">
        <f>IF(ISBLANK('Beladung des Speichers'!A186),"",'Beladung des Speichers'!C186)</f>
        <v/>
      </c>
      <c r="I186" s="155" t="str">
        <f>IF(ISBLANK('Beladung des Speichers'!A186),"",SUMIFS('Beladung des Speichers'!$E$17:$E$1001,'Beladung des Speichers'!$A$17:$A$1001,'Ergebnis (detailliert)'!A186))</f>
        <v/>
      </c>
      <c r="J186" s="113" t="str">
        <f>IF(ISBLANK('Beladung des Speichers'!A186),"",'Beladung des Speichers'!E186)</f>
        <v/>
      </c>
      <c r="K186" s="155" t="str">
        <f>IF(ISBLANK('Beladung des Speichers'!A186),"",SUMIFS('Entladung des Speichers'!$C$17:$C$1001,'Entladung des Speichers'!$A$17:$A$1001,'Ergebnis (detailliert)'!A186))</f>
        <v/>
      </c>
      <c r="L186" s="156" t="str">
        <f t="shared" si="10"/>
        <v/>
      </c>
      <c r="M186" s="156" t="str">
        <f>IF(ISBLANK('Entladung des Speichers'!A186),"",'Entladung des Speichers'!C186)</f>
        <v/>
      </c>
      <c r="N186" s="155" t="str">
        <f>IF(ISBLANK('Beladung des Speichers'!A186),"",SUMIFS('Entladung des Speichers'!$E$17:$E$1001,'Entladung des Speichers'!$A$17:$A$1001,'Ergebnis (detailliert)'!$A$17:$A$300))</f>
        <v/>
      </c>
      <c r="O186" s="113" t="str">
        <f t="shared" si="11"/>
        <v/>
      </c>
      <c r="P186" s="17" t="str">
        <f>IFERROR(IF(A186="","",N186*'Ergebnis (detailliert)'!J186/'Ergebnis (detailliert)'!I186),0)</f>
        <v/>
      </c>
      <c r="Q186" s="95" t="str">
        <f t="shared" si="12"/>
        <v/>
      </c>
      <c r="R186" s="96" t="str">
        <f t="shared" si="13"/>
        <v/>
      </c>
      <c r="S186" s="97" t="str">
        <f>IF(A186="","",IF(LOOKUP(A186,Stammdaten!$A$17:$A$1001,Stammdaten!$G$17:$G$1001)="Nein",0,IF(ISBLANK('Beladung des Speichers'!A186),"",ROUND(MIN(J186,Q186)*-1,2))))</f>
        <v/>
      </c>
    </row>
    <row r="187" spans="1:19" x14ac:dyDescent="0.2">
      <c r="A187" s="98" t="str">
        <f>IF('Beladung des Speichers'!A187="","",'Beladung des Speichers'!A187)</f>
        <v/>
      </c>
      <c r="B187" s="98" t="str">
        <f>IF('Beladung des Speichers'!B187="","",'Beladung des Speichers'!B187)</f>
        <v/>
      </c>
      <c r="C187" s="150" t="str">
        <f>IF(ISBLANK('Beladung des Speichers'!A187),"",SUMIFS('Beladung des Speichers'!$C$17:$C$300,'Beladung des Speichers'!$A$17:$A$300,A187)-SUMIFS('Entladung des Speichers'!$C$17:$C$300,'Entladung des Speichers'!$A$17:$A$300,A187)+SUMIFS(Füllstände!$B$17:$B$299,Füllstände!$A$17:$A$299,A187)-SUMIFS(Füllstände!$C$17:$C$299,Füllstände!$A$17:$A$299,A187))</f>
        <v/>
      </c>
      <c r="D187" s="151" t="str">
        <f>IF(ISBLANK('Beladung des Speichers'!A187),"",C187*'Beladung des Speichers'!C187/SUMIFS('Beladung des Speichers'!$C$17:$C$300,'Beladung des Speichers'!$A$17:$A$300,A187))</f>
        <v/>
      </c>
      <c r="E187" s="152" t="str">
        <f>IF(ISBLANK('Beladung des Speichers'!A187),"",1/SUMIFS('Beladung des Speichers'!$C$17:$C$300,'Beladung des Speichers'!$A$17:$A$300,A187)*C187*SUMIF($A$17:$A$300,A187,'Beladung des Speichers'!$E$17:$E$300))</f>
        <v/>
      </c>
      <c r="F187" s="153" t="str">
        <f>IF(ISBLANK('Beladung des Speichers'!A187),"",IF(C187=0,"0,00",D187/C187*E187))</f>
        <v/>
      </c>
      <c r="G187" s="154" t="str">
        <f>IF(ISBLANK('Beladung des Speichers'!A187),"",SUMIFS('Beladung des Speichers'!$C$17:$C$300,'Beladung des Speichers'!$A$17:$A$300,A187))</f>
        <v/>
      </c>
      <c r="H187" s="112" t="str">
        <f>IF(ISBLANK('Beladung des Speichers'!A187),"",'Beladung des Speichers'!C187)</f>
        <v/>
      </c>
      <c r="I187" s="155" t="str">
        <f>IF(ISBLANK('Beladung des Speichers'!A187),"",SUMIFS('Beladung des Speichers'!$E$17:$E$1001,'Beladung des Speichers'!$A$17:$A$1001,'Ergebnis (detailliert)'!A187))</f>
        <v/>
      </c>
      <c r="J187" s="113" t="str">
        <f>IF(ISBLANK('Beladung des Speichers'!A187),"",'Beladung des Speichers'!E187)</f>
        <v/>
      </c>
      <c r="K187" s="155" t="str">
        <f>IF(ISBLANK('Beladung des Speichers'!A187),"",SUMIFS('Entladung des Speichers'!$C$17:$C$1001,'Entladung des Speichers'!$A$17:$A$1001,'Ergebnis (detailliert)'!A187))</f>
        <v/>
      </c>
      <c r="L187" s="156" t="str">
        <f t="shared" si="10"/>
        <v/>
      </c>
      <c r="M187" s="156" t="str">
        <f>IF(ISBLANK('Entladung des Speichers'!A187),"",'Entladung des Speichers'!C187)</f>
        <v/>
      </c>
      <c r="N187" s="155" t="str">
        <f>IF(ISBLANK('Beladung des Speichers'!A187),"",SUMIFS('Entladung des Speichers'!$E$17:$E$1001,'Entladung des Speichers'!$A$17:$A$1001,'Ergebnis (detailliert)'!$A$17:$A$300))</f>
        <v/>
      </c>
      <c r="O187" s="113" t="str">
        <f t="shared" si="11"/>
        <v/>
      </c>
      <c r="P187" s="17" t="str">
        <f>IFERROR(IF(A187="","",N187*'Ergebnis (detailliert)'!J187/'Ergebnis (detailliert)'!I187),0)</f>
        <v/>
      </c>
      <c r="Q187" s="95" t="str">
        <f t="shared" si="12"/>
        <v/>
      </c>
      <c r="R187" s="96" t="str">
        <f t="shared" si="13"/>
        <v/>
      </c>
      <c r="S187" s="97" t="str">
        <f>IF(A187="","",IF(LOOKUP(A187,Stammdaten!$A$17:$A$1001,Stammdaten!$G$17:$G$1001)="Nein",0,IF(ISBLANK('Beladung des Speichers'!A187),"",ROUND(MIN(J187,Q187)*-1,2))))</f>
        <v/>
      </c>
    </row>
    <row r="188" spans="1:19" x14ac:dyDescent="0.2">
      <c r="A188" s="98" t="str">
        <f>IF('Beladung des Speichers'!A188="","",'Beladung des Speichers'!A188)</f>
        <v/>
      </c>
      <c r="B188" s="98" t="str">
        <f>IF('Beladung des Speichers'!B188="","",'Beladung des Speichers'!B188)</f>
        <v/>
      </c>
      <c r="C188" s="150" t="str">
        <f>IF(ISBLANK('Beladung des Speichers'!A188),"",SUMIFS('Beladung des Speichers'!$C$17:$C$300,'Beladung des Speichers'!$A$17:$A$300,A188)-SUMIFS('Entladung des Speichers'!$C$17:$C$300,'Entladung des Speichers'!$A$17:$A$300,A188)+SUMIFS(Füllstände!$B$17:$B$299,Füllstände!$A$17:$A$299,A188)-SUMIFS(Füllstände!$C$17:$C$299,Füllstände!$A$17:$A$299,A188))</f>
        <v/>
      </c>
      <c r="D188" s="151" t="str">
        <f>IF(ISBLANK('Beladung des Speichers'!A188),"",C188*'Beladung des Speichers'!C188/SUMIFS('Beladung des Speichers'!$C$17:$C$300,'Beladung des Speichers'!$A$17:$A$300,A188))</f>
        <v/>
      </c>
      <c r="E188" s="152" t="str">
        <f>IF(ISBLANK('Beladung des Speichers'!A188),"",1/SUMIFS('Beladung des Speichers'!$C$17:$C$300,'Beladung des Speichers'!$A$17:$A$300,A188)*C188*SUMIF($A$17:$A$300,A188,'Beladung des Speichers'!$E$17:$E$300))</f>
        <v/>
      </c>
      <c r="F188" s="153" t="str">
        <f>IF(ISBLANK('Beladung des Speichers'!A188),"",IF(C188=0,"0,00",D188/C188*E188))</f>
        <v/>
      </c>
      <c r="G188" s="154" t="str">
        <f>IF(ISBLANK('Beladung des Speichers'!A188),"",SUMIFS('Beladung des Speichers'!$C$17:$C$300,'Beladung des Speichers'!$A$17:$A$300,A188))</f>
        <v/>
      </c>
      <c r="H188" s="112" t="str">
        <f>IF(ISBLANK('Beladung des Speichers'!A188),"",'Beladung des Speichers'!C188)</f>
        <v/>
      </c>
      <c r="I188" s="155" t="str">
        <f>IF(ISBLANK('Beladung des Speichers'!A188),"",SUMIFS('Beladung des Speichers'!$E$17:$E$1001,'Beladung des Speichers'!$A$17:$A$1001,'Ergebnis (detailliert)'!A188))</f>
        <v/>
      </c>
      <c r="J188" s="113" t="str">
        <f>IF(ISBLANK('Beladung des Speichers'!A188),"",'Beladung des Speichers'!E188)</f>
        <v/>
      </c>
      <c r="K188" s="155" t="str">
        <f>IF(ISBLANK('Beladung des Speichers'!A188),"",SUMIFS('Entladung des Speichers'!$C$17:$C$1001,'Entladung des Speichers'!$A$17:$A$1001,'Ergebnis (detailliert)'!A188))</f>
        <v/>
      </c>
      <c r="L188" s="156" t="str">
        <f t="shared" si="10"/>
        <v/>
      </c>
      <c r="M188" s="156" t="str">
        <f>IF(ISBLANK('Entladung des Speichers'!A188),"",'Entladung des Speichers'!C188)</f>
        <v/>
      </c>
      <c r="N188" s="155" t="str">
        <f>IF(ISBLANK('Beladung des Speichers'!A188),"",SUMIFS('Entladung des Speichers'!$E$17:$E$1001,'Entladung des Speichers'!$A$17:$A$1001,'Ergebnis (detailliert)'!$A$17:$A$300))</f>
        <v/>
      </c>
      <c r="O188" s="113" t="str">
        <f t="shared" si="11"/>
        <v/>
      </c>
      <c r="P188" s="17" t="str">
        <f>IFERROR(IF(A188="","",N188*'Ergebnis (detailliert)'!J188/'Ergebnis (detailliert)'!I188),0)</f>
        <v/>
      </c>
      <c r="Q188" s="95" t="str">
        <f t="shared" si="12"/>
        <v/>
      </c>
      <c r="R188" s="96" t="str">
        <f t="shared" si="13"/>
        <v/>
      </c>
      <c r="S188" s="97" t="str">
        <f>IF(A188="","",IF(LOOKUP(A188,Stammdaten!$A$17:$A$1001,Stammdaten!$G$17:$G$1001)="Nein",0,IF(ISBLANK('Beladung des Speichers'!A188),"",ROUND(MIN(J188,Q188)*-1,2))))</f>
        <v/>
      </c>
    </row>
    <row r="189" spans="1:19" x14ac:dyDescent="0.2">
      <c r="A189" s="98" t="str">
        <f>IF('Beladung des Speichers'!A189="","",'Beladung des Speichers'!A189)</f>
        <v/>
      </c>
      <c r="B189" s="98" t="str">
        <f>IF('Beladung des Speichers'!B189="","",'Beladung des Speichers'!B189)</f>
        <v/>
      </c>
      <c r="C189" s="150" t="str">
        <f>IF(ISBLANK('Beladung des Speichers'!A189),"",SUMIFS('Beladung des Speichers'!$C$17:$C$300,'Beladung des Speichers'!$A$17:$A$300,A189)-SUMIFS('Entladung des Speichers'!$C$17:$C$300,'Entladung des Speichers'!$A$17:$A$300,A189)+SUMIFS(Füllstände!$B$17:$B$299,Füllstände!$A$17:$A$299,A189)-SUMIFS(Füllstände!$C$17:$C$299,Füllstände!$A$17:$A$299,A189))</f>
        <v/>
      </c>
      <c r="D189" s="151" t="str">
        <f>IF(ISBLANK('Beladung des Speichers'!A189),"",C189*'Beladung des Speichers'!C189/SUMIFS('Beladung des Speichers'!$C$17:$C$300,'Beladung des Speichers'!$A$17:$A$300,A189))</f>
        <v/>
      </c>
      <c r="E189" s="152" t="str">
        <f>IF(ISBLANK('Beladung des Speichers'!A189),"",1/SUMIFS('Beladung des Speichers'!$C$17:$C$300,'Beladung des Speichers'!$A$17:$A$300,A189)*C189*SUMIF($A$17:$A$300,A189,'Beladung des Speichers'!$E$17:$E$300))</f>
        <v/>
      </c>
      <c r="F189" s="153" t="str">
        <f>IF(ISBLANK('Beladung des Speichers'!A189),"",IF(C189=0,"0,00",D189/C189*E189))</f>
        <v/>
      </c>
      <c r="G189" s="154" t="str">
        <f>IF(ISBLANK('Beladung des Speichers'!A189),"",SUMIFS('Beladung des Speichers'!$C$17:$C$300,'Beladung des Speichers'!$A$17:$A$300,A189))</f>
        <v/>
      </c>
      <c r="H189" s="112" t="str">
        <f>IF(ISBLANK('Beladung des Speichers'!A189),"",'Beladung des Speichers'!C189)</f>
        <v/>
      </c>
      <c r="I189" s="155" t="str">
        <f>IF(ISBLANK('Beladung des Speichers'!A189),"",SUMIFS('Beladung des Speichers'!$E$17:$E$1001,'Beladung des Speichers'!$A$17:$A$1001,'Ergebnis (detailliert)'!A189))</f>
        <v/>
      </c>
      <c r="J189" s="113" t="str">
        <f>IF(ISBLANK('Beladung des Speichers'!A189),"",'Beladung des Speichers'!E189)</f>
        <v/>
      </c>
      <c r="K189" s="155" t="str">
        <f>IF(ISBLANK('Beladung des Speichers'!A189),"",SUMIFS('Entladung des Speichers'!$C$17:$C$1001,'Entladung des Speichers'!$A$17:$A$1001,'Ergebnis (detailliert)'!A189))</f>
        <v/>
      </c>
      <c r="L189" s="156" t="str">
        <f t="shared" si="10"/>
        <v/>
      </c>
      <c r="M189" s="156" t="str">
        <f>IF(ISBLANK('Entladung des Speichers'!A189),"",'Entladung des Speichers'!C189)</f>
        <v/>
      </c>
      <c r="N189" s="155" t="str">
        <f>IF(ISBLANK('Beladung des Speichers'!A189),"",SUMIFS('Entladung des Speichers'!$E$17:$E$1001,'Entladung des Speichers'!$A$17:$A$1001,'Ergebnis (detailliert)'!$A$17:$A$300))</f>
        <v/>
      </c>
      <c r="O189" s="113" t="str">
        <f t="shared" si="11"/>
        <v/>
      </c>
      <c r="P189" s="17" t="str">
        <f>IFERROR(IF(A189="","",N189*'Ergebnis (detailliert)'!J189/'Ergebnis (detailliert)'!I189),0)</f>
        <v/>
      </c>
      <c r="Q189" s="95" t="str">
        <f t="shared" si="12"/>
        <v/>
      </c>
      <c r="R189" s="96" t="str">
        <f t="shared" si="13"/>
        <v/>
      </c>
      <c r="S189" s="97" t="str">
        <f>IF(A189="","",IF(LOOKUP(A189,Stammdaten!$A$17:$A$1001,Stammdaten!$G$17:$G$1001)="Nein",0,IF(ISBLANK('Beladung des Speichers'!A189),"",ROUND(MIN(J189,Q189)*-1,2))))</f>
        <v/>
      </c>
    </row>
    <row r="190" spans="1:19" x14ac:dyDescent="0.2">
      <c r="A190" s="98" t="str">
        <f>IF('Beladung des Speichers'!A190="","",'Beladung des Speichers'!A190)</f>
        <v/>
      </c>
      <c r="B190" s="98" t="str">
        <f>IF('Beladung des Speichers'!B190="","",'Beladung des Speichers'!B190)</f>
        <v/>
      </c>
      <c r="C190" s="150" t="str">
        <f>IF(ISBLANK('Beladung des Speichers'!A190),"",SUMIFS('Beladung des Speichers'!$C$17:$C$300,'Beladung des Speichers'!$A$17:$A$300,A190)-SUMIFS('Entladung des Speichers'!$C$17:$C$300,'Entladung des Speichers'!$A$17:$A$300,A190)+SUMIFS(Füllstände!$B$17:$B$299,Füllstände!$A$17:$A$299,A190)-SUMIFS(Füllstände!$C$17:$C$299,Füllstände!$A$17:$A$299,A190))</f>
        <v/>
      </c>
      <c r="D190" s="151" t="str">
        <f>IF(ISBLANK('Beladung des Speichers'!A190),"",C190*'Beladung des Speichers'!C190/SUMIFS('Beladung des Speichers'!$C$17:$C$300,'Beladung des Speichers'!$A$17:$A$300,A190))</f>
        <v/>
      </c>
      <c r="E190" s="152" t="str">
        <f>IF(ISBLANK('Beladung des Speichers'!A190),"",1/SUMIFS('Beladung des Speichers'!$C$17:$C$300,'Beladung des Speichers'!$A$17:$A$300,A190)*C190*SUMIF($A$17:$A$300,A190,'Beladung des Speichers'!$E$17:$E$300))</f>
        <v/>
      </c>
      <c r="F190" s="153" t="str">
        <f>IF(ISBLANK('Beladung des Speichers'!A190),"",IF(C190=0,"0,00",D190/C190*E190))</f>
        <v/>
      </c>
      <c r="G190" s="154" t="str">
        <f>IF(ISBLANK('Beladung des Speichers'!A190),"",SUMIFS('Beladung des Speichers'!$C$17:$C$300,'Beladung des Speichers'!$A$17:$A$300,A190))</f>
        <v/>
      </c>
      <c r="H190" s="112" t="str">
        <f>IF(ISBLANK('Beladung des Speichers'!A190),"",'Beladung des Speichers'!C190)</f>
        <v/>
      </c>
      <c r="I190" s="155" t="str">
        <f>IF(ISBLANK('Beladung des Speichers'!A190),"",SUMIFS('Beladung des Speichers'!$E$17:$E$1001,'Beladung des Speichers'!$A$17:$A$1001,'Ergebnis (detailliert)'!A190))</f>
        <v/>
      </c>
      <c r="J190" s="113" t="str">
        <f>IF(ISBLANK('Beladung des Speichers'!A190),"",'Beladung des Speichers'!E190)</f>
        <v/>
      </c>
      <c r="K190" s="155" t="str">
        <f>IF(ISBLANK('Beladung des Speichers'!A190),"",SUMIFS('Entladung des Speichers'!$C$17:$C$1001,'Entladung des Speichers'!$A$17:$A$1001,'Ergebnis (detailliert)'!A190))</f>
        <v/>
      </c>
      <c r="L190" s="156" t="str">
        <f t="shared" si="10"/>
        <v/>
      </c>
      <c r="M190" s="156" t="str">
        <f>IF(ISBLANK('Entladung des Speichers'!A190),"",'Entladung des Speichers'!C190)</f>
        <v/>
      </c>
      <c r="N190" s="155" t="str">
        <f>IF(ISBLANK('Beladung des Speichers'!A190),"",SUMIFS('Entladung des Speichers'!$E$17:$E$1001,'Entladung des Speichers'!$A$17:$A$1001,'Ergebnis (detailliert)'!$A$17:$A$300))</f>
        <v/>
      </c>
      <c r="O190" s="113" t="str">
        <f t="shared" si="11"/>
        <v/>
      </c>
      <c r="P190" s="17" t="str">
        <f>IFERROR(IF(A190="","",N190*'Ergebnis (detailliert)'!J190/'Ergebnis (detailliert)'!I190),0)</f>
        <v/>
      </c>
      <c r="Q190" s="95" t="str">
        <f t="shared" si="12"/>
        <v/>
      </c>
      <c r="R190" s="96" t="str">
        <f t="shared" si="13"/>
        <v/>
      </c>
      <c r="S190" s="97" t="str">
        <f>IF(A190="","",IF(LOOKUP(A190,Stammdaten!$A$17:$A$1001,Stammdaten!$G$17:$G$1001)="Nein",0,IF(ISBLANK('Beladung des Speichers'!A190),"",ROUND(MIN(J190,Q190)*-1,2))))</f>
        <v/>
      </c>
    </row>
    <row r="191" spans="1:19" x14ac:dyDescent="0.2">
      <c r="A191" s="98" t="str">
        <f>IF('Beladung des Speichers'!A191="","",'Beladung des Speichers'!A191)</f>
        <v/>
      </c>
      <c r="B191" s="98" t="str">
        <f>IF('Beladung des Speichers'!B191="","",'Beladung des Speichers'!B191)</f>
        <v/>
      </c>
      <c r="C191" s="150" t="str">
        <f>IF(ISBLANK('Beladung des Speichers'!A191),"",SUMIFS('Beladung des Speichers'!$C$17:$C$300,'Beladung des Speichers'!$A$17:$A$300,A191)-SUMIFS('Entladung des Speichers'!$C$17:$C$300,'Entladung des Speichers'!$A$17:$A$300,A191)+SUMIFS(Füllstände!$B$17:$B$299,Füllstände!$A$17:$A$299,A191)-SUMIFS(Füllstände!$C$17:$C$299,Füllstände!$A$17:$A$299,A191))</f>
        <v/>
      </c>
      <c r="D191" s="151" t="str">
        <f>IF(ISBLANK('Beladung des Speichers'!A191),"",C191*'Beladung des Speichers'!C191/SUMIFS('Beladung des Speichers'!$C$17:$C$300,'Beladung des Speichers'!$A$17:$A$300,A191))</f>
        <v/>
      </c>
      <c r="E191" s="152" t="str">
        <f>IF(ISBLANK('Beladung des Speichers'!A191),"",1/SUMIFS('Beladung des Speichers'!$C$17:$C$300,'Beladung des Speichers'!$A$17:$A$300,A191)*C191*SUMIF($A$17:$A$300,A191,'Beladung des Speichers'!$E$17:$E$300))</f>
        <v/>
      </c>
      <c r="F191" s="153" t="str">
        <f>IF(ISBLANK('Beladung des Speichers'!A191),"",IF(C191=0,"0,00",D191/C191*E191))</f>
        <v/>
      </c>
      <c r="G191" s="154" t="str">
        <f>IF(ISBLANK('Beladung des Speichers'!A191),"",SUMIFS('Beladung des Speichers'!$C$17:$C$300,'Beladung des Speichers'!$A$17:$A$300,A191))</f>
        <v/>
      </c>
      <c r="H191" s="112" t="str">
        <f>IF(ISBLANK('Beladung des Speichers'!A191),"",'Beladung des Speichers'!C191)</f>
        <v/>
      </c>
      <c r="I191" s="155" t="str">
        <f>IF(ISBLANK('Beladung des Speichers'!A191),"",SUMIFS('Beladung des Speichers'!$E$17:$E$1001,'Beladung des Speichers'!$A$17:$A$1001,'Ergebnis (detailliert)'!A191))</f>
        <v/>
      </c>
      <c r="J191" s="113" t="str">
        <f>IF(ISBLANK('Beladung des Speichers'!A191),"",'Beladung des Speichers'!E191)</f>
        <v/>
      </c>
      <c r="K191" s="155" t="str">
        <f>IF(ISBLANK('Beladung des Speichers'!A191),"",SUMIFS('Entladung des Speichers'!$C$17:$C$1001,'Entladung des Speichers'!$A$17:$A$1001,'Ergebnis (detailliert)'!A191))</f>
        <v/>
      </c>
      <c r="L191" s="156" t="str">
        <f t="shared" si="10"/>
        <v/>
      </c>
      <c r="M191" s="156" t="str">
        <f>IF(ISBLANK('Entladung des Speichers'!A191),"",'Entladung des Speichers'!C191)</f>
        <v/>
      </c>
      <c r="N191" s="155" t="str">
        <f>IF(ISBLANK('Beladung des Speichers'!A191),"",SUMIFS('Entladung des Speichers'!$E$17:$E$1001,'Entladung des Speichers'!$A$17:$A$1001,'Ergebnis (detailliert)'!$A$17:$A$300))</f>
        <v/>
      </c>
      <c r="O191" s="113" t="str">
        <f t="shared" si="11"/>
        <v/>
      </c>
      <c r="P191" s="17" t="str">
        <f>IFERROR(IF(A191="","",N191*'Ergebnis (detailliert)'!J191/'Ergebnis (detailliert)'!I191),0)</f>
        <v/>
      </c>
      <c r="Q191" s="95" t="str">
        <f t="shared" si="12"/>
        <v/>
      </c>
      <c r="R191" s="96" t="str">
        <f t="shared" si="13"/>
        <v/>
      </c>
      <c r="S191" s="97" t="str">
        <f>IF(A191="","",IF(LOOKUP(A191,Stammdaten!$A$17:$A$1001,Stammdaten!$G$17:$G$1001)="Nein",0,IF(ISBLANK('Beladung des Speichers'!A191),"",ROUND(MIN(J191,Q191)*-1,2))))</f>
        <v/>
      </c>
    </row>
    <row r="192" spans="1:19" x14ac:dyDescent="0.2">
      <c r="A192" s="98" t="str">
        <f>IF('Beladung des Speichers'!A192="","",'Beladung des Speichers'!A192)</f>
        <v/>
      </c>
      <c r="B192" s="98" t="str">
        <f>IF('Beladung des Speichers'!B192="","",'Beladung des Speichers'!B192)</f>
        <v/>
      </c>
      <c r="C192" s="150" t="str">
        <f>IF(ISBLANK('Beladung des Speichers'!A192),"",SUMIFS('Beladung des Speichers'!$C$17:$C$300,'Beladung des Speichers'!$A$17:$A$300,A192)-SUMIFS('Entladung des Speichers'!$C$17:$C$300,'Entladung des Speichers'!$A$17:$A$300,A192)+SUMIFS(Füllstände!$B$17:$B$299,Füllstände!$A$17:$A$299,A192)-SUMIFS(Füllstände!$C$17:$C$299,Füllstände!$A$17:$A$299,A192))</f>
        <v/>
      </c>
      <c r="D192" s="151" t="str">
        <f>IF(ISBLANK('Beladung des Speichers'!A192),"",C192*'Beladung des Speichers'!C192/SUMIFS('Beladung des Speichers'!$C$17:$C$300,'Beladung des Speichers'!$A$17:$A$300,A192))</f>
        <v/>
      </c>
      <c r="E192" s="152" t="str">
        <f>IF(ISBLANK('Beladung des Speichers'!A192),"",1/SUMIFS('Beladung des Speichers'!$C$17:$C$300,'Beladung des Speichers'!$A$17:$A$300,A192)*C192*SUMIF($A$17:$A$300,A192,'Beladung des Speichers'!$E$17:$E$300))</f>
        <v/>
      </c>
      <c r="F192" s="153" t="str">
        <f>IF(ISBLANK('Beladung des Speichers'!A192),"",IF(C192=0,"0,00",D192/C192*E192))</f>
        <v/>
      </c>
      <c r="G192" s="154" t="str">
        <f>IF(ISBLANK('Beladung des Speichers'!A192),"",SUMIFS('Beladung des Speichers'!$C$17:$C$300,'Beladung des Speichers'!$A$17:$A$300,A192))</f>
        <v/>
      </c>
      <c r="H192" s="112" t="str">
        <f>IF(ISBLANK('Beladung des Speichers'!A192),"",'Beladung des Speichers'!C192)</f>
        <v/>
      </c>
      <c r="I192" s="155" t="str">
        <f>IF(ISBLANK('Beladung des Speichers'!A192),"",SUMIFS('Beladung des Speichers'!$E$17:$E$1001,'Beladung des Speichers'!$A$17:$A$1001,'Ergebnis (detailliert)'!A192))</f>
        <v/>
      </c>
      <c r="J192" s="113" t="str">
        <f>IF(ISBLANK('Beladung des Speichers'!A192),"",'Beladung des Speichers'!E192)</f>
        <v/>
      </c>
      <c r="K192" s="155" t="str">
        <f>IF(ISBLANK('Beladung des Speichers'!A192),"",SUMIFS('Entladung des Speichers'!$C$17:$C$1001,'Entladung des Speichers'!$A$17:$A$1001,'Ergebnis (detailliert)'!A192))</f>
        <v/>
      </c>
      <c r="L192" s="156" t="str">
        <f t="shared" si="10"/>
        <v/>
      </c>
      <c r="M192" s="156" t="str">
        <f>IF(ISBLANK('Entladung des Speichers'!A192),"",'Entladung des Speichers'!C192)</f>
        <v/>
      </c>
      <c r="N192" s="155" t="str">
        <f>IF(ISBLANK('Beladung des Speichers'!A192),"",SUMIFS('Entladung des Speichers'!$E$17:$E$1001,'Entladung des Speichers'!$A$17:$A$1001,'Ergebnis (detailliert)'!$A$17:$A$300))</f>
        <v/>
      </c>
      <c r="O192" s="113" t="str">
        <f t="shared" si="11"/>
        <v/>
      </c>
      <c r="P192" s="17" t="str">
        <f>IFERROR(IF(A192="","",N192*'Ergebnis (detailliert)'!J192/'Ergebnis (detailliert)'!I192),0)</f>
        <v/>
      </c>
      <c r="Q192" s="95" t="str">
        <f t="shared" si="12"/>
        <v/>
      </c>
      <c r="R192" s="96" t="str">
        <f t="shared" si="13"/>
        <v/>
      </c>
      <c r="S192" s="97" t="str">
        <f>IF(A192="","",IF(LOOKUP(A192,Stammdaten!$A$17:$A$1001,Stammdaten!$G$17:$G$1001)="Nein",0,IF(ISBLANK('Beladung des Speichers'!A192),"",ROUND(MIN(J192,Q192)*-1,2))))</f>
        <v/>
      </c>
    </row>
    <row r="193" spans="1:19" x14ac:dyDescent="0.2">
      <c r="A193" s="98" t="str">
        <f>IF('Beladung des Speichers'!A193="","",'Beladung des Speichers'!A193)</f>
        <v/>
      </c>
      <c r="B193" s="98" t="str">
        <f>IF('Beladung des Speichers'!B193="","",'Beladung des Speichers'!B193)</f>
        <v/>
      </c>
      <c r="C193" s="150" t="str">
        <f>IF(ISBLANK('Beladung des Speichers'!A193),"",SUMIFS('Beladung des Speichers'!$C$17:$C$300,'Beladung des Speichers'!$A$17:$A$300,A193)-SUMIFS('Entladung des Speichers'!$C$17:$C$300,'Entladung des Speichers'!$A$17:$A$300,A193)+SUMIFS(Füllstände!$B$17:$B$299,Füllstände!$A$17:$A$299,A193)-SUMIFS(Füllstände!$C$17:$C$299,Füllstände!$A$17:$A$299,A193))</f>
        <v/>
      </c>
      <c r="D193" s="151" t="str">
        <f>IF(ISBLANK('Beladung des Speichers'!A193),"",C193*'Beladung des Speichers'!C193/SUMIFS('Beladung des Speichers'!$C$17:$C$300,'Beladung des Speichers'!$A$17:$A$300,A193))</f>
        <v/>
      </c>
      <c r="E193" s="152" t="str">
        <f>IF(ISBLANK('Beladung des Speichers'!A193),"",1/SUMIFS('Beladung des Speichers'!$C$17:$C$300,'Beladung des Speichers'!$A$17:$A$300,A193)*C193*SUMIF($A$17:$A$300,A193,'Beladung des Speichers'!$E$17:$E$300))</f>
        <v/>
      </c>
      <c r="F193" s="153" t="str">
        <f>IF(ISBLANK('Beladung des Speichers'!A193),"",IF(C193=0,"0,00",D193/C193*E193))</f>
        <v/>
      </c>
      <c r="G193" s="154" t="str">
        <f>IF(ISBLANK('Beladung des Speichers'!A193),"",SUMIFS('Beladung des Speichers'!$C$17:$C$300,'Beladung des Speichers'!$A$17:$A$300,A193))</f>
        <v/>
      </c>
      <c r="H193" s="112" t="str">
        <f>IF(ISBLANK('Beladung des Speichers'!A193),"",'Beladung des Speichers'!C193)</f>
        <v/>
      </c>
      <c r="I193" s="155" t="str">
        <f>IF(ISBLANK('Beladung des Speichers'!A193),"",SUMIFS('Beladung des Speichers'!$E$17:$E$1001,'Beladung des Speichers'!$A$17:$A$1001,'Ergebnis (detailliert)'!A193))</f>
        <v/>
      </c>
      <c r="J193" s="113" t="str">
        <f>IF(ISBLANK('Beladung des Speichers'!A193),"",'Beladung des Speichers'!E193)</f>
        <v/>
      </c>
      <c r="K193" s="155" t="str">
        <f>IF(ISBLANK('Beladung des Speichers'!A193),"",SUMIFS('Entladung des Speichers'!$C$17:$C$1001,'Entladung des Speichers'!$A$17:$A$1001,'Ergebnis (detailliert)'!A193))</f>
        <v/>
      </c>
      <c r="L193" s="156" t="str">
        <f t="shared" si="10"/>
        <v/>
      </c>
      <c r="M193" s="156" t="str">
        <f>IF(ISBLANK('Entladung des Speichers'!A193),"",'Entladung des Speichers'!C193)</f>
        <v/>
      </c>
      <c r="N193" s="155" t="str">
        <f>IF(ISBLANK('Beladung des Speichers'!A193),"",SUMIFS('Entladung des Speichers'!$E$17:$E$1001,'Entladung des Speichers'!$A$17:$A$1001,'Ergebnis (detailliert)'!$A$17:$A$300))</f>
        <v/>
      </c>
      <c r="O193" s="113" t="str">
        <f t="shared" si="11"/>
        <v/>
      </c>
      <c r="P193" s="17" t="str">
        <f>IFERROR(IF(A193="","",N193*'Ergebnis (detailliert)'!J193/'Ergebnis (detailliert)'!I193),0)</f>
        <v/>
      </c>
      <c r="Q193" s="95" t="str">
        <f t="shared" si="12"/>
        <v/>
      </c>
      <c r="R193" s="96" t="str">
        <f t="shared" si="13"/>
        <v/>
      </c>
      <c r="S193" s="97" t="str">
        <f>IF(A193="","",IF(LOOKUP(A193,Stammdaten!$A$17:$A$1001,Stammdaten!$G$17:$G$1001)="Nein",0,IF(ISBLANK('Beladung des Speichers'!A193),"",ROUND(MIN(J193,Q193)*-1,2))))</f>
        <v/>
      </c>
    </row>
    <row r="194" spans="1:19" x14ac:dyDescent="0.2">
      <c r="A194" s="98" t="str">
        <f>IF('Beladung des Speichers'!A194="","",'Beladung des Speichers'!A194)</f>
        <v/>
      </c>
      <c r="B194" s="98" t="str">
        <f>IF('Beladung des Speichers'!B194="","",'Beladung des Speichers'!B194)</f>
        <v/>
      </c>
      <c r="C194" s="150" t="str">
        <f>IF(ISBLANK('Beladung des Speichers'!A194),"",SUMIFS('Beladung des Speichers'!$C$17:$C$300,'Beladung des Speichers'!$A$17:$A$300,A194)-SUMIFS('Entladung des Speichers'!$C$17:$C$300,'Entladung des Speichers'!$A$17:$A$300,A194)+SUMIFS(Füllstände!$B$17:$B$299,Füllstände!$A$17:$A$299,A194)-SUMIFS(Füllstände!$C$17:$C$299,Füllstände!$A$17:$A$299,A194))</f>
        <v/>
      </c>
      <c r="D194" s="151" t="str">
        <f>IF(ISBLANK('Beladung des Speichers'!A194),"",C194*'Beladung des Speichers'!C194/SUMIFS('Beladung des Speichers'!$C$17:$C$300,'Beladung des Speichers'!$A$17:$A$300,A194))</f>
        <v/>
      </c>
      <c r="E194" s="152" t="str">
        <f>IF(ISBLANK('Beladung des Speichers'!A194),"",1/SUMIFS('Beladung des Speichers'!$C$17:$C$300,'Beladung des Speichers'!$A$17:$A$300,A194)*C194*SUMIF($A$17:$A$300,A194,'Beladung des Speichers'!$E$17:$E$300))</f>
        <v/>
      </c>
      <c r="F194" s="153" t="str">
        <f>IF(ISBLANK('Beladung des Speichers'!A194),"",IF(C194=0,"0,00",D194/C194*E194))</f>
        <v/>
      </c>
      <c r="G194" s="154" t="str">
        <f>IF(ISBLANK('Beladung des Speichers'!A194),"",SUMIFS('Beladung des Speichers'!$C$17:$C$300,'Beladung des Speichers'!$A$17:$A$300,A194))</f>
        <v/>
      </c>
      <c r="H194" s="112" t="str">
        <f>IF(ISBLANK('Beladung des Speichers'!A194),"",'Beladung des Speichers'!C194)</f>
        <v/>
      </c>
      <c r="I194" s="155" t="str">
        <f>IF(ISBLANK('Beladung des Speichers'!A194),"",SUMIFS('Beladung des Speichers'!$E$17:$E$1001,'Beladung des Speichers'!$A$17:$A$1001,'Ergebnis (detailliert)'!A194))</f>
        <v/>
      </c>
      <c r="J194" s="113" t="str">
        <f>IF(ISBLANK('Beladung des Speichers'!A194),"",'Beladung des Speichers'!E194)</f>
        <v/>
      </c>
      <c r="K194" s="155" t="str">
        <f>IF(ISBLANK('Beladung des Speichers'!A194),"",SUMIFS('Entladung des Speichers'!$C$17:$C$1001,'Entladung des Speichers'!$A$17:$A$1001,'Ergebnis (detailliert)'!A194))</f>
        <v/>
      </c>
      <c r="L194" s="156" t="str">
        <f t="shared" si="10"/>
        <v/>
      </c>
      <c r="M194" s="156" t="str">
        <f>IF(ISBLANK('Entladung des Speichers'!A194),"",'Entladung des Speichers'!C194)</f>
        <v/>
      </c>
      <c r="N194" s="155" t="str">
        <f>IF(ISBLANK('Beladung des Speichers'!A194),"",SUMIFS('Entladung des Speichers'!$E$17:$E$1001,'Entladung des Speichers'!$A$17:$A$1001,'Ergebnis (detailliert)'!$A$17:$A$300))</f>
        <v/>
      </c>
      <c r="O194" s="113" t="str">
        <f t="shared" si="11"/>
        <v/>
      </c>
      <c r="P194" s="17" t="str">
        <f>IFERROR(IF(A194="","",N194*'Ergebnis (detailliert)'!J194/'Ergebnis (detailliert)'!I194),0)</f>
        <v/>
      </c>
      <c r="Q194" s="95" t="str">
        <f t="shared" si="12"/>
        <v/>
      </c>
      <c r="R194" s="96" t="str">
        <f t="shared" si="13"/>
        <v/>
      </c>
      <c r="S194" s="97" t="str">
        <f>IF(A194="","",IF(LOOKUP(A194,Stammdaten!$A$17:$A$1001,Stammdaten!$G$17:$G$1001)="Nein",0,IF(ISBLANK('Beladung des Speichers'!A194),"",ROUND(MIN(J194,Q194)*-1,2))))</f>
        <v/>
      </c>
    </row>
    <row r="195" spans="1:19" x14ac:dyDescent="0.2">
      <c r="A195" s="98" t="str">
        <f>IF('Beladung des Speichers'!A195="","",'Beladung des Speichers'!A195)</f>
        <v/>
      </c>
      <c r="B195" s="98" t="str">
        <f>IF('Beladung des Speichers'!B195="","",'Beladung des Speichers'!B195)</f>
        <v/>
      </c>
      <c r="C195" s="150" t="str">
        <f>IF(ISBLANK('Beladung des Speichers'!A195),"",SUMIFS('Beladung des Speichers'!$C$17:$C$300,'Beladung des Speichers'!$A$17:$A$300,A195)-SUMIFS('Entladung des Speichers'!$C$17:$C$300,'Entladung des Speichers'!$A$17:$A$300,A195)+SUMIFS(Füllstände!$B$17:$B$299,Füllstände!$A$17:$A$299,A195)-SUMIFS(Füllstände!$C$17:$C$299,Füllstände!$A$17:$A$299,A195))</f>
        <v/>
      </c>
      <c r="D195" s="151" t="str">
        <f>IF(ISBLANK('Beladung des Speichers'!A195),"",C195*'Beladung des Speichers'!C195/SUMIFS('Beladung des Speichers'!$C$17:$C$300,'Beladung des Speichers'!$A$17:$A$300,A195))</f>
        <v/>
      </c>
      <c r="E195" s="152" t="str">
        <f>IF(ISBLANK('Beladung des Speichers'!A195),"",1/SUMIFS('Beladung des Speichers'!$C$17:$C$300,'Beladung des Speichers'!$A$17:$A$300,A195)*C195*SUMIF($A$17:$A$300,A195,'Beladung des Speichers'!$E$17:$E$300))</f>
        <v/>
      </c>
      <c r="F195" s="153" t="str">
        <f>IF(ISBLANK('Beladung des Speichers'!A195),"",IF(C195=0,"0,00",D195/C195*E195))</f>
        <v/>
      </c>
      <c r="G195" s="154" t="str">
        <f>IF(ISBLANK('Beladung des Speichers'!A195),"",SUMIFS('Beladung des Speichers'!$C$17:$C$300,'Beladung des Speichers'!$A$17:$A$300,A195))</f>
        <v/>
      </c>
      <c r="H195" s="112" t="str">
        <f>IF(ISBLANK('Beladung des Speichers'!A195),"",'Beladung des Speichers'!C195)</f>
        <v/>
      </c>
      <c r="I195" s="155" t="str">
        <f>IF(ISBLANK('Beladung des Speichers'!A195),"",SUMIFS('Beladung des Speichers'!$E$17:$E$1001,'Beladung des Speichers'!$A$17:$A$1001,'Ergebnis (detailliert)'!A195))</f>
        <v/>
      </c>
      <c r="J195" s="113" t="str">
        <f>IF(ISBLANK('Beladung des Speichers'!A195),"",'Beladung des Speichers'!E195)</f>
        <v/>
      </c>
      <c r="K195" s="155" t="str">
        <f>IF(ISBLANK('Beladung des Speichers'!A195),"",SUMIFS('Entladung des Speichers'!$C$17:$C$1001,'Entladung des Speichers'!$A$17:$A$1001,'Ergebnis (detailliert)'!A195))</f>
        <v/>
      </c>
      <c r="L195" s="156" t="str">
        <f t="shared" si="10"/>
        <v/>
      </c>
      <c r="M195" s="156" t="str">
        <f>IF(ISBLANK('Entladung des Speichers'!A195),"",'Entladung des Speichers'!C195)</f>
        <v/>
      </c>
      <c r="N195" s="155" t="str">
        <f>IF(ISBLANK('Beladung des Speichers'!A195),"",SUMIFS('Entladung des Speichers'!$E$17:$E$1001,'Entladung des Speichers'!$A$17:$A$1001,'Ergebnis (detailliert)'!$A$17:$A$300))</f>
        <v/>
      </c>
      <c r="O195" s="113" t="str">
        <f t="shared" si="11"/>
        <v/>
      </c>
      <c r="P195" s="17" t="str">
        <f>IFERROR(IF(A195="","",N195*'Ergebnis (detailliert)'!J195/'Ergebnis (detailliert)'!I195),0)</f>
        <v/>
      </c>
      <c r="Q195" s="95" t="str">
        <f t="shared" si="12"/>
        <v/>
      </c>
      <c r="R195" s="96" t="str">
        <f t="shared" si="13"/>
        <v/>
      </c>
      <c r="S195" s="97" t="str">
        <f>IF(A195="","",IF(LOOKUP(A195,Stammdaten!$A$17:$A$1001,Stammdaten!$G$17:$G$1001)="Nein",0,IF(ISBLANK('Beladung des Speichers'!A195),"",ROUND(MIN(J195,Q195)*-1,2))))</f>
        <v/>
      </c>
    </row>
    <row r="196" spans="1:19" x14ac:dyDescent="0.2">
      <c r="A196" s="98" t="str">
        <f>IF('Beladung des Speichers'!A196="","",'Beladung des Speichers'!A196)</f>
        <v/>
      </c>
      <c r="B196" s="98" t="str">
        <f>IF('Beladung des Speichers'!B196="","",'Beladung des Speichers'!B196)</f>
        <v/>
      </c>
      <c r="C196" s="150" t="str">
        <f>IF(ISBLANK('Beladung des Speichers'!A196),"",SUMIFS('Beladung des Speichers'!$C$17:$C$300,'Beladung des Speichers'!$A$17:$A$300,A196)-SUMIFS('Entladung des Speichers'!$C$17:$C$300,'Entladung des Speichers'!$A$17:$A$300,A196)+SUMIFS(Füllstände!$B$17:$B$299,Füllstände!$A$17:$A$299,A196)-SUMIFS(Füllstände!$C$17:$C$299,Füllstände!$A$17:$A$299,A196))</f>
        <v/>
      </c>
      <c r="D196" s="151" t="str">
        <f>IF(ISBLANK('Beladung des Speichers'!A196),"",C196*'Beladung des Speichers'!C196/SUMIFS('Beladung des Speichers'!$C$17:$C$300,'Beladung des Speichers'!$A$17:$A$300,A196))</f>
        <v/>
      </c>
      <c r="E196" s="152" t="str">
        <f>IF(ISBLANK('Beladung des Speichers'!A196),"",1/SUMIFS('Beladung des Speichers'!$C$17:$C$300,'Beladung des Speichers'!$A$17:$A$300,A196)*C196*SUMIF($A$17:$A$300,A196,'Beladung des Speichers'!$E$17:$E$300))</f>
        <v/>
      </c>
      <c r="F196" s="153" t="str">
        <f>IF(ISBLANK('Beladung des Speichers'!A196),"",IF(C196=0,"0,00",D196/C196*E196))</f>
        <v/>
      </c>
      <c r="G196" s="154" t="str">
        <f>IF(ISBLANK('Beladung des Speichers'!A196),"",SUMIFS('Beladung des Speichers'!$C$17:$C$300,'Beladung des Speichers'!$A$17:$A$300,A196))</f>
        <v/>
      </c>
      <c r="H196" s="112" t="str">
        <f>IF(ISBLANK('Beladung des Speichers'!A196),"",'Beladung des Speichers'!C196)</f>
        <v/>
      </c>
      <c r="I196" s="155" t="str">
        <f>IF(ISBLANK('Beladung des Speichers'!A196),"",SUMIFS('Beladung des Speichers'!$E$17:$E$1001,'Beladung des Speichers'!$A$17:$A$1001,'Ergebnis (detailliert)'!A196))</f>
        <v/>
      </c>
      <c r="J196" s="113" t="str">
        <f>IF(ISBLANK('Beladung des Speichers'!A196),"",'Beladung des Speichers'!E196)</f>
        <v/>
      </c>
      <c r="K196" s="155" t="str">
        <f>IF(ISBLANK('Beladung des Speichers'!A196),"",SUMIFS('Entladung des Speichers'!$C$17:$C$1001,'Entladung des Speichers'!$A$17:$A$1001,'Ergebnis (detailliert)'!A196))</f>
        <v/>
      </c>
      <c r="L196" s="156" t="str">
        <f t="shared" si="10"/>
        <v/>
      </c>
      <c r="M196" s="156" t="str">
        <f>IF(ISBLANK('Entladung des Speichers'!A196),"",'Entladung des Speichers'!C196)</f>
        <v/>
      </c>
      <c r="N196" s="155" t="str">
        <f>IF(ISBLANK('Beladung des Speichers'!A196),"",SUMIFS('Entladung des Speichers'!$E$17:$E$1001,'Entladung des Speichers'!$A$17:$A$1001,'Ergebnis (detailliert)'!$A$17:$A$300))</f>
        <v/>
      </c>
      <c r="O196" s="113" t="str">
        <f t="shared" si="11"/>
        <v/>
      </c>
      <c r="P196" s="17" t="str">
        <f>IFERROR(IF(A196="","",N196*'Ergebnis (detailliert)'!J196/'Ergebnis (detailliert)'!I196),0)</f>
        <v/>
      </c>
      <c r="Q196" s="95" t="str">
        <f t="shared" si="12"/>
        <v/>
      </c>
      <c r="R196" s="96" t="str">
        <f t="shared" si="13"/>
        <v/>
      </c>
      <c r="S196" s="97" t="str">
        <f>IF(A196="","",IF(LOOKUP(A196,Stammdaten!$A$17:$A$1001,Stammdaten!$G$17:$G$1001)="Nein",0,IF(ISBLANK('Beladung des Speichers'!A196),"",ROUND(MIN(J196,Q196)*-1,2))))</f>
        <v/>
      </c>
    </row>
    <row r="197" spans="1:19" x14ac:dyDescent="0.2">
      <c r="A197" s="98" t="str">
        <f>IF('Beladung des Speichers'!A197="","",'Beladung des Speichers'!A197)</f>
        <v/>
      </c>
      <c r="B197" s="98" t="str">
        <f>IF('Beladung des Speichers'!B197="","",'Beladung des Speichers'!B197)</f>
        <v/>
      </c>
      <c r="C197" s="150" t="str">
        <f>IF(ISBLANK('Beladung des Speichers'!A197),"",SUMIFS('Beladung des Speichers'!$C$17:$C$300,'Beladung des Speichers'!$A$17:$A$300,A197)-SUMIFS('Entladung des Speichers'!$C$17:$C$300,'Entladung des Speichers'!$A$17:$A$300,A197)+SUMIFS(Füllstände!$B$17:$B$299,Füllstände!$A$17:$A$299,A197)-SUMIFS(Füllstände!$C$17:$C$299,Füllstände!$A$17:$A$299,A197))</f>
        <v/>
      </c>
      <c r="D197" s="151" t="str">
        <f>IF(ISBLANK('Beladung des Speichers'!A197),"",C197*'Beladung des Speichers'!C197/SUMIFS('Beladung des Speichers'!$C$17:$C$300,'Beladung des Speichers'!$A$17:$A$300,A197))</f>
        <v/>
      </c>
      <c r="E197" s="152" t="str">
        <f>IF(ISBLANK('Beladung des Speichers'!A197),"",1/SUMIFS('Beladung des Speichers'!$C$17:$C$300,'Beladung des Speichers'!$A$17:$A$300,A197)*C197*SUMIF($A$17:$A$300,A197,'Beladung des Speichers'!$E$17:$E$300))</f>
        <v/>
      </c>
      <c r="F197" s="153" t="str">
        <f>IF(ISBLANK('Beladung des Speichers'!A197),"",IF(C197=0,"0,00",D197/C197*E197))</f>
        <v/>
      </c>
      <c r="G197" s="154" t="str">
        <f>IF(ISBLANK('Beladung des Speichers'!A197),"",SUMIFS('Beladung des Speichers'!$C$17:$C$300,'Beladung des Speichers'!$A$17:$A$300,A197))</f>
        <v/>
      </c>
      <c r="H197" s="112" t="str">
        <f>IF(ISBLANK('Beladung des Speichers'!A197),"",'Beladung des Speichers'!C197)</f>
        <v/>
      </c>
      <c r="I197" s="155" t="str">
        <f>IF(ISBLANK('Beladung des Speichers'!A197),"",SUMIFS('Beladung des Speichers'!$E$17:$E$1001,'Beladung des Speichers'!$A$17:$A$1001,'Ergebnis (detailliert)'!A197))</f>
        <v/>
      </c>
      <c r="J197" s="113" t="str">
        <f>IF(ISBLANK('Beladung des Speichers'!A197),"",'Beladung des Speichers'!E197)</f>
        <v/>
      </c>
      <c r="K197" s="155" t="str">
        <f>IF(ISBLANK('Beladung des Speichers'!A197),"",SUMIFS('Entladung des Speichers'!$C$17:$C$1001,'Entladung des Speichers'!$A$17:$A$1001,'Ergebnis (detailliert)'!A197))</f>
        <v/>
      </c>
      <c r="L197" s="156" t="str">
        <f t="shared" si="10"/>
        <v/>
      </c>
      <c r="M197" s="156" t="str">
        <f>IF(ISBLANK('Entladung des Speichers'!A197),"",'Entladung des Speichers'!C197)</f>
        <v/>
      </c>
      <c r="N197" s="155" t="str">
        <f>IF(ISBLANK('Beladung des Speichers'!A197),"",SUMIFS('Entladung des Speichers'!$E$17:$E$1001,'Entladung des Speichers'!$A$17:$A$1001,'Ergebnis (detailliert)'!$A$17:$A$300))</f>
        <v/>
      </c>
      <c r="O197" s="113" t="str">
        <f t="shared" si="11"/>
        <v/>
      </c>
      <c r="P197" s="17" t="str">
        <f>IFERROR(IF(A197="","",N197*'Ergebnis (detailliert)'!J197/'Ergebnis (detailliert)'!I197),0)</f>
        <v/>
      </c>
      <c r="Q197" s="95" t="str">
        <f t="shared" si="12"/>
        <v/>
      </c>
      <c r="R197" s="96" t="str">
        <f t="shared" si="13"/>
        <v/>
      </c>
      <c r="S197" s="97" t="str">
        <f>IF(A197="","",IF(LOOKUP(A197,Stammdaten!$A$17:$A$1001,Stammdaten!$G$17:$G$1001)="Nein",0,IF(ISBLANK('Beladung des Speichers'!A197),"",ROUND(MIN(J197,Q197)*-1,2))))</f>
        <v/>
      </c>
    </row>
    <row r="198" spans="1:19" x14ac:dyDescent="0.2">
      <c r="A198" s="98" t="str">
        <f>IF('Beladung des Speichers'!A198="","",'Beladung des Speichers'!A198)</f>
        <v/>
      </c>
      <c r="B198" s="98" t="str">
        <f>IF('Beladung des Speichers'!B198="","",'Beladung des Speichers'!B198)</f>
        <v/>
      </c>
      <c r="C198" s="150" t="str">
        <f>IF(ISBLANK('Beladung des Speichers'!A198),"",SUMIFS('Beladung des Speichers'!$C$17:$C$300,'Beladung des Speichers'!$A$17:$A$300,A198)-SUMIFS('Entladung des Speichers'!$C$17:$C$300,'Entladung des Speichers'!$A$17:$A$300,A198)+SUMIFS(Füllstände!$B$17:$B$299,Füllstände!$A$17:$A$299,A198)-SUMIFS(Füllstände!$C$17:$C$299,Füllstände!$A$17:$A$299,A198))</f>
        <v/>
      </c>
      <c r="D198" s="151" t="str">
        <f>IF(ISBLANK('Beladung des Speichers'!A198),"",C198*'Beladung des Speichers'!C198/SUMIFS('Beladung des Speichers'!$C$17:$C$300,'Beladung des Speichers'!$A$17:$A$300,A198))</f>
        <v/>
      </c>
      <c r="E198" s="152" t="str">
        <f>IF(ISBLANK('Beladung des Speichers'!A198),"",1/SUMIFS('Beladung des Speichers'!$C$17:$C$300,'Beladung des Speichers'!$A$17:$A$300,A198)*C198*SUMIF($A$17:$A$300,A198,'Beladung des Speichers'!$E$17:$E$300))</f>
        <v/>
      </c>
      <c r="F198" s="153" t="str">
        <f>IF(ISBLANK('Beladung des Speichers'!A198),"",IF(C198=0,"0,00",D198/C198*E198))</f>
        <v/>
      </c>
      <c r="G198" s="154" t="str">
        <f>IF(ISBLANK('Beladung des Speichers'!A198),"",SUMIFS('Beladung des Speichers'!$C$17:$C$300,'Beladung des Speichers'!$A$17:$A$300,A198))</f>
        <v/>
      </c>
      <c r="H198" s="112" t="str">
        <f>IF(ISBLANK('Beladung des Speichers'!A198),"",'Beladung des Speichers'!C198)</f>
        <v/>
      </c>
      <c r="I198" s="155" t="str">
        <f>IF(ISBLANK('Beladung des Speichers'!A198),"",SUMIFS('Beladung des Speichers'!$E$17:$E$1001,'Beladung des Speichers'!$A$17:$A$1001,'Ergebnis (detailliert)'!A198))</f>
        <v/>
      </c>
      <c r="J198" s="113" t="str">
        <f>IF(ISBLANK('Beladung des Speichers'!A198),"",'Beladung des Speichers'!E198)</f>
        <v/>
      </c>
      <c r="K198" s="155" t="str">
        <f>IF(ISBLANK('Beladung des Speichers'!A198),"",SUMIFS('Entladung des Speichers'!$C$17:$C$1001,'Entladung des Speichers'!$A$17:$A$1001,'Ergebnis (detailliert)'!A198))</f>
        <v/>
      </c>
      <c r="L198" s="156" t="str">
        <f t="shared" si="10"/>
        <v/>
      </c>
      <c r="M198" s="156" t="str">
        <f>IF(ISBLANK('Entladung des Speichers'!A198),"",'Entladung des Speichers'!C198)</f>
        <v/>
      </c>
      <c r="N198" s="155" t="str">
        <f>IF(ISBLANK('Beladung des Speichers'!A198),"",SUMIFS('Entladung des Speichers'!$E$17:$E$1001,'Entladung des Speichers'!$A$17:$A$1001,'Ergebnis (detailliert)'!$A$17:$A$300))</f>
        <v/>
      </c>
      <c r="O198" s="113" t="str">
        <f t="shared" si="11"/>
        <v/>
      </c>
      <c r="P198" s="17" t="str">
        <f>IFERROR(IF(A198="","",N198*'Ergebnis (detailliert)'!J198/'Ergebnis (detailliert)'!I198),0)</f>
        <v/>
      </c>
      <c r="Q198" s="95" t="str">
        <f t="shared" si="12"/>
        <v/>
      </c>
      <c r="R198" s="96" t="str">
        <f t="shared" si="13"/>
        <v/>
      </c>
      <c r="S198" s="97" t="str">
        <f>IF(A198="","",IF(LOOKUP(A198,Stammdaten!$A$17:$A$1001,Stammdaten!$G$17:$G$1001)="Nein",0,IF(ISBLANK('Beladung des Speichers'!A198),"",ROUND(MIN(J198,Q198)*-1,2))))</f>
        <v/>
      </c>
    </row>
    <row r="199" spans="1:19" x14ac:dyDescent="0.2">
      <c r="A199" s="98" t="str">
        <f>IF('Beladung des Speichers'!A199="","",'Beladung des Speichers'!A199)</f>
        <v/>
      </c>
      <c r="B199" s="98" t="str">
        <f>IF('Beladung des Speichers'!B199="","",'Beladung des Speichers'!B199)</f>
        <v/>
      </c>
      <c r="C199" s="150" t="str">
        <f>IF(ISBLANK('Beladung des Speichers'!A199),"",SUMIFS('Beladung des Speichers'!$C$17:$C$300,'Beladung des Speichers'!$A$17:$A$300,A199)-SUMIFS('Entladung des Speichers'!$C$17:$C$300,'Entladung des Speichers'!$A$17:$A$300,A199)+SUMIFS(Füllstände!$B$17:$B$299,Füllstände!$A$17:$A$299,A199)-SUMIFS(Füllstände!$C$17:$C$299,Füllstände!$A$17:$A$299,A199))</f>
        <v/>
      </c>
      <c r="D199" s="151" t="str">
        <f>IF(ISBLANK('Beladung des Speichers'!A199),"",C199*'Beladung des Speichers'!C199/SUMIFS('Beladung des Speichers'!$C$17:$C$300,'Beladung des Speichers'!$A$17:$A$300,A199))</f>
        <v/>
      </c>
      <c r="E199" s="152" t="str">
        <f>IF(ISBLANK('Beladung des Speichers'!A199),"",1/SUMIFS('Beladung des Speichers'!$C$17:$C$300,'Beladung des Speichers'!$A$17:$A$300,A199)*C199*SUMIF($A$17:$A$300,A199,'Beladung des Speichers'!$E$17:$E$300))</f>
        <v/>
      </c>
      <c r="F199" s="153" t="str">
        <f>IF(ISBLANK('Beladung des Speichers'!A199),"",IF(C199=0,"0,00",D199/C199*E199))</f>
        <v/>
      </c>
      <c r="G199" s="154" t="str">
        <f>IF(ISBLANK('Beladung des Speichers'!A199),"",SUMIFS('Beladung des Speichers'!$C$17:$C$300,'Beladung des Speichers'!$A$17:$A$300,A199))</f>
        <v/>
      </c>
      <c r="H199" s="112" t="str">
        <f>IF(ISBLANK('Beladung des Speichers'!A199),"",'Beladung des Speichers'!C199)</f>
        <v/>
      </c>
      <c r="I199" s="155" t="str">
        <f>IF(ISBLANK('Beladung des Speichers'!A199),"",SUMIFS('Beladung des Speichers'!$E$17:$E$1001,'Beladung des Speichers'!$A$17:$A$1001,'Ergebnis (detailliert)'!A199))</f>
        <v/>
      </c>
      <c r="J199" s="113" t="str">
        <f>IF(ISBLANK('Beladung des Speichers'!A199),"",'Beladung des Speichers'!E199)</f>
        <v/>
      </c>
      <c r="K199" s="155" t="str">
        <f>IF(ISBLANK('Beladung des Speichers'!A199),"",SUMIFS('Entladung des Speichers'!$C$17:$C$1001,'Entladung des Speichers'!$A$17:$A$1001,'Ergebnis (detailliert)'!A199))</f>
        <v/>
      </c>
      <c r="L199" s="156" t="str">
        <f t="shared" si="10"/>
        <v/>
      </c>
      <c r="M199" s="156" t="str">
        <f>IF(ISBLANK('Entladung des Speichers'!A199),"",'Entladung des Speichers'!C199)</f>
        <v/>
      </c>
      <c r="N199" s="155" t="str">
        <f>IF(ISBLANK('Beladung des Speichers'!A199),"",SUMIFS('Entladung des Speichers'!$E$17:$E$1001,'Entladung des Speichers'!$A$17:$A$1001,'Ergebnis (detailliert)'!$A$17:$A$300))</f>
        <v/>
      </c>
      <c r="O199" s="113" t="str">
        <f t="shared" si="11"/>
        <v/>
      </c>
      <c r="P199" s="17" t="str">
        <f>IFERROR(IF(A199="","",N199*'Ergebnis (detailliert)'!J199/'Ergebnis (detailliert)'!I199),0)</f>
        <v/>
      </c>
      <c r="Q199" s="95" t="str">
        <f t="shared" si="12"/>
        <v/>
      </c>
      <c r="R199" s="96" t="str">
        <f t="shared" si="13"/>
        <v/>
      </c>
      <c r="S199" s="97" t="str">
        <f>IF(A199="","",IF(LOOKUP(A199,Stammdaten!$A$17:$A$1001,Stammdaten!$G$17:$G$1001)="Nein",0,IF(ISBLANK('Beladung des Speichers'!A199),"",ROUND(MIN(J199,Q199)*-1,2))))</f>
        <v/>
      </c>
    </row>
    <row r="200" spans="1:19" x14ac:dyDescent="0.2">
      <c r="A200" s="98" t="str">
        <f>IF('Beladung des Speichers'!A200="","",'Beladung des Speichers'!A200)</f>
        <v/>
      </c>
      <c r="B200" s="98" t="str">
        <f>IF('Beladung des Speichers'!B200="","",'Beladung des Speichers'!B200)</f>
        <v/>
      </c>
      <c r="C200" s="150" t="str">
        <f>IF(ISBLANK('Beladung des Speichers'!A200),"",SUMIFS('Beladung des Speichers'!$C$17:$C$300,'Beladung des Speichers'!$A$17:$A$300,A200)-SUMIFS('Entladung des Speichers'!$C$17:$C$300,'Entladung des Speichers'!$A$17:$A$300,A200)+SUMIFS(Füllstände!$B$17:$B$299,Füllstände!$A$17:$A$299,A200)-SUMIFS(Füllstände!$C$17:$C$299,Füllstände!$A$17:$A$299,A200))</f>
        <v/>
      </c>
      <c r="D200" s="151" t="str">
        <f>IF(ISBLANK('Beladung des Speichers'!A200),"",C200*'Beladung des Speichers'!C200/SUMIFS('Beladung des Speichers'!$C$17:$C$300,'Beladung des Speichers'!$A$17:$A$300,A200))</f>
        <v/>
      </c>
      <c r="E200" s="152" t="str">
        <f>IF(ISBLANK('Beladung des Speichers'!A200),"",1/SUMIFS('Beladung des Speichers'!$C$17:$C$300,'Beladung des Speichers'!$A$17:$A$300,A200)*C200*SUMIF($A$17:$A$300,A200,'Beladung des Speichers'!$E$17:$E$300))</f>
        <v/>
      </c>
      <c r="F200" s="153" t="str">
        <f>IF(ISBLANK('Beladung des Speichers'!A200),"",IF(C200=0,"0,00",D200/C200*E200))</f>
        <v/>
      </c>
      <c r="G200" s="154" t="str">
        <f>IF(ISBLANK('Beladung des Speichers'!A200),"",SUMIFS('Beladung des Speichers'!$C$17:$C$300,'Beladung des Speichers'!$A$17:$A$300,A200))</f>
        <v/>
      </c>
      <c r="H200" s="112" t="str">
        <f>IF(ISBLANK('Beladung des Speichers'!A200),"",'Beladung des Speichers'!C200)</f>
        <v/>
      </c>
      <c r="I200" s="155" t="str">
        <f>IF(ISBLANK('Beladung des Speichers'!A200),"",SUMIFS('Beladung des Speichers'!$E$17:$E$1001,'Beladung des Speichers'!$A$17:$A$1001,'Ergebnis (detailliert)'!A200))</f>
        <v/>
      </c>
      <c r="J200" s="113" t="str">
        <f>IF(ISBLANK('Beladung des Speichers'!A200),"",'Beladung des Speichers'!E200)</f>
        <v/>
      </c>
      <c r="K200" s="155" t="str">
        <f>IF(ISBLANK('Beladung des Speichers'!A200),"",SUMIFS('Entladung des Speichers'!$C$17:$C$1001,'Entladung des Speichers'!$A$17:$A$1001,'Ergebnis (detailliert)'!A200))</f>
        <v/>
      </c>
      <c r="L200" s="156" t="str">
        <f t="shared" si="10"/>
        <v/>
      </c>
      <c r="M200" s="156" t="str">
        <f>IF(ISBLANK('Entladung des Speichers'!A200),"",'Entladung des Speichers'!C200)</f>
        <v/>
      </c>
      <c r="N200" s="155" t="str">
        <f>IF(ISBLANK('Beladung des Speichers'!A200),"",SUMIFS('Entladung des Speichers'!$E$17:$E$1001,'Entladung des Speichers'!$A$17:$A$1001,'Ergebnis (detailliert)'!$A$17:$A$300))</f>
        <v/>
      </c>
      <c r="O200" s="113" t="str">
        <f t="shared" si="11"/>
        <v/>
      </c>
      <c r="P200" s="17" t="str">
        <f>IFERROR(IF(A200="","",N200*'Ergebnis (detailliert)'!J200/'Ergebnis (detailliert)'!I200),0)</f>
        <v/>
      </c>
      <c r="Q200" s="95" t="str">
        <f t="shared" si="12"/>
        <v/>
      </c>
      <c r="R200" s="96" t="str">
        <f t="shared" si="13"/>
        <v/>
      </c>
      <c r="S200" s="97" t="str">
        <f>IF(A200="","",IF(LOOKUP(A200,Stammdaten!$A$17:$A$1001,Stammdaten!$G$17:$G$1001)="Nein",0,IF(ISBLANK('Beladung des Speichers'!A200),"",ROUND(MIN(J200,Q200)*-1,2))))</f>
        <v/>
      </c>
    </row>
    <row r="201" spans="1:19" x14ac:dyDescent="0.2">
      <c r="A201" s="98" t="str">
        <f>IF('Beladung des Speichers'!A201="","",'Beladung des Speichers'!A201)</f>
        <v/>
      </c>
      <c r="B201" s="98" t="str">
        <f>IF('Beladung des Speichers'!B201="","",'Beladung des Speichers'!B201)</f>
        <v/>
      </c>
      <c r="C201" s="150" t="str">
        <f>IF(ISBLANK('Beladung des Speichers'!A201),"",SUMIFS('Beladung des Speichers'!$C$17:$C$300,'Beladung des Speichers'!$A$17:$A$300,A201)-SUMIFS('Entladung des Speichers'!$C$17:$C$300,'Entladung des Speichers'!$A$17:$A$300,A201)+SUMIFS(Füllstände!$B$17:$B$299,Füllstände!$A$17:$A$299,A201)-SUMIFS(Füllstände!$C$17:$C$299,Füllstände!$A$17:$A$299,A201))</f>
        <v/>
      </c>
      <c r="D201" s="151" t="str">
        <f>IF(ISBLANK('Beladung des Speichers'!A201),"",C201*'Beladung des Speichers'!C201/SUMIFS('Beladung des Speichers'!$C$17:$C$300,'Beladung des Speichers'!$A$17:$A$300,A201))</f>
        <v/>
      </c>
      <c r="E201" s="152" t="str">
        <f>IF(ISBLANK('Beladung des Speichers'!A201),"",1/SUMIFS('Beladung des Speichers'!$C$17:$C$300,'Beladung des Speichers'!$A$17:$A$300,A201)*C201*SUMIF($A$17:$A$300,A201,'Beladung des Speichers'!$E$17:$E$300))</f>
        <v/>
      </c>
      <c r="F201" s="153" t="str">
        <f>IF(ISBLANK('Beladung des Speichers'!A201),"",IF(C201=0,"0,00",D201/C201*E201))</f>
        <v/>
      </c>
      <c r="G201" s="154" t="str">
        <f>IF(ISBLANK('Beladung des Speichers'!A201),"",SUMIFS('Beladung des Speichers'!$C$17:$C$300,'Beladung des Speichers'!$A$17:$A$300,A201))</f>
        <v/>
      </c>
      <c r="H201" s="112" t="str">
        <f>IF(ISBLANK('Beladung des Speichers'!A201),"",'Beladung des Speichers'!C201)</f>
        <v/>
      </c>
      <c r="I201" s="155" t="str">
        <f>IF(ISBLANK('Beladung des Speichers'!A201),"",SUMIFS('Beladung des Speichers'!$E$17:$E$1001,'Beladung des Speichers'!$A$17:$A$1001,'Ergebnis (detailliert)'!A201))</f>
        <v/>
      </c>
      <c r="J201" s="113" t="str">
        <f>IF(ISBLANK('Beladung des Speichers'!A201),"",'Beladung des Speichers'!E201)</f>
        <v/>
      </c>
      <c r="K201" s="155" t="str">
        <f>IF(ISBLANK('Beladung des Speichers'!A201),"",SUMIFS('Entladung des Speichers'!$C$17:$C$1001,'Entladung des Speichers'!$A$17:$A$1001,'Ergebnis (detailliert)'!A201))</f>
        <v/>
      </c>
      <c r="L201" s="156" t="str">
        <f t="shared" si="10"/>
        <v/>
      </c>
      <c r="M201" s="156" t="str">
        <f>IF(ISBLANK('Entladung des Speichers'!A201),"",'Entladung des Speichers'!C201)</f>
        <v/>
      </c>
      <c r="N201" s="155" t="str">
        <f>IF(ISBLANK('Beladung des Speichers'!A201),"",SUMIFS('Entladung des Speichers'!$E$17:$E$1001,'Entladung des Speichers'!$A$17:$A$1001,'Ergebnis (detailliert)'!$A$17:$A$300))</f>
        <v/>
      </c>
      <c r="O201" s="113" t="str">
        <f t="shared" si="11"/>
        <v/>
      </c>
      <c r="P201" s="17" t="str">
        <f>IFERROR(IF(A201="","",N201*'Ergebnis (detailliert)'!J201/'Ergebnis (detailliert)'!I201),0)</f>
        <v/>
      </c>
      <c r="Q201" s="95" t="str">
        <f t="shared" si="12"/>
        <v/>
      </c>
      <c r="R201" s="96" t="str">
        <f t="shared" si="13"/>
        <v/>
      </c>
      <c r="S201" s="97" t="str">
        <f>IF(A201="","",IF(LOOKUP(A201,Stammdaten!$A$17:$A$1001,Stammdaten!$G$17:$G$1001)="Nein",0,IF(ISBLANK('Beladung des Speichers'!A201),"",ROUND(MIN(J201,Q201)*-1,2))))</f>
        <v/>
      </c>
    </row>
    <row r="202" spans="1:19" x14ac:dyDescent="0.2">
      <c r="A202" s="98" t="str">
        <f>IF('Beladung des Speichers'!A202="","",'Beladung des Speichers'!A202)</f>
        <v/>
      </c>
      <c r="B202" s="98" t="str">
        <f>IF('Beladung des Speichers'!B202="","",'Beladung des Speichers'!B202)</f>
        <v/>
      </c>
      <c r="C202" s="150" t="str">
        <f>IF(ISBLANK('Beladung des Speichers'!A202),"",SUMIFS('Beladung des Speichers'!$C$17:$C$300,'Beladung des Speichers'!$A$17:$A$300,A202)-SUMIFS('Entladung des Speichers'!$C$17:$C$300,'Entladung des Speichers'!$A$17:$A$300,A202)+SUMIFS(Füllstände!$B$17:$B$299,Füllstände!$A$17:$A$299,A202)-SUMIFS(Füllstände!$C$17:$C$299,Füllstände!$A$17:$A$299,A202))</f>
        <v/>
      </c>
      <c r="D202" s="151" t="str">
        <f>IF(ISBLANK('Beladung des Speichers'!A202),"",C202*'Beladung des Speichers'!C202/SUMIFS('Beladung des Speichers'!$C$17:$C$300,'Beladung des Speichers'!$A$17:$A$300,A202))</f>
        <v/>
      </c>
      <c r="E202" s="152" t="str">
        <f>IF(ISBLANK('Beladung des Speichers'!A202),"",1/SUMIFS('Beladung des Speichers'!$C$17:$C$300,'Beladung des Speichers'!$A$17:$A$300,A202)*C202*SUMIF($A$17:$A$300,A202,'Beladung des Speichers'!$E$17:$E$300))</f>
        <v/>
      </c>
      <c r="F202" s="153" t="str">
        <f>IF(ISBLANK('Beladung des Speichers'!A202),"",IF(C202=0,"0,00",D202/C202*E202))</f>
        <v/>
      </c>
      <c r="G202" s="154" t="str">
        <f>IF(ISBLANK('Beladung des Speichers'!A202),"",SUMIFS('Beladung des Speichers'!$C$17:$C$300,'Beladung des Speichers'!$A$17:$A$300,A202))</f>
        <v/>
      </c>
      <c r="H202" s="112" t="str">
        <f>IF(ISBLANK('Beladung des Speichers'!A202),"",'Beladung des Speichers'!C202)</f>
        <v/>
      </c>
      <c r="I202" s="155" t="str">
        <f>IF(ISBLANK('Beladung des Speichers'!A202),"",SUMIFS('Beladung des Speichers'!$E$17:$E$1001,'Beladung des Speichers'!$A$17:$A$1001,'Ergebnis (detailliert)'!A202))</f>
        <v/>
      </c>
      <c r="J202" s="113" t="str">
        <f>IF(ISBLANK('Beladung des Speichers'!A202),"",'Beladung des Speichers'!E202)</f>
        <v/>
      </c>
      <c r="K202" s="155" t="str">
        <f>IF(ISBLANK('Beladung des Speichers'!A202),"",SUMIFS('Entladung des Speichers'!$C$17:$C$1001,'Entladung des Speichers'!$A$17:$A$1001,'Ergebnis (detailliert)'!A202))</f>
        <v/>
      </c>
      <c r="L202" s="156" t="str">
        <f t="shared" si="10"/>
        <v/>
      </c>
      <c r="M202" s="156" t="str">
        <f>IF(ISBLANK('Entladung des Speichers'!A202),"",'Entladung des Speichers'!C202)</f>
        <v/>
      </c>
      <c r="N202" s="155" t="str">
        <f>IF(ISBLANK('Beladung des Speichers'!A202),"",SUMIFS('Entladung des Speichers'!$E$17:$E$1001,'Entladung des Speichers'!$A$17:$A$1001,'Ergebnis (detailliert)'!$A$17:$A$300))</f>
        <v/>
      </c>
      <c r="O202" s="113" t="str">
        <f t="shared" si="11"/>
        <v/>
      </c>
      <c r="P202" s="17" t="str">
        <f>IFERROR(IF(A202="","",N202*'Ergebnis (detailliert)'!J202/'Ergebnis (detailliert)'!I202),0)</f>
        <v/>
      </c>
      <c r="Q202" s="95" t="str">
        <f t="shared" si="12"/>
        <v/>
      </c>
      <c r="R202" s="96" t="str">
        <f t="shared" si="13"/>
        <v/>
      </c>
      <c r="S202" s="97" t="str">
        <f>IF(A202="","",IF(LOOKUP(A202,Stammdaten!$A$17:$A$1001,Stammdaten!$G$17:$G$1001)="Nein",0,IF(ISBLANK('Beladung des Speichers'!A202),"",ROUND(MIN(J202,Q202)*-1,2))))</f>
        <v/>
      </c>
    </row>
    <row r="203" spans="1:19" x14ac:dyDescent="0.2">
      <c r="A203" s="98" t="str">
        <f>IF('Beladung des Speichers'!A203="","",'Beladung des Speichers'!A203)</f>
        <v/>
      </c>
      <c r="B203" s="98" t="str">
        <f>IF('Beladung des Speichers'!B203="","",'Beladung des Speichers'!B203)</f>
        <v/>
      </c>
      <c r="C203" s="150" t="str">
        <f>IF(ISBLANK('Beladung des Speichers'!A203),"",SUMIFS('Beladung des Speichers'!$C$17:$C$300,'Beladung des Speichers'!$A$17:$A$300,A203)-SUMIFS('Entladung des Speichers'!$C$17:$C$300,'Entladung des Speichers'!$A$17:$A$300,A203)+SUMIFS(Füllstände!$B$17:$B$299,Füllstände!$A$17:$A$299,A203)-SUMIFS(Füllstände!$C$17:$C$299,Füllstände!$A$17:$A$299,A203))</f>
        <v/>
      </c>
      <c r="D203" s="151" t="str">
        <f>IF(ISBLANK('Beladung des Speichers'!A203),"",C203*'Beladung des Speichers'!C203/SUMIFS('Beladung des Speichers'!$C$17:$C$300,'Beladung des Speichers'!$A$17:$A$300,A203))</f>
        <v/>
      </c>
      <c r="E203" s="152" t="str">
        <f>IF(ISBLANK('Beladung des Speichers'!A203),"",1/SUMIFS('Beladung des Speichers'!$C$17:$C$300,'Beladung des Speichers'!$A$17:$A$300,A203)*C203*SUMIF($A$17:$A$300,A203,'Beladung des Speichers'!$E$17:$E$300))</f>
        <v/>
      </c>
      <c r="F203" s="153" t="str">
        <f>IF(ISBLANK('Beladung des Speichers'!A203),"",IF(C203=0,"0,00",D203/C203*E203))</f>
        <v/>
      </c>
      <c r="G203" s="154" t="str">
        <f>IF(ISBLANK('Beladung des Speichers'!A203),"",SUMIFS('Beladung des Speichers'!$C$17:$C$300,'Beladung des Speichers'!$A$17:$A$300,A203))</f>
        <v/>
      </c>
      <c r="H203" s="112" t="str">
        <f>IF(ISBLANK('Beladung des Speichers'!A203),"",'Beladung des Speichers'!C203)</f>
        <v/>
      </c>
      <c r="I203" s="155" t="str">
        <f>IF(ISBLANK('Beladung des Speichers'!A203),"",SUMIFS('Beladung des Speichers'!$E$17:$E$1001,'Beladung des Speichers'!$A$17:$A$1001,'Ergebnis (detailliert)'!A203))</f>
        <v/>
      </c>
      <c r="J203" s="113" t="str">
        <f>IF(ISBLANK('Beladung des Speichers'!A203),"",'Beladung des Speichers'!E203)</f>
        <v/>
      </c>
      <c r="K203" s="155" t="str">
        <f>IF(ISBLANK('Beladung des Speichers'!A203),"",SUMIFS('Entladung des Speichers'!$C$17:$C$1001,'Entladung des Speichers'!$A$17:$A$1001,'Ergebnis (detailliert)'!A203))</f>
        <v/>
      </c>
      <c r="L203" s="156" t="str">
        <f t="shared" si="10"/>
        <v/>
      </c>
      <c r="M203" s="156" t="str">
        <f>IF(ISBLANK('Entladung des Speichers'!A203),"",'Entladung des Speichers'!C203)</f>
        <v/>
      </c>
      <c r="N203" s="155" t="str">
        <f>IF(ISBLANK('Beladung des Speichers'!A203),"",SUMIFS('Entladung des Speichers'!$E$17:$E$1001,'Entladung des Speichers'!$A$17:$A$1001,'Ergebnis (detailliert)'!$A$17:$A$300))</f>
        <v/>
      </c>
      <c r="O203" s="113" t="str">
        <f t="shared" si="11"/>
        <v/>
      </c>
      <c r="P203" s="17" t="str">
        <f>IFERROR(IF(A203="","",N203*'Ergebnis (detailliert)'!J203/'Ergebnis (detailliert)'!I203),0)</f>
        <v/>
      </c>
      <c r="Q203" s="95" t="str">
        <f t="shared" si="12"/>
        <v/>
      </c>
      <c r="R203" s="96" t="str">
        <f t="shared" si="13"/>
        <v/>
      </c>
      <c r="S203" s="97" t="str">
        <f>IF(A203="","",IF(LOOKUP(A203,Stammdaten!$A$17:$A$1001,Stammdaten!$G$17:$G$1001)="Nein",0,IF(ISBLANK('Beladung des Speichers'!A203),"",ROUND(MIN(J203,Q203)*-1,2))))</f>
        <v/>
      </c>
    </row>
    <row r="204" spans="1:19" x14ac:dyDescent="0.2">
      <c r="A204" s="98" t="str">
        <f>IF('Beladung des Speichers'!A204="","",'Beladung des Speichers'!A204)</f>
        <v/>
      </c>
      <c r="B204" s="98" t="str">
        <f>IF('Beladung des Speichers'!B204="","",'Beladung des Speichers'!B204)</f>
        <v/>
      </c>
      <c r="C204" s="150" t="str">
        <f>IF(ISBLANK('Beladung des Speichers'!A204),"",SUMIFS('Beladung des Speichers'!$C$17:$C$300,'Beladung des Speichers'!$A$17:$A$300,A204)-SUMIFS('Entladung des Speichers'!$C$17:$C$300,'Entladung des Speichers'!$A$17:$A$300,A204)+SUMIFS(Füllstände!$B$17:$B$299,Füllstände!$A$17:$A$299,A204)-SUMIFS(Füllstände!$C$17:$C$299,Füllstände!$A$17:$A$299,A204))</f>
        <v/>
      </c>
      <c r="D204" s="151" t="str">
        <f>IF(ISBLANK('Beladung des Speichers'!A204),"",C204*'Beladung des Speichers'!C204/SUMIFS('Beladung des Speichers'!$C$17:$C$300,'Beladung des Speichers'!$A$17:$A$300,A204))</f>
        <v/>
      </c>
      <c r="E204" s="152" t="str">
        <f>IF(ISBLANK('Beladung des Speichers'!A204),"",1/SUMIFS('Beladung des Speichers'!$C$17:$C$300,'Beladung des Speichers'!$A$17:$A$300,A204)*C204*SUMIF($A$17:$A$300,A204,'Beladung des Speichers'!$E$17:$E$300))</f>
        <v/>
      </c>
      <c r="F204" s="153" t="str">
        <f>IF(ISBLANK('Beladung des Speichers'!A204),"",IF(C204=0,"0,00",D204/C204*E204))</f>
        <v/>
      </c>
      <c r="G204" s="154" t="str">
        <f>IF(ISBLANK('Beladung des Speichers'!A204),"",SUMIFS('Beladung des Speichers'!$C$17:$C$300,'Beladung des Speichers'!$A$17:$A$300,A204))</f>
        <v/>
      </c>
      <c r="H204" s="112" t="str">
        <f>IF(ISBLANK('Beladung des Speichers'!A204),"",'Beladung des Speichers'!C204)</f>
        <v/>
      </c>
      <c r="I204" s="155" t="str">
        <f>IF(ISBLANK('Beladung des Speichers'!A204),"",SUMIFS('Beladung des Speichers'!$E$17:$E$1001,'Beladung des Speichers'!$A$17:$A$1001,'Ergebnis (detailliert)'!A204))</f>
        <v/>
      </c>
      <c r="J204" s="113" t="str">
        <f>IF(ISBLANK('Beladung des Speichers'!A204),"",'Beladung des Speichers'!E204)</f>
        <v/>
      </c>
      <c r="K204" s="155" t="str">
        <f>IF(ISBLANK('Beladung des Speichers'!A204),"",SUMIFS('Entladung des Speichers'!$C$17:$C$1001,'Entladung des Speichers'!$A$17:$A$1001,'Ergebnis (detailliert)'!A204))</f>
        <v/>
      </c>
      <c r="L204" s="156" t="str">
        <f t="shared" si="10"/>
        <v/>
      </c>
      <c r="M204" s="156" t="str">
        <f>IF(ISBLANK('Entladung des Speichers'!A204),"",'Entladung des Speichers'!C204)</f>
        <v/>
      </c>
      <c r="N204" s="155" t="str">
        <f>IF(ISBLANK('Beladung des Speichers'!A204),"",SUMIFS('Entladung des Speichers'!$E$17:$E$1001,'Entladung des Speichers'!$A$17:$A$1001,'Ergebnis (detailliert)'!$A$17:$A$300))</f>
        <v/>
      </c>
      <c r="O204" s="113" t="str">
        <f t="shared" si="11"/>
        <v/>
      </c>
      <c r="P204" s="17" t="str">
        <f>IFERROR(IF(A204="","",N204*'Ergebnis (detailliert)'!J204/'Ergebnis (detailliert)'!I204),0)</f>
        <v/>
      </c>
      <c r="Q204" s="95" t="str">
        <f t="shared" si="12"/>
        <v/>
      </c>
      <c r="R204" s="96" t="str">
        <f t="shared" si="13"/>
        <v/>
      </c>
      <c r="S204" s="97" t="str">
        <f>IF(A204="","",IF(LOOKUP(A204,Stammdaten!$A$17:$A$1001,Stammdaten!$G$17:$G$1001)="Nein",0,IF(ISBLANK('Beladung des Speichers'!A204),"",ROUND(MIN(J204,Q204)*-1,2))))</f>
        <v/>
      </c>
    </row>
    <row r="205" spans="1:19" x14ac:dyDescent="0.2">
      <c r="A205" s="98" t="str">
        <f>IF('Beladung des Speichers'!A205="","",'Beladung des Speichers'!A205)</f>
        <v/>
      </c>
      <c r="B205" s="98" t="str">
        <f>IF('Beladung des Speichers'!B205="","",'Beladung des Speichers'!B205)</f>
        <v/>
      </c>
      <c r="C205" s="150" t="str">
        <f>IF(ISBLANK('Beladung des Speichers'!A205),"",SUMIFS('Beladung des Speichers'!$C$17:$C$300,'Beladung des Speichers'!$A$17:$A$300,A205)-SUMIFS('Entladung des Speichers'!$C$17:$C$300,'Entladung des Speichers'!$A$17:$A$300,A205)+SUMIFS(Füllstände!$B$17:$B$299,Füllstände!$A$17:$A$299,A205)-SUMIFS(Füllstände!$C$17:$C$299,Füllstände!$A$17:$A$299,A205))</f>
        <v/>
      </c>
      <c r="D205" s="151" t="str">
        <f>IF(ISBLANK('Beladung des Speichers'!A205),"",C205*'Beladung des Speichers'!C205/SUMIFS('Beladung des Speichers'!$C$17:$C$300,'Beladung des Speichers'!$A$17:$A$300,A205))</f>
        <v/>
      </c>
      <c r="E205" s="152" t="str">
        <f>IF(ISBLANK('Beladung des Speichers'!A205),"",1/SUMIFS('Beladung des Speichers'!$C$17:$C$300,'Beladung des Speichers'!$A$17:$A$300,A205)*C205*SUMIF($A$17:$A$300,A205,'Beladung des Speichers'!$E$17:$E$300))</f>
        <v/>
      </c>
      <c r="F205" s="153" t="str">
        <f>IF(ISBLANK('Beladung des Speichers'!A205),"",IF(C205=0,"0,00",D205/C205*E205))</f>
        <v/>
      </c>
      <c r="G205" s="154" t="str">
        <f>IF(ISBLANK('Beladung des Speichers'!A205),"",SUMIFS('Beladung des Speichers'!$C$17:$C$300,'Beladung des Speichers'!$A$17:$A$300,A205))</f>
        <v/>
      </c>
      <c r="H205" s="112" t="str">
        <f>IF(ISBLANK('Beladung des Speichers'!A205),"",'Beladung des Speichers'!C205)</f>
        <v/>
      </c>
      <c r="I205" s="155" t="str">
        <f>IF(ISBLANK('Beladung des Speichers'!A205),"",SUMIFS('Beladung des Speichers'!$E$17:$E$1001,'Beladung des Speichers'!$A$17:$A$1001,'Ergebnis (detailliert)'!A205))</f>
        <v/>
      </c>
      <c r="J205" s="113" t="str">
        <f>IF(ISBLANK('Beladung des Speichers'!A205),"",'Beladung des Speichers'!E205)</f>
        <v/>
      </c>
      <c r="K205" s="155" t="str">
        <f>IF(ISBLANK('Beladung des Speichers'!A205),"",SUMIFS('Entladung des Speichers'!$C$17:$C$1001,'Entladung des Speichers'!$A$17:$A$1001,'Ergebnis (detailliert)'!A205))</f>
        <v/>
      </c>
      <c r="L205" s="156" t="str">
        <f t="shared" si="10"/>
        <v/>
      </c>
      <c r="M205" s="156" t="str">
        <f>IF(ISBLANK('Entladung des Speichers'!A205),"",'Entladung des Speichers'!C205)</f>
        <v/>
      </c>
      <c r="N205" s="155" t="str">
        <f>IF(ISBLANK('Beladung des Speichers'!A205),"",SUMIFS('Entladung des Speichers'!$E$17:$E$1001,'Entladung des Speichers'!$A$17:$A$1001,'Ergebnis (detailliert)'!$A$17:$A$300))</f>
        <v/>
      </c>
      <c r="O205" s="113" t="str">
        <f t="shared" si="11"/>
        <v/>
      </c>
      <c r="P205" s="17" t="str">
        <f>IFERROR(IF(A205="","",N205*'Ergebnis (detailliert)'!J205/'Ergebnis (detailliert)'!I205),0)</f>
        <v/>
      </c>
      <c r="Q205" s="95" t="str">
        <f t="shared" si="12"/>
        <v/>
      </c>
      <c r="R205" s="96" t="str">
        <f t="shared" si="13"/>
        <v/>
      </c>
      <c r="S205" s="97" t="str">
        <f>IF(A205="","",IF(LOOKUP(A205,Stammdaten!$A$17:$A$1001,Stammdaten!$G$17:$G$1001)="Nein",0,IF(ISBLANK('Beladung des Speichers'!A205),"",ROUND(MIN(J205,Q205)*-1,2))))</f>
        <v/>
      </c>
    </row>
    <row r="206" spans="1:19" x14ac:dyDescent="0.2">
      <c r="A206" s="98" t="str">
        <f>IF('Beladung des Speichers'!A206="","",'Beladung des Speichers'!A206)</f>
        <v/>
      </c>
      <c r="B206" s="98" t="str">
        <f>IF('Beladung des Speichers'!B206="","",'Beladung des Speichers'!B206)</f>
        <v/>
      </c>
      <c r="C206" s="150" t="str">
        <f>IF(ISBLANK('Beladung des Speichers'!A206),"",SUMIFS('Beladung des Speichers'!$C$17:$C$300,'Beladung des Speichers'!$A$17:$A$300,A206)-SUMIFS('Entladung des Speichers'!$C$17:$C$300,'Entladung des Speichers'!$A$17:$A$300,A206)+SUMIFS(Füllstände!$B$17:$B$299,Füllstände!$A$17:$A$299,A206)-SUMIFS(Füllstände!$C$17:$C$299,Füllstände!$A$17:$A$299,A206))</f>
        <v/>
      </c>
      <c r="D206" s="151" t="str">
        <f>IF(ISBLANK('Beladung des Speichers'!A206),"",C206*'Beladung des Speichers'!C206/SUMIFS('Beladung des Speichers'!$C$17:$C$300,'Beladung des Speichers'!$A$17:$A$300,A206))</f>
        <v/>
      </c>
      <c r="E206" s="152" t="str">
        <f>IF(ISBLANK('Beladung des Speichers'!A206),"",1/SUMIFS('Beladung des Speichers'!$C$17:$C$300,'Beladung des Speichers'!$A$17:$A$300,A206)*C206*SUMIF($A$17:$A$300,A206,'Beladung des Speichers'!$E$17:$E$300))</f>
        <v/>
      </c>
      <c r="F206" s="153" t="str">
        <f>IF(ISBLANK('Beladung des Speichers'!A206),"",IF(C206=0,"0,00",D206/C206*E206))</f>
        <v/>
      </c>
      <c r="G206" s="154" t="str">
        <f>IF(ISBLANK('Beladung des Speichers'!A206),"",SUMIFS('Beladung des Speichers'!$C$17:$C$300,'Beladung des Speichers'!$A$17:$A$300,A206))</f>
        <v/>
      </c>
      <c r="H206" s="112" t="str">
        <f>IF(ISBLANK('Beladung des Speichers'!A206),"",'Beladung des Speichers'!C206)</f>
        <v/>
      </c>
      <c r="I206" s="155" t="str">
        <f>IF(ISBLANK('Beladung des Speichers'!A206),"",SUMIFS('Beladung des Speichers'!$E$17:$E$1001,'Beladung des Speichers'!$A$17:$A$1001,'Ergebnis (detailliert)'!A206))</f>
        <v/>
      </c>
      <c r="J206" s="113" t="str">
        <f>IF(ISBLANK('Beladung des Speichers'!A206),"",'Beladung des Speichers'!E206)</f>
        <v/>
      </c>
      <c r="K206" s="155" t="str">
        <f>IF(ISBLANK('Beladung des Speichers'!A206),"",SUMIFS('Entladung des Speichers'!$C$17:$C$1001,'Entladung des Speichers'!$A$17:$A$1001,'Ergebnis (detailliert)'!A206))</f>
        <v/>
      </c>
      <c r="L206" s="156" t="str">
        <f t="shared" si="10"/>
        <v/>
      </c>
      <c r="M206" s="156" t="str">
        <f>IF(ISBLANK('Entladung des Speichers'!A206),"",'Entladung des Speichers'!C206)</f>
        <v/>
      </c>
      <c r="N206" s="155" t="str">
        <f>IF(ISBLANK('Beladung des Speichers'!A206),"",SUMIFS('Entladung des Speichers'!$E$17:$E$1001,'Entladung des Speichers'!$A$17:$A$1001,'Ergebnis (detailliert)'!$A$17:$A$300))</f>
        <v/>
      </c>
      <c r="O206" s="113" t="str">
        <f t="shared" si="11"/>
        <v/>
      </c>
      <c r="P206" s="17" t="str">
        <f>IFERROR(IF(A206="","",N206*'Ergebnis (detailliert)'!J206/'Ergebnis (detailliert)'!I206),0)</f>
        <v/>
      </c>
      <c r="Q206" s="95" t="str">
        <f t="shared" si="12"/>
        <v/>
      </c>
      <c r="R206" s="96" t="str">
        <f t="shared" si="13"/>
        <v/>
      </c>
      <c r="S206" s="97" t="str">
        <f>IF(A206="","",IF(LOOKUP(A206,Stammdaten!$A$17:$A$1001,Stammdaten!$G$17:$G$1001)="Nein",0,IF(ISBLANK('Beladung des Speichers'!A206),"",ROUND(MIN(J206,Q206)*-1,2))))</f>
        <v/>
      </c>
    </row>
    <row r="207" spans="1:19" x14ac:dyDescent="0.2">
      <c r="A207" s="98" t="str">
        <f>IF('Beladung des Speichers'!A207="","",'Beladung des Speichers'!A207)</f>
        <v/>
      </c>
      <c r="B207" s="98" t="str">
        <f>IF('Beladung des Speichers'!B207="","",'Beladung des Speichers'!B207)</f>
        <v/>
      </c>
      <c r="C207" s="150" t="str">
        <f>IF(ISBLANK('Beladung des Speichers'!A207),"",SUMIFS('Beladung des Speichers'!$C$17:$C$300,'Beladung des Speichers'!$A$17:$A$300,A207)-SUMIFS('Entladung des Speichers'!$C$17:$C$300,'Entladung des Speichers'!$A$17:$A$300,A207)+SUMIFS(Füllstände!$B$17:$B$299,Füllstände!$A$17:$A$299,A207)-SUMIFS(Füllstände!$C$17:$C$299,Füllstände!$A$17:$A$299,A207))</f>
        <v/>
      </c>
      <c r="D207" s="151" t="str">
        <f>IF(ISBLANK('Beladung des Speichers'!A207),"",C207*'Beladung des Speichers'!C207/SUMIFS('Beladung des Speichers'!$C$17:$C$300,'Beladung des Speichers'!$A$17:$A$300,A207))</f>
        <v/>
      </c>
      <c r="E207" s="152" t="str">
        <f>IF(ISBLANK('Beladung des Speichers'!A207),"",1/SUMIFS('Beladung des Speichers'!$C$17:$C$300,'Beladung des Speichers'!$A$17:$A$300,A207)*C207*SUMIF($A$17:$A$300,A207,'Beladung des Speichers'!$E$17:$E$300))</f>
        <v/>
      </c>
      <c r="F207" s="153" t="str">
        <f>IF(ISBLANK('Beladung des Speichers'!A207),"",IF(C207=0,"0,00",D207/C207*E207))</f>
        <v/>
      </c>
      <c r="G207" s="154" t="str">
        <f>IF(ISBLANK('Beladung des Speichers'!A207),"",SUMIFS('Beladung des Speichers'!$C$17:$C$300,'Beladung des Speichers'!$A$17:$A$300,A207))</f>
        <v/>
      </c>
      <c r="H207" s="112" t="str">
        <f>IF(ISBLANK('Beladung des Speichers'!A207),"",'Beladung des Speichers'!C207)</f>
        <v/>
      </c>
      <c r="I207" s="155" t="str">
        <f>IF(ISBLANK('Beladung des Speichers'!A207),"",SUMIFS('Beladung des Speichers'!$E$17:$E$1001,'Beladung des Speichers'!$A$17:$A$1001,'Ergebnis (detailliert)'!A207))</f>
        <v/>
      </c>
      <c r="J207" s="113" t="str">
        <f>IF(ISBLANK('Beladung des Speichers'!A207),"",'Beladung des Speichers'!E207)</f>
        <v/>
      </c>
      <c r="K207" s="155" t="str">
        <f>IF(ISBLANK('Beladung des Speichers'!A207),"",SUMIFS('Entladung des Speichers'!$C$17:$C$1001,'Entladung des Speichers'!$A$17:$A$1001,'Ergebnis (detailliert)'!A207))</f>
        <v/>
      </c>
      <c r="L207" s="156" t="str">
        <f t="shared" si="10"/>
        <v/>
      </c>
      <c r="M207" s="156" t="str">
        <f>IF(ISBLANK('Entladung des Speichers'!A207),"",'Entladung des Speichers'!C207)</f>
        <v/>
      </c>
      <c r="N207" s="155" t="str">
        <f>IF(ISBLANK('Beladung des Speichers'!A207),"",SUMIFS('Entladung des Speichers'!$E$17:$E$1001,'Entladung des Speichers'!$A$17:$A$1001,'Ergebnis (detailliert)'!$A$17:$A$300))</f>
        <v/>
      </c>
      <c r="O207" s="113" t="str">
        <f t="shared" si="11"/>
        <v/>
      </c>
      <c r="P207" s="17" t="str">
        <f>IFERROR(IF(A207="","",N207*'Ergebnis (detailliert)'!J207/'Ergebnis (detailliert)'!I207),0)</f>
        <v/>
      </c>
      <c r="Q207" s="95" t="str">
        <f t="shared" si="12"/>
        <v/>
      </c>
      <c r="R207" s="96" t="str">
        <f t="shared" si="13"/>
        <v/>
      </c>
      <c r="S207" s="97" t="str">
        <f>IF(A207="","",IF(LOOKUP(A207,Stammdaten!$A$17:$A$1001,Stammdaten!$G$17:$G$1001)="Nein",0,IF(ISBLANK('Beladung des Speichers'!A207),"",ROUND(MIN(J207,Q207)*-1,2))))</f>
        <v/>
      </c>
    </row>
    <row r="208" spans="1:19" x14ac:dyDescent="0.2">
      <c r="A208" s="98" t="str">
        <f>IF('Beladung des Speichers'!A208="","",'Beladung des Speichers'!A208)</f>
        <v/>
      </c>
      <c r="B208" s="98" t="str">
        <f>IF('Beladung des Speichers'!B208="","",'Beladung des Speichers'!B208)</f>
        <v/>
      </c>
      <c r="C208" s="150" t="str">
        <f>IF(ISBLANK('Beladung des Speichers'!A208),"",SUMIFS('Beladung des Speichers'!$C$17:$C$300,'Beladung des Speichers'!$A$17:$A$300,A208)-SUMIFS('Entladung des Speichers'!$C$17:$C$300,'Entladung des Speichers'!$A$17:$A$300,A208)+SUMIFS(Füllstände!$B$17:$B$299,Füllstände!$A$17:$A$299,A208)-SUMIFS(Füllstände!$C$17:$C$299,Füllstände!$A$17:$A$299,A208))</f>
        <v/>
      </c>
      <c r="D208" s="151" t="str">
        <f>IF(ISBLANK('Beladung des Speichers'!A208),"",C208*'Beladung des Speichers'!C208/SUMIFS('Beladung des Speichers'!$C$17:$C$300,'Beladung des Speichers'!$A$17:$A$300,A208))</f>
        <v/>
      </c>
      <c r="E208" s="152" t="str">
        <f>IF(ISBLANK('Beladung des Speichers'!A208),"",1/SUMIFS('Beladung des Speichers'!$C$17:$C$300,'Beladung des Speichers'!$A$17:$A$300,A208)*C208*SUMIF($A$17:$A$300,A208,'Beladung des Speichers'!$E$17:$E$300))</f>
        <v/>
      </c>
      <c r="F208" s="153" t="str">
        <f>IF(ISBLANK('Beladung des Speichers'!A208),"",IF(C208=0,"0,00",D208/C208*E208))</f>
        <v/>
      </c>
      <c r="G208" s="154" t="str">
        <f>IF(ISBLANK('Beladung des Speichers'!A208),"",SUMIFS('Beladung des Speichers'!$C$17:$C$300,'Beladung des Speichers'!$A$17:$A$300,A208))</f>
        <v/>
      </c>
      <c r="H208" s="112" t="str">
        <f>IF(ISBLANK('Beladung des Speichers'!A208),"",'Beladung des Speichers'!C208)</f>
        <v/>
      </c>
      <c r="I208" s="155" t="str">
        <f>IF(ISBLANK('Beladung des Speichers'!A208),"",SUMIFS('Beladung des Speichers'!$E$17:$E$1001,'Beladung des Speichers'!$A$17:$A$1001,'Ergebnis (detailliert)'!A208))</f>
        <v/>
      </c>
      <c r="J208" s="113" t="str">
        <f>IF(ISBLANK('Beladung des Speichers'!A208),"",'Beladung des Speichers'!E208)</f>
        <v/>
      </c>
      <c r="K208" s="155" t="str">
        <f>IF(ISBLANK('Beladung des Speichers'!A208),"",SUMIFS('Entladung des Speichers'!$C$17:$C$1001,'Entladung des Speichers'!$A$17:$A$1001,'Ergebnis (detailliert)'!A208))</f>
        <v/>
      </c>
      <c r="L208" s="156" t="str">
        <f t="shared" si="10"/>
        <v/>
      </c>
      <c r="M208" s="156" t="str">
        <f>IF(ISBLANK('Entladung des Speichers'!A208),"",'Entladung des Speichers'!C208)</f>
        <v/>
      </c>
      <c r="N208" s="155" t="str">
        <f>IF(ISBLANK('Beladung des Speichers'!A208),"",SUMIFS('Entladung des Speichers'!$E$17:$E$1001,'Entladung des Speichers'!$A$17:$A$1001,'Ergebnis (detailliert)'!$A$17:$A$300))</f>
        <v/>
      </c>
      <c r="O208" s="113" t="str">
        <f t="shared" si="11"/>
        <v/>
      </c>
      <c r="P208" s="17" t="str">
        <f>IFERROR(IF(A208="","",N208*'Ergebnis (detailliert)'!J208/'Ergebnis (detailliert)'!I208),0)</f>
        <v/>
      </c>
      <c r="Q208" s="95" t="str">
        <f t="shared" si="12"/>
        <v/>
      </c>
      <c r="R208" s="96" t="str">
        <f t="shared" si="13"/>
        <v/>
      </c>
      <c r="S208" s="97" t="str">
        <f>IF(A208="","",IF(LOOKUP(A208,Stammdaten!$A$17:$A$1001,Stammdaten!$G$17:$G$1001)="Nein",0,IF(ISBLANK('Beladung des Speichers'!A208),"",ROUND(MIN(J208,Q208)*-1,2))))</f>
        <v/>
      </c>
    </row>
    <row r="209" spans="1:19" x14ac:dyDescent="0.2">
      <c r="A209" s="98" t="str">
        <f>IF('Beladung des Speichers'!A209="","",'Beladung des Speichers'!A209)</f>
        <v/>
      </c>
      <c r="B209" s="98" t="str">
        <f>IF('Beladung des Speichers'!B209="","",'Beladung des Speichers'!B209)</f>
        <v/>
      </c>
      <c r="C209" s="150" t="str">
        <f>IF(ISBLANK('Beladung des Speichers'!A209),"",SUMIFS('Beladung des Speichers'!$C$17:$C$300,'Beladung des Speichers'!$A$17:$A$300,A209)-SUMIFS('Entladung des Speichers'!$C$17:$C$300,'Entladung des Speichers'!$A$17:$A$300,A209)+SUMIFS(Füllstände!$B$17:$B$299,Füllstände!$A$17:$A$299,A209)-SUMIFS(Füllstände!$C$17:$C$299,Füllstände!$A$17:$A$299,A209))</f>
        <v/>
      </c>
      <c r="D209" s="151" t="str">
        <f>IF(ISBLANK('Beladung des Speichers'!A209),"",C209*'Beladung des Speichers'!C209/SUMIFS('Beladung des Speichers'!$C$17:$C$300,'Beladung des Speichers'!$A$17:$A$300,A209))</f>
        <v/>
      </c>
      <c r="E209" s="152" t="str">
        <f>IF(ISBLANK('Beladung des Speichers'!A209),"",1/SUMIFS('Beladung des Speichers'!$C$17:$C$300,'Beladung des Speichers'!$A$17:$A$300,A209)*C209*SUMIF($A$17:$A$300,A209,'Beladung des Speichers'!$E$17:$E$300))</f>
        <v/>
      </c>
      <c r="F209" s="153" t="str">
        <f>IF(ISBLANK('Beladung des Speichers'!A209),"",IF(C209=0,"0,00",D209/C209*E209))</f>
        <v/>
      </c>
      <c r="G209" s="154" t="str">
        <f>IF(ISBLANK('Beladung des Speichers'!A209),"",SUMIFS('Beladung des Speichers'!$C$17:$C$300,'Beladung des Speichers'!$A$17:$A$300,A209))</f>
        <v/>
      </c>
      <c r="H209" s="112" t="str">
        <f>IF(ISBLANK('Beladung des Speichers'!A209),"",'Beladung des Speichers'!C209)</f>
        <v/>
      </c>
      <c r="I209" s="155" t="str">
        <f>IF(ISBLANK('Beladung des Speichers'!A209),"",SUMIFS('Beladung des Speichers'!$E$17:$E$1001,'Beladung des Speichers'!$A$17:$A$1001,'Ergebnis (detailliert)'!A209))</f>
        <v/>
      </c>
      <c r="J209" s="113" t="str">
        <f>IF(ISBLANK('Beladung des Speichers'!A209),"",'Beladung des Speichers'!E209)</f>
        <v/>
      </c>
      <c r="K209" s="155" t="str">
        <f>IF(ISBLANK('Beladung des Speichers'!A209),"",SUMIFS('Entladung des Speichers'!$C$17:$C$1001,'Entladung des Speichers'!$A$17:$A$1001,'Ergebnis (detailliert)'!A209))</f>
        <v/>
      </c>
      <c r="L209" s="156" t="str">
        <f t="shared" si="10"/>
        <v/>
      </c>
      <c r="M209" s="156" t="str">
        <f>IF(ISBLANK('Entladung des Speichers'!A209),"",'Entladung des Speichers'!C209)</f>
        <v/>
      </c>
      <c r="N209" s="155" t="str">
        <f>IF(ISBLANK('Beladung des Speichers'!A209),"",SUMIFS('Entladung des Speichers'!$E$17:$E$1001,'Entladung des Speichers'!$A$17:$A$1001,'Ergebnis (detailliert)'!$A$17:$A$300))</f>
        <v/>
      </c>
      <c r="O209" s="113" t="str">
        <f t="shared" si="11"/>
        <v/>
      </c>
      <c r="P209" s="17" t="str">
        <f>IFERROR(IF(A209="","",N209*'Ergebnis (detailliert)'!J209/'Ergebnis (detailliert)'!I209),0)</f>
        <v/>
      </c>
      <c r="Q209" s="95" t="str">
        <f t="shared" si="12"/>
        <v/>
      </c>
      <c r="R209" s="96" t="str">
        <f t="shared" si="13"/>
        <v/>
      </c>
      <c r="S209" s="97" t="str">
        <f>IF(A209="","",IF(LOOKUP(A209,Stammdaten!$A$17:$A$1001,Stammdaten!$G$17:$G$1001)="Nein",0,IF(ISBLANK('Beladung des Speichers'!A209),"",ROUND(MIN(J209,Q209)*-1,2))))</f>
        <v/>
      </c>
    </row>
    <row r="210" spans="1:19" x14ac:dyDescent="0.2">
      <c r="A210" s="98" t="str">
        <f>IF('Beladung des Speichers'!A210="","",'Beladung des Speichers'!A210)</f>
        <v/>
      </c>
      <c r="B210" s="98" t="str">
        <f>IF('Beladung des Speichers'!B210="","",'Beladung des Speichers'!B210)</f>
        <v/>
      </c>
      <c r="C210" s="150" t="str">
        <f>IF(ISBLANK('Beladung des Speichers'!A210),"",SUMIFS('Beladung des Speichers'!$C$17:$C$300,'Beladung des Speichers'!$A$17:$A$300,A210)-SUMIFS('Entladung des Speichers'!$C$17:$C$300,'Entladung des Speichers'!$A$17:$A$300,A210)+SUMIFS(Füllstände!$B$17:$B$299,Füllstände!$A$17:$A$299,A210)-SUMIFS(Füllstände!$C$17:$C$299,Füllstände!$A$17:$A$299,A210))</f>
        <v/>
      </c>
      <c r="D210" s="151" t="str">
        <f>IF(ISBLANK('Beladung des Speichers'!A210),"",C210*'Beladung des Speichers'!C210/SUMIFS('Beladung des Speichers'!$C$17:$C$300,'Beladung des Speichers'!$A$17:$A$300,A210))</f>
        <v/>
      </c>
      <c r="E210" s="152" t="str">
        <f>IF(ISBLANK('Beladung des Speichers'!A210),"",1/SUMIFS('Beladung des Speichers'!$C$17:$C$300,'Beladung des Speichers'!$A$17:$A$300,A210)*C210*SUMIF($A$17:$A$300,A210,'Beladung des Speichers'!$E$17:$E$300))</f>
        <v/>
      </c>
      <c r="F210" s="153" t="str">
        <f>IF(ISBLANK('Beladung des Speichers'!A210),"",IF(C210=0,"0,00",D210/C210*E210))</f>
        <v/>
      </c>
      <c r="G210" s="154" t="str">
        <f>IF(ISBLANK('Beladung des Speichers'!A210),"",SUMIFS('Beladung des Speichers'!$C$17:$C$300,'Beladung des Speichers'!$A$17:$A$300,A210))</f>
        <v/>
      </c>
      <c r="H210" s="112" t="str">
        <f>IF(ISBLANK('Beladung des Speichers'!A210),"",'Beladung des Speichers'!C210)</f>
        <v/>
      </c>
      <c r="I210" s="155" t="str">
        <f>IF(ISBLANK('Beladung des Speichers'!A210),"",SUMIFS('Beladung des Speichers'!$E$17:$E$1001,'Beladung des Speichers'!$A$17:$A$1001,'Ergebnis (detailliert)'!A210))</f>
        <v/>
      </c>
      <c r="J210" s="113" t="str">
        <f>IF(ISBLANK('Beladung des Speichers'!A210),"",'Beladung des Speichers'!E210)</f>
        <v/>
      </c>
      <c r="K210" s="155" t="str">
        <f>IF(ISBLANK('Beladung des Speichers'!A210),"",SUMIFS('Entladung des Speichers'!$C$17:$C$1001,'Entladung des Speichers'!$A$17:$A$1001,'Ergebnis (detailliert)'!A210))</f>
        <v/>
      </c>
      <c r="L210" s="156" t="str">
        <f t="shared" ref="L210:L273" si="14">IF(A210="","",K210+C210)</f>
        <v/>
      </c>
      <c r="M210" s="156" t="str">
        <f>IF(ISBLANK('Entladung des Speichers'!A210),"",'Entladung des Speichers'!C210)</f>
        <v/>
      </c>
      <c r="N210" s="155" t="str">
        <f>IF(ISBLANK('Beladung des Speichers'!A210),"",SUMIFS('Entladung des Speichers'!$E$17:$E$1001,'Entladung des Speichers'!$A$17:$A$1001,'Ergebnis (detailliert)'!$A$17:$A$300))</f>
        <v/>
      </c>
      <c r="O210" s="113" t="str">
        <f t="shared" ref="O210:O273" si="15">IF(A210="","",N210+E210)</f>
        <v/>
      </c>
      <c r="P210" s="17" t="str">
        <f>IFERROR(IF(A210="","",N210*'Ergebnis (detailliert)'!J210/'Ergebnis (detailliert)'!I210),0)</f>
        <v/>
      </c>
      <c r="Q210" s="95" t="str">
        <f t="shared" ref="Q210:Q273" si="16">IFERROR(IF(A210="","",P210+E210*H210/G210),0)</f>
        <v/>
      </c>
      <c r="R210" s="96" t="str">
        <f t="shared" ref="R210:R273" si="17">H210</f>
        <v/>
      </c>
      <c r="S210" s="97" t="str">
        <f>IF(A210="","",IF(LOOKUP(A210,Stammdaten!$A$17:$A$1001,Stammdaten!$G$17:$G$1001)="Nein",0,IF(ISBLANK('Beladung des Speichers'!A210),"",ROUND(MIN(J210,Q210)*-1,2))))</f>
        <v/>
      </c>
    </row>
    <row r="211" spans="1:19" x14ac:dyDescent="0.2">
      <c r="A211" s="98" t="str">
        <f>IF('Beladung des Speichers'!A211="","",'Beladung des Speichers'!A211)</f>
        <v/>
      </c>
      <c r="B211" s="98" t="str">
        <f>IF('Beladung des Speichers'!B211="","",'Beladung des Speichers'!B211)</f>
        <v/>
      </c>
      <c r="C211" s="150" t="str">
        <f>IF(ISBLANK('Beladung des Speichers'!A211),"",SUMIFS('Beladung des Speichers'!$C$17:$C$300,'Beladung des Speichers'!$A$17:$A$300,A211)-SUMIFS('Entladung des Speichers'!$C$17:$C$300,'Entladung des Speichers'!$A$17:$A$300,A211)+SUMIFS(Füllstände!$B$17:$B$299,Füllstände!$A$17:$A$299,A211)-SUMIFS(Füllstände!$C$17:$C$299,Füllstände!$A$17:$A$299,A211))</f>
        <v/>
      </c>
      <c r="D211" s="151" t="str">
        <f>IF(ISBLANK('Beladung des Speichers'!A211),"",C211*'Beladung des Speichers'!C211/SUMIFS('Beladung des Speichers'!$C$17:$C$300,'Beladung des Speichers'!$A$17:$A$300,A211))</f>
        <v/>
      </c>
      <c r="E211" s="152" t="str">
        <f>IF(ISBLANK('Beladung des Speichers'!A211),"",1/SUMIFS('Beladung des Speichers'!$C$17:$C$300,'Beladung des Speichers'!$A$17:$A$300,A211)*C211*SUMIF($A$17:$A$300,A211,'Beladung des Speichers'!$E$17:$E$300))</f>
        <v/>
      </c>
      <c r="F211" s="153" t="str">
        <f>IF(ISBLANK('Beladung des Speichers'!A211),"",IF(C211=0,"0,00",D211/C211*E211))</f>
        <v/>
      </c>
      <c r="G211" s="154" t="str">
        <f>IF(ISBLANK('Beladung des Speichers'!A211),"",SUMIFS('Beladung des Speichers'!$C$17:$C$300,'Beladung des Speichers'!$A$17:$A$300,A211))</f>
        <v/>
      </c>
      <c r="H211" s="112" t="str">
        <f>IF(ISBLANK('Beladung des Speichers'!A211),"",'Beladung des Speichers'!C211)</f>
        <v/>
      </c>
      <c r="I211" s="155" t="str">
        <f>IF(ISBLANK('Beladung des Speichers'!A211),"",SUMIFS('Beladung des Speichers'!$E$17:$E$1001,'Beladung des Speichers'!$A$17:$A$1001,'Ergebnis (detailliert)'!A211))</f>
        <v/>
      </c>
      <c r="J211" s="113" t="str">
        <f>IF(ISBLANK('Beladung des Speichers'!A211),"",'Beladung des Speichers'!E211)</f>
        <v/>
      </c>
      <c r="K211" s="155" t="str">
        <f>IF(ISBLANK('Beladung des Speichers'!A211),"",SUMIFS('Entladung des Speichers'!$C$17:$C$1001,'Entladung des Speichers'!$A$17:$A$1001,'Ergebnis (detailliert)'!A211))</f>
        <v/>
      </c>
      <c r="L211" s="156" t="str">
        <f t="shared" si="14"/>
        <v/>
      </c>
      <c r="M211" s="156" t="str">
        <f>IF(ISBLANK('Entladung des Speichers'!A211),"",'Entladung des Speichers'!C211)</f>
        <v/>
      </c>
      <c r="N211" s="155" t="str">
        <f>IF(ISBLANK('Beladung des Speichers'!A211),"",SUMIFS('Entladung des Speichers'!$E$17:$E$1001,'Entladung des Speichers'!$A$17:$A$1001,'Ergebnis (detailliert)'!$A$17:$A$300))</f>
        <v/>
      </c>
      <c r="O211" s="113" t="str">
        <f t="shared" si="15"/>
        <v/>
      </c>
      <c r="P211" s="17" t="str">
        <f>IFERROR(IF(A211="","",N211*'Ergebnis (detailliert)'!J211/'Ergebnis (detailliert)'!I211),0)</f>
        <v/>
      </c>
      <c r="Q211" s="95" t="str">
        <f t="shared" si="16"/>
        <v/>
      </c>
      <c r="R211" s="96" t="str">
        <f t="shared" si="17"/>
        <v/>
      </c>
      <c r="S211" s="97" t="str">
        <f>IF(A211="","",IF(LOOKUP(A211,Stammdaten!$A$17:$A$1001,Stammdaten!$G$17:$G$1001)="Nein",0,IF(ISBLANK('Beladung des Speichers'!A211),"",ROUND(MIN(J211,Q211)*-1,2))))</f>
        <v/>
      </c>
    </row>
    <row r="212" spans="1:19" x14ac:dyDescent="0.2">
      <c r="A212" s="98" t="str">
        <f>IF('Beladung des Speichers'!A212="","",'Beladung des Speichers'!A212)</f>
        <v/>
      </c>
      <c r="B212" s="98" t="str">
        <f>IF('Beladung des Speichers'!B212="","",'Beladung des Speichers'!B212)</f>
        <v/>
      </c>
      <c r="C212" s="150" t="str">
        <f>IF(ISBLANK('Beladung des Speichers'!A212),"",SUMIFS('Beladung des Speichers'!$C$17:$C$300,'Beladung des Speichers'!$A$17:$A$300,A212)-SUMIFS('Entladung des Speichers'!$C$17:$C$300,'Entladung des Speichers'!$A$17:$A$300,A212)+SUMIFS(Füllstände!$B$17:$B$299,Füllstände!$A$17:$A$299,A212)-SUMIFS(Füllstände!$C$17:$C$299,Füllstände!$A$17:$A$299,A212))</f>
        <v/>
      </c>
      <c r="D212" s="151" t="str">
        <f>IF(ISBLANK('Beladung des Speichers'!A212),"",C212*'Beladung des Speichers'!C212/SUMIFS('Beladung des Speichers'!$C$17:$C$300,'Beladung des Speichers'!$A$17:$A$300,A212))</f>
        <v/>
      </c>
      <c r="E212" s="152" t="str">
        <f>IF(ISBLANK('Beladung des Speichers'!A212),"",1/SUMIFS('Beladung des Speichers'!$C$17:$C$300,'Beladung des Speichers'!$A$17:$A$300,A212)*C212*SUMIF($A$17:$A$300,A212,'Beladung des Speichers'!$E$17:$E$300))</f>
        <v/>
      </c>
      <c r="F212" s="153" t="str">
        <f>IF(ISBLANK('Beladung des Speichers'!A212),"",IF(C212=0,"0,00",D212/C212*E212))</f>
        <v/>
      </c>
      <c r="G212" s="154" t="str">
        <f>IF(ISBLANK('Beladung des Speichers'!A212),"",SUMIFS('Beladung des Speichers'!$C$17:$C$300,'Beladung des Speichers'!$A$17:$A$300,A212))</f>
        <v/>
      </c>
      <c r="H212" s="112" t="str">
        <f>IF(ISBLANK('Beladung des Speichers'!A212),"",'Beladung des Speichers'!C212)</f>
        <v/>
      </c>
      <c r="I212" s="155" t="str">
        <f>IF(ISBLANK('Beladung des Speichers'!A212),"",SUMIFS('Beladung des Speichers'!$E$17:$E$1001,'Beladung des Speichers'!$A$17:$A$1001,'Ergebnis (detailliert)'!A212))</f>
        <v/>
      </c>
      <c r="J212" s="113" t="str">
        <f>IF(ISBLANK('Beladung des Speichers'!A212),"",'Beladung des Speichers'!E212)</f>
        <v/>
      </c>
      <c r="K212" s="155" t="str">
        <f>IF(ISBLANK('Beladung des Speichers'!A212),"",SUMIFS('Entladung des Speichers'!$C$17:$C$1001,'Entladung des Speichers'!$A$17:$A$1001,'Ergebnis (detailliert)'!A212))</f>
        <v/>
      </c>
      <c r="L212" s="156" t="str">
        <f t="shared" si="14"/>
        <v/>
      </c>
      <c r="M212" s="156" t="str">
        <f>IF(ISBLANK('Entladung des Speichers'!A212),"",'Entladung des Speichers'!C212)</f>
        <v/>
      </c>
      <c r="N212" s="155" t="str">
        <f>IF(ISBLANK('Beladung des Speichers'!A212),"",SUMIFS('Entladung des Speichers'!$E$17:$E$1001,'Entladung des Speichers'!$A$17:$A$1001,'Ergebnis (detailliert)'!$A$17:$A$300))</f>
        <v/>
      </c>
      <c r="O212" s="113" t="str">
        <f t="shared" si="15"/>
        <v/>
      </c>
      <c r="P212" s="17" t="str">
        <f>IFERROR(IF(A212="","",N212*'Ergebnis (detailliert)'!J212/'Ergebnis (detailliert)'!I212),0)</f>
        <v/>
      </c>
      <c r="Q212" s="95" t="str">
        <f t="shared" si="16"/>
        <v/>
      </c>
      <c r="R212" s="96" t="str">
        <f t="shared" si="17"/>
        <v/>
      </c>
      <c r="S212" s="97" t="str">
        <f>IF(A212="","",IF(LOOKUP(A212,Stammdaten!$A$17:$A$1001,Stammdaten!$G$17:$G$1001)="Nein",0,IF(ISBLANK('Beladung des Speichers'!A212),"",ROUND(MIN(J212,Q212)*-1,2))))</f>
        <v/>
      </c>
    </row>
    <row r="213" spans="1:19" x14ac:dyDescent="0.2">
      <c r="A213" s="98" t="str">
        <f>IF('Beladung des Speichers'!A213="","",'Beladung des Speichers'!A213)</f>
        <v/>
      </c>
      <c r="B213" s="98" t="str">
        <f>IF('Beladung des Speichers'!B213="","",'Beladung des Speichers'!B213)</f>
        <v/>
      </c>
      <c r="C213" s="150" t="str">
        <f>IF(ISBLANK('Beladung des Speichers'!A213),"",SUMIFS('Beladung des Speichers'!$C$17:$C$300,'Beladung des Speichers'!$A$17:$A$300,A213)-SUMIFS('Entladung des Speichers'!$C$17:$C$300,'Entladung des Speichers'!$A$17:$A$300,A213)+SUMIFS(Füllstände!$B$17:$B$299,Füllstände!$A$17:$A$299,A213)-SUMIFS(Füllstände!$C$17:$C$299,Füllstände!$A$17:$A$299,A213))</f>
        <v/>
      </c>
      <c r="D213" s="151" t="str">
        <f>IF(ISBLANK('Beladung des Speichers'!A213),"",C213*'Beladung des Speichers'!C213/SUMIFS('Beladung des Speichers'!$C$17:$C$300,'Beladung des Speichers'!$A$17:$A$300,A213))</f>
        <v/>
      </c>
      <c r="E213" s="152" t="str">
        <f>IF(ISBLANK('Beladung des Speichers'!A213),"",1/SUMIFS('Beladung des Speichers'!$C$17:$C$300,'Beladung des Speichers'!$A$17:$A$300,A213)*C213*SUMIF($A$17:$A$300,A213,'Beladung des Speichers'!$E$17:$E$300))</f>
        <v/>
      </c>
      <c r="F213" s="153" t="str">
        <f>IF(ISBLANK('Beladung des Speichers'!A213),"",IF(C213=0,"0,00",D213/C213*E213))</f>
        <v/>
      </c>
      <c r="G213" s="154" t="str">
        <f>IF(ISBLANK('Beladung des Speichers'!A213),"",SUMIFS('Beladung des Speichers'!$C$17:$C$300,'Beladung des Speichers'!$A$17:$A$300,A213))</f>
        <v/>
      </c>
      <c r="H213" s="112" t="str">
        <f>IF(ISBLANK('Beladung des Speichers'!A213),"",'Beladung des Speichers'!C213)</f>
        <v/>
      </c>
      <c r="I213" s="155" t="str">
        <f>IF(ISBLANK('Beladung des Speichers'!A213),"",SUMIFS('Beladung des Speichers'!$E$17:$E$1001,'Beladung des Speichers'!$A$17:$A$1001,'Ergebnis (detailliert)'!A213))</f>
        <v/>
      </c>
      <c r="J213" s="113" t="str">
        <f>IF(ISBLANK('Beladung des Speichers'!A213),"",'Beladung des Speichers'!E213)</f>
        <v/>
      </c>
      <c r="K213" s="155" t="str">
        <f>IF(ISBLANK('Beladung des Speichers'!A213),"",SUMIFS('Entladung des Speichers'!$C$17:$C$1001,'Entladung des Speichers'!$A$17:$A$1001,'Ergebnis (detailliert)'!A213))</f>
        <v/>
      </c>
      <c r="L213" s="156" t="str">
        <f t="shared" si="14"/>
        <v/>
      </c>
      <c r="M213" s="156" t="str">
        <f>IF(ISBLANK('Entladung des Speichers'!A213),"",'Entladung des Speichers'!C213)</f>
        <v/>
      </c>
      <c r="N213" s="155" t="str">
        <f>IF(ISBLANK('Beladung des Speichers'!A213),"",SUMIFS('Entladung des Speichers'!$E$17:$E$1001,'Entladung des Speichers'!$A$17:$A$1001,'Ergebnis (detailliert)'!$A$17:$A$300))</f>
        <v/>
      </c>
      <c r="O213" s="113" t="str">
        <f t="shared" si="15"/>
        <v/>
      </c>
      <c r="P213" s="17" t="str">
        <f>IFERROR(IF(A213="","",N213*'Ergebnis (detailliert)'!J213/'Ergebnis (detailliert)'!I213),0)</f>
        <v/>
      </c>
      <c r="Q213" s="95" t="str">
        <f t="shared" si="16"/>
        <v/>
      </c>
      <c r="R213" s="96" t="str">
        <f t="shared" si="17"/>
        <v/>
      </c>
      <c r="S213" s="97" t="str">
        <f>IF(A213="","",IF(LOOKUP(A213,Stammdaten!$A$17:$A$1001,Stammdaten!$G$17:$G$1001)="Nein",0,IF(ISBLANK('Beladung des Speichers'!A213),"",ROUND(MIN(J213,Q213)*-1,2))))</f>
        <v/>
      </c>
    </row>
    <row r="214" spans="1:19" x14ac:dyDescent="0.2">
      <c r="A214" s="98" t="str">
        <f>IF('Beladung des Speichers'!A214="","",'Beladung des Speichers'!A214)</f>
        <v/>
      </c>
      <c r="B214" s="98" t="str">
        <f>IF('Beladung des Speichers'!B214="","",'Beladung des Speichers'!B214)</f>
        <v/>
      </c>
      <c r="C214" s="150" t="str">
        <f>IF(ISBLANK('Beladung des Speichers'!A214),"",SUMIFS('Beladung des Speichers'!$C$17:$C$300,'Beladung des Speichers'!$A$17:$A$300,A214)-SUMIFS('Entladung des Speichers'!$C$17:$C$300,'Entladung des Speichers'!$A$17:$A$300,A214)+SUMIFS(Füllstände!$B$17:$B$299,Füllstände!$A$17:$A$299,A214)-SUMIFS(Füllstände!$C$17:$C$299,Füllstände!$A$17:$A$299,A214))</f>
        <v/>
      </c>
      <c r="D214" s="151" t="str">
        <f>IF(ISBLANK('Beladung des Speichers'!A214),"",C214*'Beladung des Speichers'!C214/SUMIFS('Beladung des Speichers'!$C$17:$C$300,'Beladung des Speichers'!$A$17:$A$300,A214))</f>
        <v/>
      </c>
      <c r="E214" s="152" t="str">
        <f>IF(ISBLANK('Beladung des Speichers'!A214),"",1/SUMIFS('Beladung des Speichers'!$C$17:$C$300,'Beladung des Speichers'!$A$17:$A$300,A214)*C214*SUMIF($A$17:$A$300,A214,'Beladung des Speichers'!$E$17:$E$300))</f>
        <v/>
      </c>
      <c r="F214" s="153" t="str">
        <f>IF(ISBLANK('Beladung des Speichers'!A214),"",IF(C214=0,"0,00",D214/C214*E214))</f>
        <v/>
      </c>
      <c r="G214" s="154" t="str">
        <f>IF(ISBLANK('Beladung des Speichers'!A214),"",SUMIFS('Beladung des Speichers'!$C$17:$C$300,'Beladung des Speichers'!$A$17:$A$300,A214))</f>
        <v/>
      </c>
      <c r="H214" s="112" t="str">
        <f>IF(ISBLANK('Beladung des Speichers'!A214),"",'Beladung des Speichers'!C214)</f>
        <v/>
      </c>
      <c r="I214" s="155" t="str">
        <f>IF(ISBLANK('Beladung des Speichers'!A214),"",SUMIFS('Beladung des Speichers'!$E$17:$E$1001,'Beladung des Speichers'!$A$17:$A$1001,'Ergebnis (detailliert)'!A214))</f>
        <v/>
      </c>
      <c r="J214" s="113" t="str">
        <f>IF(ISBLANK('Beladung des Speichers'!A214),"",'Beladung des Speichers'!E214)</f>
        <v/>
      </c>
      <c r="K214" s="155" t="str">
        <f>IF(ISBLANK('Beladung des Speichers'!A214),"",SUMIFS('Entladung des Speichers'!$C$17:$C$1001,'Entladung des Speichers'!$A$17:$A$1001,'Ergebnis (detailliert)'!A214))</f>
        <v/>
      </c>
      <c r="L214" s="156" t="str">
        <f t="shared" si="14"/>
        <v/>
      </c>
      <c r="M214" s="156" t="str">
        <f>IF(ISBLANK('Entladung des Speichers'!A214),"",'Entladung des Speichers'!C214)</f>
        <v/>
      </c>
      <c r="N214" s="155" t="str">
        <f>IF(ISBLANK('Beladung des Speichers'!A214),"",SUMIFS('Entladung des Speichers'!$E$17:$E$1001,'Entladung des Speichers'!$A$17:$A$1001,'Ergebnis (detailliert)'!$A$17:$A$300))</f>
        <v/>
      </c>
      <c r="O214" s="113" t="str">
        <f t="shared" si="15"/>
        <v/>
      </c>
      <c r="P214" s="17" t="str">
        <f>IFERROR(IF(A214="","",N214*'Ergebnis (detailliert)'!J214/'Ergebnis (detailliert)'!I214),0)</f>
        <v/>
      </c>
      <c r="Q214" s="95" t="str">
        <f t="shared" si="16"/>
        <v/>
      </c>
      <c r="R214" s="96" t="str">
        <f t="shared" si="17"/>
        <v/>
      </c>
      <c r="S214" s="97" t="str">
        <f>IF(A214="","",IF(LOOKUP(A214,Stammdaten!$A$17:$A$1001,Stammdaten!$G$17:$G$1001)="Nein",0,IF(ISBLANK('Beladung des Speichers'!A214),"",ROUND(MIN(J214,Q214)*-1,2))))</f>
        <v/>
      </c>
    </row>
    <row r="215" spans="1:19" x14ac:dyDescent="0.2">
      <c r="A215" s="98" t="str">
        <f>IF('Beladung des Speichers'!A215="","",'Beladung des Speichers'!A215)</f>
        <v/>
      </c>
      <c r="B215" s="98" t="str">
        <f>IF('Beladung des Speichers'!B215="","",'Beladung des Speichers'!B215)</f>
        <v/>
      </c>
      <c r="C215" s="150" t="str">
        <f>IF(ISBLANK('Beladung des Speichers'!A215),"",SUMIFS('Beladung des Speichers'!$C$17:$C$300,'Beladung des Speichers'!$A$17:$A$300,A215)-SUMIFS('Entladung des Speichers'!$C$17:$C$300,'Entladung des Speichers'!$A$17:$A$300,A215)+SUMIFS(Füllstände!$B$17:$B$299,Füllstände!$A$17:$A$299,A215)-SUMIFS(Füllstände!$C$17:$C$299,Füllstände!$A$17:$A$299,A215))</f>
        <v/>
      </c>
      <c r="D215" s="151" t="str">
        <f>IF(ISBLANK('Beladung des Speichers'!A215),"",C215*'Beladung des Speichers'!C215/SUMIFS('Beladung des Speichers'!$C$17:$C$300,'Beladung des Speichers'!$A$17:$A$300,A215))</f>
        <v/>
      </c>
      <c r="E215" s="152" t="str">
        <f>IF(ISBLANK('Beladung des Speichers'!A215),"",1/SUMIFS('Beladung des Speichers'!$C$17:$C$300,'Beladung des Speichers'!$A$17:$A$300,A215)*C215*SUMIF($A$17:$A$300,A215,'Beladung des Speichers'!$E$17:$E$300))</f>
        <v/>
      </c>
      <c r="F215" s="153" t="str">
        <f>IF(ISBLANK('Beladung des Speichers'!A215),"",IF(C215=0,"0,00",D215/C215*E215))</f>
        <v/>
      </c>
      <c r="G215" s="154" t="str">
        <f>IF(ISBLANK('Beladung des Speichers'!A215),"",SUMIFS('Beladung des Speichers'!$C$17:$C$300,'Beladung des Speichers'!$A$17:$A$300,A215))</f>
        <v/>
      </c>
      <c r="H215" s="112" t="str">
        <f>IF(ISBLANK('Beladung des Speichers'!A215),"",'Beladung des Speichers'!C215)</f>
        <v/>
      </c>
      <c r="I215" s="155" t="str">
        <f>IF(ISBLANK('Beladung des Speichers'!A215),"",SUMIFS('Beladung des Speichers'!$E$17:$E$1001,'Beladung des Speichers'!$A$17:$A$1001,'Ergebnis (detailliert)'!A215))</f>
        <v/>
      </c>
      <c r="J215" s="113" t="str">
        <f>IF(ISBLANK('Beladung des Speichers'!A215),"",'Beladung des Speichers'!E215)</f>
        <v/>
      </c>
      <c r="K215" s="155" t="str">
        <f>IF(ISBLANK('Beladung des Speichers'!A215),"",SUMIFS('Entladung des Speichers'!$C$17:$C$1001,'Entladung des Speichers'!$A$17:$A$1001,'Ergebnis (detailliert)'!A215))</f>
        <v/>
      </c>
      <c r="L215" s="156" t="str">
        <f t="shared" si="14"/>
        <v/>
      </c>
      <c r="M215" s="156" t="str">
        <f>IF(ISBLANK('Entladung des Speichers'!A215),"",'Entladung des Speichers'!C215)</f>
        <v/>
      </c>
      <c r="N215" s="155" t="str">
        <f>IF(ISBLANK('Beladung des Speichers'!A215),"",SUMIFS('Entladung des Speichers'!$E$17:$E$1001,'Entladung des Speichers'!$A$17:$A$1001,'Ergebnis (detailliert)'!$A$17:$A$300))</f>
        <v/>
      </c>
      <c r="O215" s="113" t="str">
        <f t="shared" si="15"/>
        <v/>
      </c>
      <c r="P215" s="17" t="str">
        <f>IFERROR(IF(A215="","",N215*'Ergebnis (detailliert)'!J215/'Ergebnis (detailliert)'!I215),0)</f>
        <v/>
      </c>
      <c r="Q215" s="95" t="str">
        <f t="shared" si="16"/>
        <v/>
      </c>
      <c r="R215" s="96" t="str">
        <f t="shared" si="17"/>
        <v/>
      </c>
      <c r="S215" s="97" t="str">
        <f>IF(A215="","",IF(LOOKUP(A215,Stammdaten!$A$17:$A$1001,Stammdaten!$G$17:$G$1001)="Nein",0,IF(ISBLANK('Beladung des Speichers'!A215),"",ROUND(MIN(J215,Q215)*-1,2))))</f>
        <v/>
      </c>
    </row>
    <row r="216" spans="1:19" x14ac:dyDescent="0.2">
      <c r="A216" s="98" t="str">
        <f>IF('Beladung des Speichers'!A216="","",'Beladung des Speichers'!A216)</f>
        <v/>
      </c>
      <c r="B216" s="98" t="str">
        <f>IF('Beladung des Speichers'!B216="","",'Beladung des Speichers'!B216)</f>
        <v/>
      </c>
      <c r="C216" s="150" t="str">
        <f>IF(ISBLANK('Beladung des Speichers'!A216),"",SUMIFS('Beladung des Speichers'!$C$17:$C$300,'Beladung des Speichers'!$A$17:$A$300,A216)-SUMIFS('Entladung des Speichers'!$C$17:$C$300,'Entladung des Speichers'!$A$17:$A$300,A216)+SUMIFS(Füllstände!$B$17:$B$299,Füllstände!$A$17:$A$299,A216)-SUMIFS(Füllstände!$C$17:$C$299,Füllstände!$A$17:$A$299,A216))</f>
        <v/>
      </c>
      <c r="D216" s="151" t="str">
        <f>IF(ISBLANK('Beladung des Speichers'!A216),"",C216*'Beladung des Speichers'!C216/SUMIFS('Beladung des Speichers'!$C$17:$C$300,'Beladung des Speichers'!$A$17:$A$300,A216))</f>
        <v/>
      </c>
      <c r="E216" s="152" t="str">
        <f>IF(ISBLANK('Beladung des Speichers'!A216),"",1/SUMIFS('Beladung des Speichers'!$C$17:$C$300,'Beladung des Speichers'!$A$17:$A$300,A216)*C216*SUMIF($A$17:$A$300,A216,'Beladung des Speichers'!$E$17:$E$300))</f>
        <v/>
      </c>
      <c r="F216" s="153" t="str">
        <f>IF(ISBLANK('Beladung des Speichers'!A216),"",IF(C216=0,"0,00",D216/C216*E216))</f>
        <v/>
      </c>
      <c r="G216" s="154" t="str">
        <f>IF(ISBLANK('Beladung des Speichers'!A216),"",SUMIFS('Beladung des Speichers'!$C$17:$C$300,'Beladung des Speichers'!$A$17:$A$300,A216))</f>
        <v/>
      </c>
      <c r="H216" s="112" t="str">
        <f>IF(ISBLANK('Beladung des Speichers'!A216),"",'Beladung des Speichers'!C216)</f>
        <v/>
      </c>
      <c r="I216" s="155" t="str">
        <f>IF(ISBLANK('Beladung des Speichers'!A216),"",SUMIFS('Beladung des Speichers'!$E$17:$E$1001,'Beladung des Speichers'!$A$17:$A$1001,'Ergebnis (detailliert)'!A216))</f>
        <v/>
      </c>
      <c r="J216" s="113" t="str">
        <f>IF(ISBLANK('Beladung des Speichers'!A216),"",'Beladung des Speichers'!E216)</f>
        <v/>
      </c>
      <c r="K216" s="155" t="str">
        <f>IF(ISBLANK('Beladung des Speichers'!A216),"",SUMIFS('Entladung des Speichers'!$C$17:$C$1001,'Entladung des Speichers'!$A$17:$A$1001,'Ergebnis (detailliert)'!A216))</f>
        <v/>
      </c>
      <c r="L216" s="156" t="str">
        <f t="shared" si="14"/>
        <v/>
      </c>
      <c r="M216" s="156" t="str">
        <f>IF(ISBLANK('Entladung des Speichers'!A216),"",'Entladung des Speichers'!C216)</f>
        <v/>
      </c>
      <c r="N216" s="155" t="str">
        <f>IF(ISBLANK('Beladung des Speichers'!A216),"",SUMIFS('Entladung des Speichers'!$E$17:$E$1001,'Entladung des Speichers'!$A$17:$A$1001,'Ergebnis (detailliert)'!$A$17:$A$300))</f>
        <v/>
      </c>
      <c r="O216" s="113" t="str">
        <f t="shared" si="15"/>
        <v/>
      </c>
      <c r="P216" s="17" t="str">
        <f>IFERROR(IF(A216="","",N216*'Ergebnis (detailliert)'!J216/'Ergebnis (detailliert)'!I216),0)</f>
        <v/>
      </c>
      <c r="Q216" s="95" t="str">
        <f t="shared" si="16"/>
        <v/>
      </c>
      <c r="R216" s="96" t="str">
        <f t="shared" si="17"/>
        <v/>
      </c>
      <c r="S216" s="97" t="str">
        <f>IF(A216="","",IF(LOOKUP(A216,Stammdaten!$A$17:$A$1001,Stammdaten!$G$17:$G$1001)="Nein",0,IF(ISBLANK('Beladung des Speichers'!A216),"",ROUND(MIN(J216,Q216)*-1,2))))</f>
        <v/>
      </c>
    </row>
    <row r="217" spans="1:19" x14ac:dyDescent="0.2">
      <c r="A217" s="98" t="str">
        <f>IF('Beladung des Speichers'!A217="","",'Beladung des Speichers'!A217)</f>
        <v/>
      </c>
      <c r="B217" s="98" t="str">
        <f>IF('Beladung des Speichers'!B217="","",'Beladung des Speichers'!B217)</f>
        <v/>
      </c>
      <c r="C217" s="150" t="str">
        <f>IF(ISBLANK('Beladung des Speichers'!A217),"",SUMIFS('Beladung des Speichers'!$C$17:$C$300,'Beladung des Speichers'!$A$17:$A$300,A217)-SUMIFS('Entladung des Speichers'!$C$17:$C$300,'Entladung des Speichers'!$A$17:$A$300,A217)+SUMIFS(Füllstände!$B$17:$B$299,Füllstände!$A$17:$A$299,A217)-SUMIFS(Füllstände!$C$17:$C$299,Füllstände!$A$17:$A$299,A217))</f>
        <v/>
      </c>
      <c r="D217" s="151" t="str">
        <f>IF(ISBLANK('Beladung des Speichers'!A217),"",C217*'Beladung des Speichers'!C217/SUMIFS('Beladung des Speichers'!$C$17:$C$300,'Beladung des Speichers'!$A$17:$A$300,A217))</f>
        <v/>
      </c>
      <c r="E217" s="152" t="str">
        <f>IF(ISBLANK('Beladung des Speichers'!A217),"",1/SUMIFS('Beladung des Speichers'!$C$17:$C$300,'Beladung des Speichers'!$A$17:$A$300,A217)*C217*SUMIF($A$17:$A$300,A217,'Beladung des Speichers'!$E$17:$E$300))</f>
        <v/>
      </c>
      <c r="F217" s="153" t="str">
        <f>IF(ISBLANK('Beladung des Speichers'!A217),"",IF(C217=0,"0,00",D217/C217*E217))</f>
        <v/>
      </c>
      <c r="G217" s="154" t="str">
        <f>IF(ISBLANK('Beladung des Speichers'!A217),"",SUMIFS('Beladung des Speichers'!$C$17:$C$300,'Beladung des Speichers'!$A$17:$A$300,A217))</f>
        <v/>
      </c>
      <c r="H217" s="112" t="str">
        <f>IF(ISBLANK('Beladung des Speichers'!A217),"",'Beladung des Speichers'!C217)</f>
        <v/>
      </c>
      <c r="I217" s="155" t="str">
        <f>IF(ISBLANK('Beladung des Speichers'!A217),"",SUMIFS('Beladung des Speichers'!$E$17:$E$1001,'Beladung des Speichers'!$A$17:$A$1001,'Ergebnis (detailliert)'!A217))</f>
        <v/>
      </c>
      <c r="J217" s="113" t="str">
        <f>IF(ISBLANK('Beladung des Speichers'!A217),"",'Beladung des Speichers'!E217)</f>
        <v/>
      </c>
      <c r="K217" s="155" t="str">
        <f>IF(ISBLANK('Beladung des Speichers'!A217),"",SUMIFS('Entladung des Speichers'!$C$17:$C$1001,'Entladung des Speichers'!$A$17:$A$1001,'Ergebnis (detailliert)'!A217))</f>
        <v/>
      </c>
      <c r="L217" s="156" t="str">
        <f t="shared" si="14"/>
        <v/>
      </c>
      <c r="M217" s="156" t="str">
        <f>IF(ISBLANK('Entladung des Speichers'!A217),"",'Entladung des Speichers'!C217)</f>
        <v/>
      </c>
      <c r="N217" s="155" t="str">
        <f>IF(ISBLANK('Beladung des Speichers'!A217),"",SUMIFS('Entladung des Speichers'!$E$17:$E$1001,'Entladung des Speichers'!$A$17:$A$1001,'Ergebnis (detailliert)'!$A$17:$A$300))</f>
        <v/>
      </c>
      <c r="O217" s="113" t="str">
        <f t="shared" si="15"/>
        <v/>
      </c>
      <c r="P217" s="17" t="str">
        <f>IFERROR(IF(A217="","",N217*'Ergebnis (detailliert)'!J217/'Ergebnis (detailliert)'!I217),0)</f>
        <v/>
      </c>
      <c r="Q217" s="95" t="str">
        <f t="shared" si="16"/>
        <v/>
      </c>
      <c r="R217" s="96" t="str">
        <f t="shared" si="17"/>
        <v/>
      </c>
      <c r="S217" s="97" t="str">
        <f>IF(A217="","",IF(LOOKUP(A217,Stammdaten!$A$17:$A$1001,Stammdaten!$G$17:$G$1001)="Nein",0,IF(ISBLANK('Beladung des Speichers'!A217),"",ROUND(MIN(J217,Q217)*-1,2))))</f>
        <v/>
      </c>
    </row>
    <row r="218" spans="1:19" x14ac:dyDescent="0.2">
      <c r="A218" s="98" t="str">
        <f>IF('Beladung des Speichers'!A218="","",'Beladung des Speichers'!A218)</f>
        <v/>
      </c>
      <c r="B218" s="98" t="str">
        <f>IF('Beladung des Speichers'!B218="","",'Beladung des Speichers'!B218)</f>
        <v/>
      </c>
      <c r="C218" s="150" t="str">
        <f>IF(ISBLANK('Beladung des Speichers'!A218),"",SUMIFS('Beladung des Speichers'!$C$17:$C$300,'Beladung des Speichers'!$A$17:$A$300,A218)-SUMIFS('Entladung des Speichers'!$C$17:$C$300,'Entladung des Speichers'!$A$17:$A$300,A218)+SUMIFS(Füllstände!$B$17:$B$299,Füllstände!$A$17:$A$299,A218)-SUMIFS(Füllstände!$C$17:$C$299,Füllstände!$A$17:$A$299,A218))</f>
        <v/>
      </c>
      <c r="D218" s="151" t="str">
        <f>IF(ISBLANK('Beladung des Speichers'!A218),"",C218*'Beladung des Speichers'!C218/SUMIFS('Beladung des Speichers'!$C$17:$C$300,'Beladung des Speichers'!$A$17:$A$300,A218))</f>
        <v/>
      </c>
      <c r="E218" s="152" t="str">
        <f>IF(ISBLANK('Beladung des Speichers'!A218),"",1/SUMIFS('Beladung des Speichers'!$C$17:$C$300,'Beladung des Speichers'!$A$17:$A$300,A218)*C218*SUMIF($A$17:$A$300,A218,'Beladung des Speichers'!$E$17:$E$300))</f>
        <v/>
      </c>
      <c r="F218" s="153" t="str">
        <f>IF(ISBLANK('Beladung des Speichers'!A218),"",IF(C218=0,"0,00",D218/C218*E218))</f>
        <v/>
      </c>
      <c r="G218" s="154" t="str">
        <f>IF(ISBLANK('Beladung des Speichers'!A218),"",SUMIFS('Beladung des Speichers'!$C$17:$C$300,'Beladung des Speichers'!$A$17:$A$300,A218))</f>
        <v/>
      </c>
      <c r="H218" s="112" t="str">
        <f>IF(ISBLANK('Beladung des Speichers'!A218),"",'Beladung des Speichers'!C218)</f>
        <v/>
      </c>
      <c r="I218" s="155" t="str">
        <f>IF(ISBLANK('Beladung des Speichers'!A218),"",SUMIFS('Beladung des Speichers'!$E$17:$E$1001,'Beladung des Speichers'!$A$17:$A$1001,'Ergebnis (detailliert)'!A218))</f>
        <v/>
      </c>
      <c r="J218" s="113" t="str">
        <f>IF(ISBLANK('Beladung des Speichers'!A218),"",'Beladung des Speichers'!E218)</f>
        <v/>
      </c>
      <c r="K218" s="155" t="str">
        <f>IF(ISBLANK('Beladung des Speichers'!A218),"",SUMIFS('Entladung des Speichers'!$C$17:$C$1001,'Entladung des Speichers'!$A$17:$A$1001,'Ergebnis (detailliert)'!A218))</f>
        <v/>
      </c>
      <c r="L218" s="156" t="str">
        <f t="shared" si="14"/>
        <v/>
      </c>
      <c r="M218" s="156" t="str">
        <f>IF(ISBLANK('Entladung des Speichers'!A218),"",'Entladung des Speichers'!C218)</f>
        <v/>
      </c>
      <c r="N218" s="155" t="str">
        <f>IF(ISBLANK('Beladung des Speichers'!A218),"",SUMIFS('Entladung des Speichers'!$E$17:$E$1001,'Entladung des Speichers'!$A$17:$A$1001,'Ergebnis (detailliert)'!$A$17:$A$300))</f>
        <v/>
      </c>
      <c r="O218" s="113" t="str">
        <f t="shared" si="15"/>
        <v/>
      </c>
      <c r="P218" s="17" t="str">
        <f>IFERROR(IF(A218="","",N218*'Ergebnis (detailliert)'!J218/'Ergebnis (detailliert)'!I218),0)</f>
        <v/>
      </c>
      <c r="Q218" s="95" t="str">
        <f t="shared" si="16"/>
        <v/>
      </c>
      <c r="R218" s="96" t="str">
        <f t="shared" si="17"/>
        <v/>
      </c>
      <c r="S218" s="97" t="str">
        <f>IF(A218="","",IF(LOOKUP(A218,Stammdaten!$A$17:$A$1001,Stammdaten!$G$17:$G$1001)="Nein",0,IF(ISBLANK('Beladung des Speichers'!A218),"",ROUND(MIN(J218,Q218)*-1,2))))</f>
        <v/>
      </c>
    </row>
    <row r="219" spans="1:19" x14ac:dyDescent="0.2">
      <c r="A219" s="98" t="str">
        <f>IF('Beladung des Speichers'!A219="","",'Beladung des Speichers'!A219)</f>
        <v/>
      </c>
      <c r="B219" s="98" t="str">
        <f>IF('Beladung des Speichers'!B219="","",'Beladung des Speichers'!B219)</f>
        <v/>
      </c>
      <c r="C219" s="150" t="str">
        <f>IF(ISBLANK('Beladung des Speichers'!A219),"",SUMIFS('Beladung des Speichers'!$C$17:$C$300,'Beladung des Speichers'!$A$17:$A$300,A219)-SUMIFS('Entladung des Speichers'!$C$17:$C$300,'Entladung des Speichers'!$A$17:$A$300,A219)+SUMIFS(Füllstände!$B$17:$B$299,Füllstände!$A$17:$A$299,A219)-SUMIFS(Füllstände!$C$17:$C$299,Füllstände!$A$17:$A$299,A219))</f>
        <v/>
      </c>
      <c r="D219" s="151" t="str">
        <f>IF(ISBLANK('Beladung des Speichers'!A219),"",C219*'Beladung des Speichers'!C219/SUMIFS('Beladung des Speichers'!$C$17:$C$300,'Beladung des Speichers'!$A$17:$A$300,A219))</f>
        <v/>
      </c>
      <c r="E219" s="152" t="str">
        <f>IF(ISBLANK('Beladung des Speichers'!A219),"",1/SUMIFS('Beladung des Speichers'!$C$17:$C$300,'Beladung des Speichers'!$A$17:$A$300,A219)*C219*SUMIF($A$17:$A$300,A219,'Beladung des Speichers'!$E$17:$E$300))</f>
        <v/>
      </c>
      <c r="F219" s="153" t="str">
        <f>IF(ISBLANK('Beladung des Speichers'!A219),"",IF(C219=0,"0,00",D219/C219*E219))</f>
        <v/>
      </c>
      <c r="G219" s="154" t="str">
        <f>IF(ISBLANK('Beladung des Speichers'!A219),"",SUMIFS('Beladung des Speichers'!$C$17:$C$300,'Beladung des Speichers'!$A$17:$A$300,A219))</f>
        <v/>
      </c>
      <c r="H219" s="112" t="str">
        <f>IF(ISBLANK('Beladung des Speichers'!A219),"",'Beladung des Speichers'!C219)</f>
        <v/>
      </c>
      <c r="I219" s="155" t="str">
        <f>IF(ISBLANK('Beladung des Speichers'!A219),"",SUMIFS('Beladung des Speichers'!$E$17:$E$1001,'Beladung des Speichers'!$A$17:$A$1001,'Ergebnis (detailliert)'!A219))</f>
        <v/>
      </c>
      <c r="J219" s="113" t="str">
        <f>IF(ISBLANK('Beladung des Speichers'!A219),"",'Beladung des Speichers'!E219)</f>
        <v/>
      </c>
      <c r="K219" s="155" t="str">
        <f>IF(ISBLANK('Beladung des Speichers'!A219),"",SUMIFS('Entladung des Speichers'!$C$17:$C$1001,'Entladung des Speichers'!$A$17:$A$1001,'Ergebnis (detailliert)'!A219))</f>
        <v/>
      </c>
      <c r="L219" s="156" t="str">
        <f t="shared" si="14"/>
        <v/>
      </c>
      <c r="M219" s="156" t="str">
        <f>IF(ISBLANK('Entladung des Speichers'!A219),"",'Entladung des Speichers'!C219)</f>
        <v/>
      </c>
      <c r="N219" s="155" t="str">
        <f>IF(ISBLANK('Beladung des Speichers'!A219),"",SUMIFS('Entladung des Speichers'!$E$17:$E$1001,'Entladung des Speichers'!$A$17:$A$1001,'Ergebnis (detailliert)'!$A$17:$A$300))</f>
        <v/>
      </c>
      <c r="O219" s="113" t="str">
        <f t="shared" si="15"/>
        <v/>
      </c>
      <c r="P219" s="17" t="str">
        <f>IFERROR(IF(A219="","",N219*'Ergebnis (detailliert)'!J219/'Ergebnis (detailliert)'!I219),0)</f>
        <v/>
      </c>
      <c r="Q219" s="95" t="str">
        <f t="shared" si="16"/>
        <v/>
      </c>
      <c r="R219" s="96" t="str">
        <f t="shared" si="17"/>
        <v/>
      </c>
      <c r="S219" s="97" t="str">
        <f>IF(A219="","",IF(LOOKUP(A219,Stammdaten!$A$17:$A$1001,Stammdaten!$G$17:$G$1001)="Nein",0,IF(ISBLANK('Beladung des Speichers'!A219),"",ROUND(MIN(J219,Q219)*-1,2))))</f>
        <v/>
      </c>
    </row>
    <row r="220" spans="1:19" x14ac:dyDescent="0.2">
      <c r="A220" s="98" t="str">
        <f>IF('Beladung des Speichers'!A220="","",'Beladung des Speichers'!A220)</f>
        <v/>
      </c>
      <c r="B220" s="98" t="str">
        <f>IF('Beladung des Speichers'!B220="","",'Beladung des Speichers'!B220)</f>
        <v/>
      </c>
      <c r="C220" s="150" t="str">
        <f>IF(ISBLANK('Beladung des Speichers'!A220),"",SUMIFS('Beladung des Speichers'!$C$17:$C$300,'Beladung des Speichers'!$A$17:$A$300,A220)-SUMIFS('Entladung des Speichers'!$C$17:$C$300,'Entladung des Speichers'!$A$17:$A$300,A220)+SUMIFS(Füllstände!$B$17:$B$299,Füllstände!$A$17:$A$299,A220)-SUMIFS(Füllstände!$C$17:$C$299,Füllstände!$A$17:$A$299,A220))</f>
        <v/>
      </c>
      <c r="D220" s="151" t="str">
        <f>IF(ISBLANK('Beladung des Speichers'!A220),"",C220*'Beladung des Speichers'!C220/SUMIFS('Beladung des Speichers'!$C$17:$C$300,'Beladung des Speichers'!$A$17:$A$300,A220))</f>
        <v/>
      </c>
      <c r="E220" s="152" t="str">
        <f>IF(ISBLANK('Beladung des Speichers'!A220),"",1/SUMIFS('Beladung des Speichers'!$C$17:$C$300,'Beladung des Speichers'!$A$17:$A$300,A220)*C220*SUMIF($A$17:$A$300,A220,'Beladung des Speichers'!$E$17:$E$300))</f>
        <v/>
      </c>
      <c r="F220" s="153" t="str">
        <f>IF(ISBLANK('Beladung des Speichers'!A220),"",IF(C220=0,"0,00",D220/C220*E220))</f>
        <v/>
      </c>
      <c r="G220" s="154" t="str">
        <f>IF(ISBLANK('Beladung des Speichers'!A220),"",SUMIFS('Beladung des Speichers'!$C$17:$C$300,'Beladung des Speichers'!$A$17:$A$300,A220))</f>
        <v/>
      </c>
      <c r="H220" s="112" t="str">
        <f>IF(ISBLANK('Beladung des Speichers'!A220),"",'Beladung des Speichers'!C220)</f>
        <v/>
      </c>
      <c r="I220" s="155" t="str">
        <f>IF(ISBLANK('Beladung des Speichers'!A220),"",SUMIFS('Beladung des Speichers'!$E$17:$E$1001,'Beladung des Speichers'!$A$17:$A$1001,'Ergebnis (detailliert)'!A220))</f>
        <v/>
      </c>
      <c r="J220" s="113" t="str">
        <f>IF(ISBLANK('Beladung des Speichers'!A220),"",'Beladung des Speichers'!E220)</f>
        <v/>
      </c>
      <c r="K220" s="155" t="str">
        <f>IF(ISBLANK('Beladung des Speichers'!A220),"",SUMIFS('Entladung des Speichers'!$C$17:$C$1001,'Entladung des Speichers'!$A$17:$A$1001,'Ergebnis (detailliert)'!A220))</f>
        <v/>
      </c>
      <c r="L220" s="156" t="str">
        <f t="shared" si="14"/>
        <v/>
      </c>
      <c r="M220" s="156" t="str">
        <f>IF(ISBLANK('Entladung des Speichers'!A220),"",'Entladung des Speichers'!C220)</f>
        <v/>
      </c>
      <c r="N220" s="155" t="str">
        <f>IF(ISBLANK('Beladung des Speichers'!A220),"",SUMIFS('Entladung des Speichers'!$E$17:$E$1001,'Entladung des Speichers'!$A$17:$A$1001,'Ergebnis (detailliert)'!$A$17:$A$300))</f>
        <v/>
      </c>
      <c r="O220" s="113" t="str">
        <f t="shared" si="15"/>
        <v/>
      </c>
      <c r="P220" s="17" t="str">
        <f>IFERROR(IF(A220="","",N220*'Ergebnis (detailliert)'!J220/'Ergebnis (detailliert)'!I220),0)</f>
        <v/>
      </c>
      <c r="Q220" s="95" t="str">
        <f t="shared" si="16"/>
        <v/>
      </c>
      <c r="R220" s="96" t="str">
        <f t="shared" si="17"/>
        <v/>
      </c>
      <c r="S220" s="97" t="str">
        <f>IF(A220="","",IF(LOOKUP(A220,Stammdaten!$A$17:$A$1001,Stammdaten!$G$17:$G$1001)="Nein",0,IF(ISBLANK('Beladung des Speichers'!A220),"",ROUND(MIN(J220,Q220)*-1,2))))</f>
        <v/>
      </c>
    </row>
    <row r="221" spans="1:19" x14ac:dyDescent="0.2">
      <c r="A221" s="98" t="str">
        <f>IF('Beladung des Speichers'!A221="","",'Beladung des Speichers'!A221)</f>
        <v/>
      </c>
      <c r="B221" s="98" t="str">
        <f>IF('Beladung des Speichers'!B221="","",'Beladung des Speichers'!B221)</f>
        <v/>
      </c>
      <c r="C221" s="150" t="str">
        <f>IF(ISBLANK('Beladung des Speichers'!A221),"",SUMIFS('Beladung des Speichers'!$C$17:$C$300,'Beladung des Speichers'!$A$17:$A$300,A221)-SUMIFS('Entladung des Speichers'!$C$17:$C$300,'Entladung des Speichers'!$A$17:$A$300,A221)+SUMIFS(Füllstände!$B$17:$B$299,Füllstände!$A$17:$A$299,A221)-SUMIFS(Füllstände!$C$17:$C$299,Füllstände!$A$17:$A$299,A221))</f>
        <v/>
      </c>
      <c r="D221" s="151" t="str">
        <f>IF(ISBLANK('Beladung des Speichers'!A221),"",C221*'Beladung des Speichers'!C221/SUMIFS('Beladung des Speichers'!$C$17:$C$300,'Beladung des Speichers'!$A$17:$A$300,A221))</f>
        <v/>
      </c>
      <c r="E221" s="152" t="str">
        <f>IF(ISBLANK('Beladung des Speichers'!A221),"",1/SUMIFS('Beladung des Speichers'!$C$17:$C$300,'Beladung des Speichers'!$A$17:$A$300,A221)*C221*SUMIF($A$17:$A$300,A221,'Beladung des Speichers'!$E$17:$E$300))</f>
        <v/>
      </c>
      <c r="F221" s="153" t="str">
        <f>IF(ISBLANK('Beladung des Speichers'!A221),"",IF(C221=0,"0,00",D221/C221*E221))</f>
        <v/>
      </c>
      <c r="G221" s="154" t="str">
        <f>IF(ISBLANK('Beladung des Speichers'!A221),"",SUMIFS('Beladung des Speichers'!$C$17:$C$300,'Beladung des Speichers'!$A$17:$A$300,A221))</f>
        <v/>
      </c>
      <c r="H221" s="112" t="str">
        <f>IF(ISBLANK('Beladung des Speichers'!A221),"",'Beladung des Speichers'!C221)</f>
        <v/>
      </c>
      <c r="I221" s="155" t="str">
        <f>IF(ISBLANK('Beladung des Speichers'!A221),"",SUMIFS('Beladung des Speichers'!$E$17:$E$1001,'Beladung des Speichers'!$A$17:$A$1001,'Ergebnis (detailliert)'!A221))</f>
        <v/>
      </c>
      <c r="J221" s="113" t="str">
        <f>IF(ISBLANK('Beladung des Speichers'!A221),"",'Beladung des Speichers'!E221)</f>
        <v/>
      </c>
      <c r="K221" s="155" t="str">
        <f>IF(ISBLANK('Beladung des Speichers'!A221),"",SUMIFS('Entladung des Speichers'!$C$17:$C$1001,'Entladung des Speichers'!$A$17:$A$1001,'Ergebnis (detailliert)'!A221))</f>
        <v/>
      </c>
      <c r="L221" s="156" t="str">
        <f t="shared" si="14"/>
        <v/>
      </c>
      <c r="M221" s="156" t="str">
        <f>IF(ISBLANK('Entladung des Speichers'!A221),"",'Entladung des Speichers'!C221)</f>
        <v/>
      </c>
      <c r="N221" s="155" t="str">
        <f>IF(ISBLANK('Beladung des Speichers'!A221),"",SUMIFS('Entladung des Speichers'!$E$17:$E$1001,'Entladung des Speichers'!$A$17:$A$1001,'Ergebnis (detailliert)'!$A$17:$A$300))</f>
        <v/>
      </c>
      <c r="O221" s="113" t="str">
        <f t="shared" si="15"/>
        <v/>
      </c>
      <c r="P221" s="17" t="str">
        <f>IFERROR(IF(A221="","",N221*'Ergebnis (detailliert)'!J221/'Ergebnis (detailliert)'!I221),0)</f>
        <v/>
      </c>
      <c r="Q221" s="95" t="str">
        <f t="shared" si="16"/>
        <v/>
      </c>
      <c r="R221" s="96" t="str">
        <f t="shared" si="17"/>
        <v/>
      </c>
      <c r="S221" s="97" t="str">
        <f>IF(A221="","",IF(LOOKUP(A221,Stammdaten!$A$17:$A$1001,Stammdaten!$G$17:$G$1001)="Nein",0,IF(ISBLANK('Beladung des Speichers'!A221),"",ROUND(MIN(J221,Q221)*-1,2))))</f>
        <v/>
      </c>
    </row>
    <row r="222" spans="1:19" x14ac:dyDescent="0.2">
      <c r="A222" s="98" t="str">
        <f>IF('Beladung des Speichers'!A222="","",'Beladung des Speichers'!A222)</f>
        <v/>
      </c>
      <c r="B222" s="98" t="str">
        <f>IF('Beladung des Speichers'!B222="","",'Beladung des Speichers'!B222)</f>
        <v/>
      </c>
      <c r="C222" s="150" t="str">
        <f>IF(ISBLANK('Beladung des Speichers'!A222),"",SUMIFS('Beladung des Speichers'!$C$17:$C$300,'Beladung des Speichers'!$A$17:$A$300,A222)-SUMIFS('Entladung des Speichers'!$C$17:$C$300,'Entladung des Speichers'!$A$17:$A$300,A222)+SUMIFS(Füllstände!$B$17:$B$299,Füllstände!$A$17:$A$299,A222)-SUMIFS(Füllstände!$C$17:$C$299,Füllstände!$A$17:$A$299,A222))</f>
        <v/>
      </c>
      <c r="D222" s="151" t="str">
        <f>IF(ISBLANK('Beladung des Speichers'!A222),"",C222*'Beladung des Speichers'!C222/SUMIFS('Beladung des Speichers'!$C$17:$C$300,'Beladung des Speichers'!$A$17:$A$300,A222))</f>
        <v/>
      </c>
      <c r="E222" s="152" t="str">
        <f>IF(ISBLANK('Beladung des Speichers'!A222),"",1/SUMIFS('Beladung des Speichers'!$C$17:$C$300,'Beladung des Speichers'!$A$17:$A$300,A222)*C222*SUMIF($A$17:$A$300,A222,'Beladung des Speichers'!$E$17:$E$300))</f>
        <v/>
      </c>
      <c r="F222" s="153" t="str">
        <f>IF(ISBLANK('Beladung des Speichers'!A222),"",IF(C222=0,"0,00",D222/C222*E222))</f>
        <v/>
      </c>
      <c r="G222" s="154" t="str">
        <f>IF(ISBLANK('Beladung des Speichers'!A222),"",SUMIFS('Beladung des Speichers'!$C$17:$C$300,'Beladung des Speichers'!$A$17:$A$300,A222))</f>
        <v/>
      </c>
      <c r="H222" s="112" t="str">
        <f>IF(ISBLANK('Beladung des Speichers'!A222),"",'Beladung des Speichers'!C222)</f>
        <v/>
      </c>
      <c r="I222" s="155" t="str">
        <f>IF(ISBLANK('Beladung des Speichers'!A222),"",SUMIFS('Beladung des Speichers'!$E$17:$E$1001,'Beladung des Speichers'!$A$17:$A$1001,'Ergebnis (detailliert)'!A222))</f>
        <v/>
      </c>
      <c r="J222" s="113" t="str">
        <f>IF(ISBLANK('Beladung des Speichers'!A222),"",'Beladung des Speichers'!E222)</f>
        <v/>
      </c>
      <c r="K222" s="155" t="str">
        <f>IF(ISBLANK('Beladung des Speichers'!A222),"",SUMIFS('Entladung des Speichers'!$C$17:$C$1001,'Entladung des Speichers'!$A$17:$A$1001,'Ergebnis (detailliert)'!A222))</f>
        <v/>
      </c>
      <c r="L222" s="156" t="str">
        <f t="shared" si="14"/>
        <v/>
      </c>
      <c r="M222" s="156" t="str">
        <f>IF(ISBLANK('Entladung des Speichers'!A222),"",'Entladung des Speichers'!C222)</f>
        <v/>
      </c>
      <c r="N222" s="155" t="str">
        <f>IF(ISBLANK('Beladung des Speichers'!A222),"",SUMIFS('Entladung des Speichers'!$E$17:$E$1001,'Entladung des Speichers'!$A$17:$A$1001,'Ergebnis (detailliert)'!$A$17:$A$300))</f>
        <v/>
      </c>
      <c r="O222" s="113" t="str">
        <f t="shared" si="15"/>
        <v/>
      </c>
      <c r="P222" s="17" t="str">
        <f>IFERROR(IF(A222="","",N222*'Ergebnis (detailliert)'!J222/'Ergebnis (detailliert)'!I222),0)</f>
        <v/>
      </c>
      <c r="Q222" s="95" t="str">
        <f t="shared" si="16"/>
        <v/>
      </c>
      <c r="R222" s="96" t="str">
        <f t="shared" si="17"/>
        <v/>
      </c>
      <c r="S222" s="97" t="str">
        <f>IF(A222="","",IF(LOOKUP(A222,Stammdaten!$A$17:$A$1001,Stammdaten!$G$17:$G$1001)="Nein",0,IF(ISBLANK('Beladung des Speichers'!A222),"",ROUND(MIN(J222,Q222)*-1,2))))</f>
        <v/>
      </c>
    </row>
    <row r="223" spans="1:19" x14ac:dyDescent="0.2">
      <c r="A223" s="98" t="str">
        <f>IF('Beladung des Speichers'!A223="","",'Beladung des Speichers'!A223)</f>
        <v/>
      </c>
      <c r="B223" s="98" t="str">
        <f>IF('Beladung des Speichers'!B223="","",'Beladung des Speichers'!B223)</f>
        <v/>
      </c>
      <c r="C223" s="150" t="str">
        <f>IF(ISBLANK('Beladung des Speichers'!A223),"",SUMIFS('Beladung des Speichers'!$C$17:$C$300,'Beladung des Speichers'!$A$17:$A$300,A223)-SUMIFS('Entladung des Speichers'!$C$17:$C$300,'Entladung des Speichers'!$A$17:$A$300,A223)+SUMIFS(Füllstände!$B$17:$B$299,Füllstände!$A$17:$A$299,A223)-SUMIFS(Füllstände!$C$17:$C$299,Füllstände!$A$17:$A$299,A223))</f>
        <v/>
      </c>
      <c r="D223" s="151" t="str">
        <f>IF(ISBLANK('Beladung des Speichers'!A223),"",C223*'Beladung des Speichers'!C223/SUMIFS('Beladung des Speichers'!$C$17:$C$300,'Beladung des Speichers'!$A$17:$A$300,A223))</f>
        <v/>
      </c>
      <c r="E223" s="152" t="str">
        <f>IF(ISBLANK('Beladung des Speichers'!A223),"",1/SUMIFS('Beladung des Speichers'!$C$17:$C$300,'Beladung des Speichers'!$A$17:$A$300,A223)*C223*SUMIF($A$17:$A$300,A223,'Beladung des Speichers'!$E$17:$E$300))</f>
        <v/>
      </c>
      <c r="F223" s="153" t="str">
        <f>IF(ISBLANK('Beladung des Speichers'!A223),"",IF(C223=0,"0,00",D223/C223*E223))</f>
        <v/>
      </c>
      <c r="G223" s="154" t="str">
        <f>IF(ISBLANK('Beladung des Speichers'!A223),"",SUMIFS('Beladung des Speichers'!$C$17:$C$300,'Beladung des Speichers'!$A$17:$A$300,A223))</f>
        <v/>
      </c>
      <c r="H223" s="112" t="str">
        <f>IF(ISBLANK('Beladung des Speichers'!A223),"",'Beladung des Speichers'!C223)</f>
        <v/>
      </c>
      <c r="I223" s="155" t="str">
        <f>IF(ISBLANK('Beladung des Speichers'!A223),"",SUMIFS('Beladung des Speichers'!$E$17:$E$1001,'Beladung des Speichers'!$A$17:$A$1001,'Ergebnis (detailliert)'!A223))</f>
        <v/>
      </c>
      <c r="J223" s="113" t="str">
        <f>IF(ISBLANK('Beladung des Speichers'!A223),"",'Beladung des Speichers'!E223)</f>
        <v/>
      </c>
      <c r="K223" s="155" t="str">
        <f>IF(ISBLANK('Beladung des Speichers'!A223),"",SUMIFS('Entladung des Speichers'!$C$17:$C$1001,'Entladung des Speichers'!$A$17:$A$1001,'Ergebnis (detailliert)'!A223))</f>
        <v/>
      </c>
      <c r="L223" s="156" t="str">
        <f t="shared" si="14"/>
        <v/>
      </c>
      <c r="M223" s="156" t="str">
        <f>IF(ISBLANK('Entladung des Speichers'!A223),"",'Entladung des Speichers'!C223)</f>
        <v/>
      </c>
      <c r="N223" s="155" t="str">
        <f>IF(ISBLANK('Beladung des Speichers'!A223),"",SUMIFS('Entladung des Speichers'!$E$17:$E$1001,'Entladung des Speichers'!$A$17:$A$1001,'Ergebnis (detailliert)'!$A$17:$A$300))</f>
        <v/>
      </c>
      <c r="O223" s="113" t="str">
        <f t="shared" si="15"/>
        <v/>
      </c>
      <c r="P223" s="17" t="str">
        <f>IFERROR(IF(A223="","",N223*'Ergebnis (detailliert)'!J223/'Ergebnis (detailliert)'!I223),0)</f>
        <v/>
      </c>
      <c r="Q223" s="95" t="str">
        <f t="shared" si="16"/>
        <v/>
      </c>
      <c r="R223" s="96" t="str">
        <f t="shared" si="17"/>
        <v/>
      </c>
      <c r="S223" s="97" t="str">
        <f>IF(A223="","",IF(LOOKUP(A223,Stammdaten!$A$17:$A$1001,Stammdaten!$G$17:$G$1001)="Nein",0,IF(ISBLANK('Beladung des Speichers'!A223),"",ROUND(MIN(J223,Q223)*-1,2))))</f>
        <v/>
      </c>
    </row>
    <row r="224" spans="1:19" x14ac:dyDescent="0.2">
      <c r="A224" s="98" t="str">
        <f>IF('Beladung des Speichers'!A224="","",'Beladung des Speichers'!A224)</f>
        <v/>
      </c>
      <c r="B224" s="98" t="str">
        <f>IF('Beladung des Speichers'!B224="","",'Beladung des Speichers'!B224)</f>
        <v/>
      </c>
      <c r="C224" s="150" t="str">
        <f>IF(ISBLANK('Beladung des Speichers'!A224),"",SUMIFS('Beladung des Speichers'!$C$17:$C$300,'Beladung des Speichers'!$A$17:$A$300,A224)-SUMIFS('Entladung des Speichers'!$C$17:$C$300,'Entladung des Speichers'!$A$17:$A$300,A224)+SUMIFS(Füllstände!$B$17:$B$299,Füllstände!$A$17:$A$299,A224)-SUMIFS(Füllstände!$C$17:$C$299,Füllstände!$A$17:$A$299,A224))</f>
        <v/>
      </c>
      <c r="D224" s="151" t="str">
        <f>IF(ISBLANK('Beladung des Speichers'!A224),"",C224*'Beladung des Speichers'!C224/SUMIFS('Beladung des Speichers'!$C$17:$C$300,'Beladung des Speichers'!$A$17:$A$300,A224))</f>
        <v/>
      </c>
      <c r="E224" s="152" t="str">
        <f>IF(ISBLANK('Beladung des Speichers'!A224),"",1/SUMIFS('Beladung des Speichers'!$C$17:$C$300,'Beladung des Speichers'!$A$17:$A$300,A224)*C224*SUMIF($A$17:$A$300,A224,'Beladung des Speichers'!$E$17:$E$300))</f>
        <v/>
      </c>
      <c r="F224" s="153" t="str">
        <f>IF(ISBLANK('Beladung des Speichers'!A224),"",IF(C224=0,"0,00",D224/C224*E224))</f>
        <v/>
      </c>
      <c r="G224" s="154" t="str">
        <f>IF(ISBLANK('Beladung des Speichers'!A224),"",SUMIFS('Beladung des Speichers'!$C$17:$C$300,'Beladung des Speichers'!$A$17:$A$300,A224))</f>
        <v/>
      </c>
      <c r="H224" s="112" t="str">
        <f>IF(ISBLANK('Beladung des Speichers'!A224),"",'Beladung des Speichers'!C224)</f>
        <v/>
      </c>
      <c r="I224" s="155" t="str">
        <f>IF(ISBLANK('Beladung des Speichers'!A224),"",SUMIFS('Beladung des Speichers'!$E$17:$E$1001,'Beladung des Speichers'!$A$17:$A$1001,'Ergebnis (detailliert)'!A224))</f>
        <v/>
      </c>
      <c r="J224" s="113" t="str">
        <f>IF(ISBLANK('Beladung des Speichers'!A224),"",'Beladung des Speichers'!E224)</f>
        <v/>
      </c>
      <c r="K224" s="155" t="str">
        <f>IF(ISBLANK('Beladung des Speichers'!A224),"",SUMIFS('Entladung des Speichers'!$C$17:$C$1001,'Entladung des Speichers'!$A$17:$A$1001,'Ergebnis (detailliert)'!A224))</f>
        <v/>
      </c>
      <c r="L224" s="156" t="str">
        <f t="shared" si="14"/>
        <v/>
      </c>
      <c r="M224" s="156" t="str">
        <f>IF(ISBLANK('Entladung des Speichers'!A224),"",'Entladung des Speichers'!C224)</f>
        <v/>
      </c>
      <c r="N224" s="155" t="str">
        <f>IF(ISBLANK('Beladung des Speichers'!A224),"",SUMIFS('Entladung des Speichers'!$E$17:$E$1001,'Entladung des Speichers'!$A$17:$A$1001,'Ergebnis (detailliert)'!$A$17:$A$300))</f>
        <v/>
      </c>
      <c r="O224" s="113" t="str">
        <f t="shared" si="15"/>
        <v/>
      </c>
      <c r="P224" s="17" t="str">
        <f>IFERROR(IF(A224="","",N224*'Ergebnis (detailliert)'!J224/'Ergebnis (detailliert)'!I224),0)</f>
        <v/>
      </c>
      <c r="Q224" s="95" t="str">
        <f t="shared" si="16"/>
        <v/>
      </c>
      <c r="R224" s="96" t="str">
        <f t="shared" si="17"/>
        <v/>
      </c>
      <c r="S224" s="97" t="str">
        <f>IF(A224="","",IF(LOOKUP(A224,Stammdaten!$A$17:$A$1001,Stammdaten!$G$17:$G$1001)="Nein",0,IF(ISBLANK('Beladung des Speichers'!A224),"",ROUND(MIN(J224,Q224)*-1,2))))</f>
        <v/>
      </c>
    </row>
    <row r="225" spans="1:19" x14ac:dyDescent="0.2">
      <c r="A225" s="98" t="str">
        <f>IF('Beladung des Speichers'!A225="","",'Beladung des Speichers'!A225)</f>
        <v/>
      </c>
      <c r="B225" s="98" t="str">
        <f>IF('Beladung des Speichers'!B225="","",'Beladung des Speichers'!B225)</f>
        <v/>
      </c>
      <c r="C225" s="150" t="str">
        <f>IF(ISBLANK('Beladung des Speichers'!A225),"",SUMIFS('Beladung des Speichers'!$C$17:$C$300,'Beladung des Speichers'!$A$17:$A$300,A225)-SUMIFS('Entladung des Speichers'!$C$17:$C$300,'Entladung des Speichers'!$A$17:$A$300,A225)+SUMIFS(Füllstände!$B$17:$B$299,Füllstände!$A$17:$A$299,A225)-SUMIFS(Füllstände!$C$17:$C$299,Füllstände!$A$17:$A$299,A225))</f>
        <v/>
      </c>
      <c r="D225" s="151" t="str">
        <f>IF(ISBLANK('Beladung des Speichers'!A225),"",C225*'Beladung des Speichers'!C225/SUMIFS('Beladung des Speichers'!$C$17:$C$300,'Beladung des Speichers'!$A$17:$A$300,A225))</f>
        <v/>
      </c>
      <c r="E225" s="152" t="str">
        <f>IF(ISBLANK('Beladung des Speichers'!A225),"",1/SUMIFS('Beladung des Speichers'!$C$17:$C$300,'Beladung des Speichers'!$A$17:$A$300,A225)*C225*SUMIF($A$17:$A$300,A225,'Beladung des Speichers'!$E$17:$E$300))</f>
        <v/>
      </c>
      <c r="F225" s="153" t="str">
        <f>IF(ISBLANK('Beladung des Speichers'!A225),"",IF(C225=0,"0,00",D225/C225*E225))</f>
        <v/>
      </c>
      <c r="G225" s="154" t="str">
        <f>IF(ISBLANK('Beladung des Speichers'!A225),"",SUMIFS('Beladung des Speichers'!$C$17:$C$300,'Beladung des Speichers'!$A$17:$A$300,A225))</f>
        <v/>
      </c>
      <c r="H225" s="112" t="str">
        <f>IF(ISBLANK('Beladung des Speichers'!A225),"",'Beladung des Speichers'!C225)</f>
        <v/>
      </c>
      <c r="I225" s="155" t="str">
        <f>IF(ISBLANK('Beladung des Speichers'!A225),"",SUMIFS('Beladung des Speichers'!$E$17:$E$1001,'Beladung des Speichers'!$A$17:$A$1001,'Ergebnis (detailliert)'!A225))</f>
        <v/>
      </c>
      <c r="J225" s="113" t="str">
        <f>IF(ISBLANK('Beladung des Speichers'!A225),"",'Beladung des Speichers'!E225)</f>
        <v/>
      </c>
      <c r="K225" s="155" t="str">
        <f>IF(ISBLANK('Beladung des Speichers'!A225),"",SUMIFS('Entladung des Speichers'!$C$17:$C$1001,'Entladung des Speichers'!$A$17:$A$1001,'Ergebnis (detailliert)'!A225))</f>
        <v/>
      </c>
      <c r="L225" s="156" t="str">
        <f t="shared" si="14"/>
        <v/>
      </c>
      <c r="M225" s="156" t="str">
        <f>IF(ISBLANK('Entladung des Speichers'!A225),"",'Entladung des Speichers'!C225)</f>
        <v/>
      </c>
      <c r="N225" s="155" t="str">
        <f>IF(ISBLANK('Beladung des Speichers'!A225),"",SUMIFS('Entladung des Speichers'!$E$17:$E$1001,'Entladung des Speichers'!$A$17:$A$1001,'Ergebnis (detailliert)'!$A$17:$A$300))</f>
        <v/>
      </c>
      <c r="O225" s="113" t="str">
        <f t="shared" si="15"/>
        <v/>
      </c>
      <c r="P225" s="17" t="str">
        <f>IFERROR(IF(A225="","",N225*'Ergebnis (detailliert)'!J225/'Ergebnis (detailliert)'!I225),0)</f>
        <v/>
      </c>
      <c r="Q225" s="95" t="str">
        <f t="shared" si="16"/>
        <v/>
      </c>
      <c r="R225" s="96" t="str">
        <f t="shared" si="17"/>
        <v/>
      </c>
      <c r="S225" s="97" t="str">
        <f>IF(A225="","",IF(LOOKUP(A225,Stammdaten!$A$17:$A$1001,Stammdaten!$G$17:$G$1001)="Nein",0,IF(ISBLANK('Beladung des Speichers'!A225),"",ROUND(MIN(J225,Q225)*-1,2))))</f>
        <v/>
      </c>
    </row>
    <row r="226" spans="1:19" x14ac:dyDescent="0.2">
      <c r="A226" s="98" t="str">
        <f>IF('Beladung des Speichers'!A226="","",'Beladung des Speichers'!A226)</f>
        <v/>
      </c>
      <c r="B226" s="98" t="str">
        <f>IF('Beladung des Speichers'!B226="","",'Beladung des Speichers'!B226)</f>
        <v/>
      </c>
      <c r="C226" s="150" t="str">
        <f>IF(ISBLANK('Beladung des Speichers'!A226),"",SUMIFS('Beladung des Speichers'!$C$17:$C$300,'Beladung des Speichers'!$A$17:$A$300,A226)-SUMIFS('Entladung des Speichers'!$C$17:$C$300,'Entladung des Speichers'!$A$17:$A$300,A226)+SUMIFS(Füllstände!$B$17:$B$299,Füllstände!$A$17:$A$299,A226)-SUMIFS(Füllstände!$C$17:$C$299,Füllstände!$A$17:$A$299,A226))</f>
        <v/>
      </c>
      <c r="D226" s="151" t="str">
        <f>IF(ISBLANK('Beladung des Speichers'!A226),"",C226*'Beladung des Speichers'!C226/SUMIFS('Beladung des Speichers'!$C$17:$C$300,'Beladung des Speichers'!$A$17:$A$300,A226))</f>
        <v/>
      </c>
      <c r="E226" s="152" t="str">
        <f>IF(ISBLANK('Beladung des Speichers'!A226),"",1/SUMIFS('Beladung des Speichers'!$C$17:$C$300,'Beladung des Speichers'!$A$17:$A$300,A226)*C226*SUMIF($A$17:$A$300,A226,'Beladung des Speichers'!$E$17:$E$300))</f>
        <v/>
      </c>
      <c r="F226" s="153" t="str">
        <f>IF(ISBLANK('Beladung des Speichers'!A226),"",IF(C226=0,"0,00",D226/C226*E226))</f>
        <v/>
      </c>
      <c r="G226" s="154" t="str">
        <f>IF(ISBLANK('Beladung des Speichers'!A226),"",SUMIFS('Beladung des Speichers'!$C$17:$C$300,'Beladung des Speichers'!$A$17:$A$300,A226))</f>
        <v/>
      </c>
      <c r="H226" s="112" t="str">
        <f>IF(ISBLANK('Beladung des Speichers'!A226),"",'Beladung des Speichers'!C226)</f>
        <v/>
      </c>
      <c r="I226" s="155" t="str">
        <f>IF(ISBLANK('Beladung des Speichers'!A226),"",SUMIFS('Beladung des Speichers'!$E$17:$E$1001,'Beladung des Speichers'!$A$17:$A$1001,'Ergebnis (detailliert)'!A226))</f>
        <v/>
      </c>
      <c r="J226" s="113" t="str">
        <f>IF(ISBLANK('Beladung des Speichers'!A226),"",'Beladung des Speichers'!E226)</f>
        <v/>
      </c>
      <c r="K226" s="155" t="str">
        <f>IF(ISBLANK('Beladung des Speichers'!A226),"",SUMIFS('Entladung des Speichers'!$C$17:$C$1001,'Entladung des Speichers'!$A$17:$A$1001,'Ergebnis (detailliert)'!A226))</f>
        <v/>
      </c>
      <c r="L226" s="156" t="str">
        <f t="shared" si="14"/>
        <v/>
      </c>
      <c r="M226" s="156" t="str">
        <f>IF(ISBLANK('Entladung des Speichers'!A226),"",'Entladung des Speichers'!C226)</f>
        <v/>
      </c>
      <c r="N226" s="155" t="str">
        <f>IF(ISBLANK('Beladung des Speichers'!A226),"",SUMIFS('Entladung des Speichers'!$E$17:$E$1001,'Entladung des Speichers'!$A$17:$A$1001,'Ergebnis (detailliert)'!$A$17:$A$300))</f>
        <v/>
      </c>
      <c r="O226" s="113" t="str">
        <f t="shared" si="15"/>
        <v/>
      </c>
      <c r="P226" s="17" t="str">
        <f>IFERROR(IF(A226="","",N226*'Ergebnis (detailliert)'!J226/'Ergebnis (detailliert)'!I226),0)</f>
        <v/>
      </c>
      <c r="Q226" s="95" t="str">
        <f t="shared" si="16"/>
        <v/>
      </c>
      <c r="R226" s="96" t="str">
        <f t="shared" si="17"/>
        <v/>
      </c>
      <c r="S226" s="97" t="str">
        <f>IF(A226="","",IF(LOOKUP(A226,Stammdaten!$A$17:$A$1001,Stammdaten!$G$17:$G$1001)="Nein",0,IF(ISBLANK('Beladung des Speichers'!A226),"",ROUND(MIN(J226,Q226)*-1,2))))</f>
        <v/>
      </c>
    </row>
    <row r="227" spans="1:19" x14ac:dyDescent="0.2">
      <c r="A227" s="98" t="str">
        <f>IF('Beladung des Speichers'!A227="","",'Beladung des Speichers'!A227)</f>
        <v/>
      </c>
      <c r="B227" s="98" t="str">
        <f>IF('Beladung des Speichers'!B227="","",'Beladung des Speichers'!B227)</f>
        <v/>
      </c>
      <c r="C227" s="150" t="str">
        <f>IF(ISBLANK('Beladung des Speichers'!A227),"",SUMIFS('Beladung des Speichers'!$C$17:$C$300,'Beladung des Speichers'!$A$17:$A$300,A227)-SUMIFS('Entladung des Speichers'!$C$17:$C$300,'Entladung des Speichers'!$A$17:$A$300,A227)+SUMIFS(Füllstände!$B$17:$B$299,Füllstände!$A$17:$A$299,A227)-SUMIFS(Füllstände!$C$17:$C$299,Füllstände!$A$17:$A$299,A227))</f>
        <v/>
      </c>
      <c r="D227" s="151" t="str">
        <f>IF(ISBLANK('Beladung des Speichers'!A227),"",C227*'Beladung des Speichers'!C227/SUMIFS('Beladung des Speichers'!$C$17:$C$300,'Beladung des Speichers'!$A$17:$A$300,A227))</f>
        <v/>
      </c>
      <c r="E227" s="152" t="str">
        <f>IF(ISBLANK('Beladung des Speichers'!A227),"",1/SUMIFS('Beladung des Speichers'!$C$17:$C$300,'Beladung des Speichers'!$A$17:$A$300,A227)*C227*SUMIF($A$17:$A$300,A227,'Beladung des Speichers'!$E$17:$E$300))</f>
        <v/>
      </c>
      <c r="F227" s="153" t="str">
        <f>IF(ISBLANK('Beladung des Speichers'!A227),"",IF(C227=0,"0,00",D227/C227*E227))</f>
        <v/>
      </c>
      <c r="G227" s="154" t="str">
        <f>IF(ISBLANK('Beladung des Speichers'!A227),"",SUMIFS('Beladung des Speichers'!$C$17:$C$300,'Beladung des Speichers'!$A$17:$A$300,A227))</f>
        <v/>
      </c>
      <c r="H227" s="112" t="str">
        <f>IF(ISBLANK('Beladung des Speichers'!A227),"",'Beladung des Speichers'!C227)</f>
        <v/>
      </c>
      <c r="I227" s="155" t="str">
        <f>IF(ISBLANK('Beladung des Speichers'!A227),"",SUMIFS('Beladung des Speichers'!$E$17:$E$1001,'Beladung des Speichers'!$A$17:$A$1001,'Ergebnis (detailliert)'!A227))</f>
        <v/>
      </c>
      <c r="J227" s="113" t="str">
        <f>IF(ISBLANK('Beladung des Speichers'!A227),"",'Beladung des Speichers'!E227)</f>
        <v/>
      </c>
      <c r="K227" s="155" t="str">
        <f>IF(ISBLANK('Beladung des Speichers'!A227),"",SUMIFS('Entladung des Speichers'!$C$17:$C$1001,'Entladung des Speichers'!$A$17:$A$1001,'Ergebnis (detailliert)'!A227))</f>
        <v/>
      </c>
      <c r="L227" s="156" t="str">
        <f t="shared" si="14"/>
        <v/>
      </c>
      <c r="M227" s="156" t="str">
        <f>IF(ISBLANK('Entladung des Speichers'!A227),"",'Entladung des Speichers'!C227)</f>
        <v/>
      </c>
      <c r="N227" s="155" t="str">
        <f>IF(ISBLANK('Beladung des Speichers'!A227),"",SUMIFS('Entladung des Speichers'!$E$17:$E$1001,'Entladung des Speichers'!$A$17:$A$1001,'Ergebnis (detailliert)'!$A$17:$A$300))</f>
        <v/>
      </c>
      <c r="O227" s="113" t="str">
        <f t="shared" si="15"/>
        <v/>
      </c>
      <c r="P227" s="17" t="str">
        <f>IFERROR(IF(A227="","",N227*'Ergebnis (detailliert)'!J227/'Ergebnis (detailliert)'!I227),0)</f>
        <v/>
      </c>
      <c r="Q227" s="95" t="str">
        <f t="shared" si="16"/>
        <v/>
      </c>
      <c r="R227" s="96" t="str">
        <f t="shared" si="17"/>
        <v/>
      </c>
      <c r="S227" s="97" t="str">
        <f>IF(A227="","",IF(LOOKUP(A227,Stammdaten!$A$17:$A$1001,Stammdaten!$G$17:$G$1001)="Nein",0,IF(ISBLANK('Beladung des Speichers'!A227),"",ROUND(MIN(J227,Q227)*-1,2))))</f>
        <v/>
      </c>
    </row>
    <row r="228" spans="1:19" x14ac:dyDescent="0.2">
      <c r="A228" s="98" t="str">
        <f>IF('Beladung des Speichers'!A228="","",'Beladung des Speichers'!A228)</f>
        <v/>
      </c>
      <c r="B228" s="98" t="str">
        <f>IF('Beladung des Speichers'!B228="","",'Beladung des Speichers'!B228)</f>
        <v/>
      </c>
      <c r="C228" s="150" t="str">
        <f>IF(ISBLANK('Beladung des Speichers'!A228),"",SUMIFS('Beladung des Speichers'!$C$17:$C$300,'Beladung des Speichers'!$A$17:$A$300,A228)-SUMIFS('Entladung des Speichers'!$C$17:$C$300,'Entladung des Speichers'!$A$17:$A$300,A228)+SUMIFS(Füllstände!$B$17:$B$299,Füllstände!$A$17:$A$299,A228)-SUMIFS(Füllstände!$C$17:$C$299,Füllstände!$A$17:$A$299,A228))</f>
        <v/>
      </c>
      <c r="D228" s="151" t="str">
        <f>IF(ISBLANK('Beladung des Speichers'!A228),"",C228*'Beladung des Speichers'!C228/SUMIFS('Beladung des Speichers'!$C$17:$C$300,'Beladung des Speichers'!$A$17:$A$300,A228))</f>
        <v/>
      </c>
      <c r="E228" s="152" t="str">
        <f>IF(ISBLANK('Beladung des Speichers'!A228),"",1/SUMIFS('Beladung des Speichers'!$C$17:$C$300,'Beladung des Speichers'!$A$17:$A$300,A228)*C228*SUMIF($A$17:$A$300,A228,'Beladung des Speichers'!$E$17:$E$300))</f>
        <v/>
      </c>
      <c r="F228" s="153" t="str">
        <f>IF(ISBLANK('Beladung des Speichers'!A228),"",IF(C228=0,"0,00",D228/C228*E228))</f>
        <v/>
      </c>
      <c r="G228" s="154" t="str">
        <f>IF(ISBLANK('Beladung des Speichers'!A228),"",SUMIFS('Beladung des Speichers'!$C$17:$C$300,'Beladung des Speichers'!$A$17:$A$300,A228))</f>
        <v/>
      </c>
      <c r="H228" s="112" t="str">
        <f>IF(ISBLANK('Beladung des Speichers'!A228),"",'Beladung des Speichers'!C228)</f>
        <v/>
      </c>
      <c r="I228" s="155" t="str">
        <f>IF(ISBLANK('Beladung des Speichers'!A228),"",SUMIFS('Beladung des Speichers'!$E$17:$E$1001,'Beladung des Speichers'!$A$17:$A$1001,'Ergebnis (detailliert)'!A228))</f>
        <v/>
      </c>
      <c r="J228" s="113" t="str">
        <f>IF(ISBLANK('Beladung des Speichers'!A228),"",'Beladung des Speichers'!E228)</f>
        <v/>
      </c>
      <c r="K228" s="155" t="str">
        <f>IF(ISBLANK('Beladung des Speichers'!A228),"",SUMIFS('Entladung des Speichers'!$C$17:$C$1001,'Entladung des Speichers'!$A$17:$A$1001,'Ergebnis (detailliert)'!A228))</f>
        <v/>
      </c>
      <c r="L228" s="156" t="str">
        <f t="shared" si="14"/>
        <v/>
      </c>
      <c r="M228" s="156" t="str">
        <f>IF(ISBLANK('Entladung des Speichers'!A228),"",'Entladung des Speichers'!C228)</f>
        <v/>
      </c>
      <c r="N228" s="155" t="str">
        <f>IF(ISBLANK('Beladung des Speichers'!A228),"",SUMIFS('Entladung des Speichers'!$E$17:$E$1001,'Entladung des Speichers'!$A$17:$A$1001,'Ergebnis (detailliert)'!$A$17:$A$300))</f>
        <v/>
      </c>
      <c r="O228" s="113" t="str">
        <f t="shared" si="15"/>
        <v/>
      </c>
      <c r="P228" s="17" t="str">
        <f>IFERROR(IF(A228="","",N228*'Ergebnis (detailliert)'!J228/'Ergebnis (detailliert)'!I228),0)</f>
        <v/>
      </c>
      <c r="Q228" s="95" t="str">
        <f t="shared" si="16"/>
        <v/>
      </c>
      <c r="R228" s="96" t="str">
        <f t="shared" si="17"/>
        <v/>
      </c>
      <c r="S228" s="97" t="str">
        <f>IF(A228="","",IF(LOOKUP(A228,Stammdaten!$A$17:$A$1001,Stammdaten!$G$17:$G$1001)="Nein",0,IF(ISBLANK('Beladung des Speichers'!A228),"",ROUND(MIN(J228,Q228)*-1,2))))</f>
        <v/>
      </c>
    </row>
    <row r="229" spans="1:19" x14ac:dyDescent="0.2">
      <c r="A229" s="98" t="str">
        <f>IF('Beladung des Speichers'!A229="","",'Beladung des Speichers'!A229)</f>
        <v/>
      </c>
      <c r="B229" s="98" t="str">
        <f>IF('Beladung des Speichers'!B229="","",'Beladung des Speichers'!B229)</f>
        <v/>
      </c>
      <c r="C229" s="150" t="str">
        <f>IF(ISBLANK('Beladung des Speichers'!A229),"",SUMIFS('Beladung des Speichers'!$C$17:$C$300,'Beladung des Speichers'!$A$17:$A$300,A229)-SUMIFS('Entladung des Speichers'!$C$17:$C$300,'Entladung des Speichers'!$A$17:$A$300,A229)+SUMIFS(Füllstände!$B$17:$B$299,Füllstände!$A$17:$A$299,A229)-SUMIFS(Füllstände!$C$17:$C$299,Füllstände!$A$17:$A$299,A229))</f>
        <v/>
      </c>
      <c r="D229" s="151" t="str">
        <f>IF(ISBLANK('Beladung des Speichers'!A229),"",C229*'Beladung des Speichers'!C229/SUMIFS('Beladung des Speichers'!$C$17:$C$300,'Beladung des Speichers'!$A$17:$A$300,A229))</f>
        <v/>
      </c>
      <c r="E229" s="152" t="str">
        <f>IF(ISBLANK('Beladung des Speichers'!A229),"",1/SUMIFS('Beladung des Speichers'!$C$17:$C$300,'Beladung des Speichers'!$A$17:$A$300,A229)*C229*SUMIF($A$17:$A$300,A229,'Beladung des Speichers'!$E$17:$E$300))</f>
        <v/>
      </c>
      <c r="F229" s="153" t="str">
        <f>IF(ISBLANK('Beladung des Speichers'!A229),"",IF(C229=0,"0,00",D229/C229*E229))</f>
        <v/>
      </c>
      <c r="G229" s="154" t="str">
        <f>IF(ISBLANK('Beladung des Speichers'!A229),"",SUMIFS('Beladung des Speichers'!$C$17:$C$300,'Beladung des Speichers'!$A$17:$A$300,A229))</f>
        <v/>
      </c>
      <c r="H229" s="112" t="str">
        <f>IF(ISBLANK('Beladung des Speichers'!A229),"",'Beladung des Speichers'!C229)</f>
        <v/>
      </c>
      <c r="I229" s="155" t="str">
        <f>IF(ISBLANK('Beladung des Speichers'!A229),"",SUMIFS('Beladung des Speichers'!$E$17:$E$1001,'Beladung des Speichers'!$A$17:$A$1001,'Ergebnis (detailliert)'!A229))</f>
        <v/>
      </c>
      <c r="J229" s="113" t="str">
        <f>IF(ISBLANK('Beladung des Speichers'!A229),"",'Beladung des Speichers'!E229)</f>
        <v/>
      </c>
      <c r="K229" s="155" t="str">
        <f>IF(ISBLANK('Beladung des Speichers'!A229),"",SUMIFS('Entladung des Speichers'!$C$17:$C$1001,'Entladung des Speichers'!$A$17:$A$1001,'Ergebnis (detailliert)'!A229))</f>
        <v/>
      </c>
      <c r="L229" s="156" t="str">
        <f t="shared" si="14"/>
        <v/>
      </c>
      <c r="M229" s="156" t="str">
        <f>IF(ISBLANK('Entladung des Speichers'!A229),"",'Entladung des Speichers'!C229)</f>
        <v/>
      </c>
      <c r="N229" s="155" t="str">
        <f>IF(ISBLANK('Beladung des Speichers'!A229),"",SUMIFS('Entladung des Speichers'!$E$17:$E$1001,'Entladung des Speichers'!$A$17:$A$1001,'Ergebnis (detailliert)'!$A$17:$A$300))</f>
        <v/>
      </c>
      <c r="O229" s="113" t="str">
        <f t="shared" si="15"/>
        <v/>
      </c>
      <c r="P229" s="17" t="str">
        <f>IFERROR(IF(A229="","",N229*'Ergebnis (detailliert)'!J229/'Ergebnis (detailliert)'!I229),0)</f>
        <v/>
      </c>
      <c r="Q229" s="95" t="str">
        <f t="shared" si="16"/>
        <v/>
      </c>
      <c r="R229" s="96" t="str">
        <f t="shared" si="17"/>
        <v/>
      </c>
      <c r="S229" s="97" t="str">
        <f>IF(A229="","",IF(LOOKUP(A229,Stammdaten!$A$17:$A$1001,Stammdaten!$G$17:$G$1001)="Nein",0,IF(ISBLANK('Beladung des Speichers'!A229),"",ROUND(MIN(J229,Q229)*-1,2))))</f>
        <v/>
      </c>
    </row>
    <row r="230" spans="1:19" x14ac:dyDescent="0.2">
      <c r="A230" s="98" t="str">
        <f>IF('Beladung des Speichers'!A230="","",'Beladung des Speichers'!A230)</f>
        <v/>
      </c>
      <c r="B230" s="98" t="str">
        <f>IF('Beladung des Speichers'!B230="","",'Beladung des Speichers'!B230)</f>
        <v/>
      </c>
      <c r="C230" s="150" t="str">
        <f>IF(ISBLANK('Beladung des Speichers'!A230),"",SUMIFS('Beladung des Speichers'!$C$17:$C$300,'Beladung des Speichers'!$A$17:$A$300,A230)-SUMIFS('Entladung des Speichers'!$C$17:$C$300,'Entladung des Speichers'!$A$17:$A$300,A230)+SUMIFS(Füllstände!$B$17:$B$299,Füllstände!$A$17:$A$299,A230)-SUMIFS(Füllstände!$C$17:$C$299,Füllstände!$A$17:$A$299,A230))</f>
        <v/>
      </c>
      <c r="D230" s="151" t="str">
        <f>IF(ISBLANK('Beladung des Speichers'!A230),"",C230*'Beladung des Speichers'!C230/SUMIFS('Beladung des Speichers'!$C$17:$C$300,'Beladung des Speichers'!$A$17:$A$300,A230))</f>
        <v/>
      </c>
      <c r="E230" s="152" t="str">
        <f>IF(ISBLANK('Beladung des Speichers'!A230),"",1/SUMIFS('Beladung des Speichers'!$C$17:$C$300,'Beladung des Speichers'!$A$17:$A$300,A230)*C230*SUMIF($A$17:$A$300,A230,'Beladung des Speichers'!$E$17:$E$300))</f>
        <v/>
      </c>
      <c r="F230" s="153" t="str">
        <f>IF(ISBLANK('Beladung des Speichers'!A230),"",IF(C230=0,"0,00",D230/C230*E230))</f>
        <v/>
      </c>
      <c r="G230" s="154" t="str">
        <f>IF(ISBLANK('Beladung des Speichers'!A230),"",SUMIFS('Beladung des Speichers'!$C$17:$C$300,'Beladung des Speichers'!$A$17:$A$300,A230))</f>
        <v/>
      </c>
      <c r="H230" s="112" t="str">
        <f>IF(ISBLANK('Beladung des Speichers'!A230),"",'Beladung des Speichers'!C230)</f>
        <v/>
      </c>
      <c r="I230" s="155" t="str">
        <f>IF(ISBLANK('Beladung des Speichers'!A230),"",SUMIFS('Beladung des Speichers'!$E$17:$E$1001,'Beladung des Speichers'!$A$17:$A$1001,'Ergebnis (detailliert)'!A230))</f>
        <v/>
      </c>
      <c r="J230" s="113" t="str">
        <f>IF(ISBLANK('Beladung des Speichers'!A230),"",'Beladung des Speichers'!E230)</f>
        <v/>
      </c>
      <c r="K230" s="155" t="str">
        <f>IF(ISBLANK('Beladung des Speichers'!A230),"",SUMIFS('Entladung des Speichers'!$C$17:$C$1001,'Entladung des Speichers'!$A$17:$A$1001,'Ergebnis (detailliert)'!A230))</f>
        <v/>
      </c>
      <c r="L230" s="156" t="str">
        <f t="shared" si="14"/>
        <v/>
      </c>
      <c r="M230" s="156" t="str">
        <f>IF(ISBLANK('Entladung des Speichers'!A230),"",'Entladung des Speichers'!C230)</f>
        <v/>
      </c>
      <c r="N230" s="155" t="str">
        <f>IF(ISBLANK('Beladung des Speichers'!A230),"",SUMIFS('Entladung des Speichers'!$E$17:$E$1001,'Entladung des Speichers'!$A$17:$A$1001,'Ergebnis (detailliert)'!$A$17:$A$300))</f>
        <v/>
      </c>
      <c r="O230" s="113" t="str">
        <f t="shared" si="15"/>
        <v/>
      </c>
      <c r="P230" s="17" t="str">
        <f>IFERROR(IF(A230="","",N230*'Ergebnis (detailliert)'!J230/'Ergebnis (detailliert)'!I230),0)</f>
        <v/>
      </c>
      <c r="Q230" s="95" t="str">
        <f t="shared" si="16"/>
        <v/>
      </c>
      <c r="R230" s="96" t="str">
        <f t="shared" si="17"/>
        <v/>
      </c>
      <c r="S230" s="97" t="str">
        <f>IF(A230="","",IF(LOOKUP(A230,Stammdaten!$A$17:$A$1001,Stammdaten!$G$17:$G$1001)="Nein",0,IF(ISBLANK('Beladung des Speichers'!A230),"",ROUND(MIN(J230,Q230)*-1,2))))</f>
        <v/>
      </c>
    </row>
    <row r="231" spans="1:19" x14ac:dyDescent="0.2">
      <c r="A231" s="98" t="str">
        <f>IF('Beladung des Speichers'!A231="","",'Beladung des Speichers'!A231)</f>
        <v/>
      </c>
      <c r="B231" s="98" t="str">
        <f>IF('Beladung des Speichers'!B231="","",'Beladung des Speichers'!B231)</f>
        <v/>
      </c>
      <c r="C231" s="150" t="str">
        <f>IF(ISBLANK('Beladung des Speichers'!A231),"",SUMIFS('Beladung des Speichers'!$C$17:$C$300,'Beladung des Speichers'!$A$17:$A$300,A231)-SUMIFS('Entladung des Speichers'!$C$17:$C$300,'Entladung des Speichers'!$A$17:$A$300,A231)+SUMIFS(Füllstände!$B$17:$B$299,Füllstände!$A$17:$A$299,A231)-SUMIFS(Füllstände!$C$17:$C$299,Füllstände!$A$17:$A$299,A231))</f>
        <v/>
      </c>
      <c r="D231" s="151" t="str">
        <f>IF(ISBLANK('Beladung des Speichers'!A231),"",C231*'Beladung des Speichers'!C231/SUMIFS('Beladung des Speichers'!$C$17:$C$300,'Beladung des Speichers'!$A$17:$A$300,A231))</f>
        <v/>
      </c>
      <c r="E231" s="152" t="str">
        <f>IF(ISBLANK('Beladung des Speichers'!A231),"",1/SUMIFS('Beladung des Speichers'!$C$17:$C$300,'Beladung des Speichers'!$A$17:$A$300,A231)*C231*SUMIF($A$17:$A$300,A231,'Beladung des Speichers'!$E$17:$E$300))</f>
        <v/>
      </c>
      <c r="F231" s="153" t="str">
        <f>IF(ISBLANK('Beladung des Speichers'!A231),"",IF(C231=0,"0,00",D231/C231*E231))</f>
        <v/>
      </c>
      <c r="G231" s="154" t="str">
        <f>IF(ISBLANK('Beladung des Speichers'!A231),"",SUMIFS('Beladung des Speichers'!$C$17:$C$300,'Beladung des Speichers'!$A$17:$A$300,A231))</f>
        <v/>
      </c>
      <c r="H231" s="112" t="str">
        <f>IF(ISBLANK('Beladung des Speichers'!A231),"",'Beladung des Speichers'!C231)</f>
        <v/>
      </c>
      <c r="I231" s="155" t="str">
        <f>IF(ISBLANK('Beladung des Speichers'!A231),"",SUMIFS('Beladung des Speichers'!$E$17:$E$1001,'Beladung des Speichers'!$A$17:$A$1001,'Ergebnis (detailliert)'!A231))</f>
        <v/>
      </c>
      <c r="J231" s="113" t="str">
        <f>IF(ISBLANK('Beladung des Speichers'!A231),"",'Beladung des Speichers'!E231)</f>
        <v/>
      </c>
      <c r="K231" s="155" t="str">
        <f>IF(ISBLANK('Beladung des Speichers'!A231),"",SUMIFS('Entladung des Speichers'!$C$17:$C$1001,'Entladung des Speichers'!$A$17:$A$1001,'Ergebnis (detailliert)'!A231))</f>
        <v/>
      </c>
      <c r="L231" s="156" t="str">
        <f t="shared" si="14"/>
        <v/>
      </c>
      <c r="M231" s="156" t="str">
        <f>IF(ISBLANK('Entladung des Speichers'!A231),"",'Entladung des Speichers'!C231)</f>
        <v/>
      </c>
      <c r="N231" s="155" t="str">
        <f>IF(ISBLANK('Beladung des Speichers'!A231),"",SUMIFS('Entladung des Speichers'!$E$17:$E$1001,'Entladung des Speichers'!$A$17:$A$1001,'Ergebnis (detailliert)'!$A$17:$A$300))</f>
        <v/>
      </c>
      <c r="O231" s="113" t="str">
        <f t="shared" si="15"/>
        <v/>
      </c>
      <c r="P231" s="17" t="str">
        <f>IFERROR(IF(A231="","",N231*'Ergebnis (detailliert)'!J231/'Ergebnis (detailliert)'!I231),0)</f>
        <v/>
      </c>
      <c r="Q231" s="95" t="str">
        <f t="shared" si="16"/>
        <v/>
      </c>
      <c r="R231" s="96" t="str">
        <f t="shared" si="17"/>
        <v/>
      </c>
      <c r="S231" s="97" t="str">
        <f>IF(A231="","",IF(LOOKUP(A231,Stammdaten!$A$17:$A$1001,Stammdaten!$G$17:$G$1001)="Nein",0,IF(ISBLANK('Beladung des Speichers'!A231),"",ROUND(MIN(J231,Q231)*-1,2))))</f>
        <v/>
      </c>
    </row>
    <row r="232" spans="1:19" x14ac:dyDescent="0.2">
      <c r="A232" s="98" t="str">
        <f>IF('Beladung des Speichers'!A232="","",'Beladung des Speichers'!A232)</f>
        <v/>
      </c>
      <c r="B232" s="98" t="str">
        <f>IF('Beladung des Speichers'!B232="","",'Beladung des Speichers'!B232)</f>
        <v/>
      </c>
      <c r="C232" s="150" t="str">
        <f>IF(ISBLANK('Beladung des Speichers'!A232),"",SUMIFS('Beladung des Speichers'!$C$17:$C$300,'Beladung des Speichers'!$A$17:$A$300,A232)-SUMIFS('Entladung des Speichers'!$C$17:$C$300,'Entladung des Speichers'!$A$17:$A$300,A232)+SUMIFS(Füllstände!$B$17:$B$299,Füllstände!$A$17:$A$299,A232)-SUMIFS(Füllstände!$C$17:$C$299,Füllstände!$A$17:$A$299,A232))</f>
        <v/>
      </c>
      <c r="D232" s="151" t="str">
        <f>IF(ISBLANK('Beladung des Speichers'!A232),"",C232*'Beladung des Speichers'!C232/SUMIFS('Beladung des Speichers'!$C$17:$C$300,'Beladung des Speichers'!$A$17:$A$300,A232))</f>
        <v/>
      </c>
      <c r="E232" s="152" t="str">
        <f>IF(ISBLANK('Beladung des Speichers'!A232),"",1/SUMIFS('Beladung des Speichers'!$C$17:$C$300,'Beladung des Speichers'!$A$17:$A$300,A232)*C232*SUMIF($A$17:$A$300,A232,'Beladung des Speichers'!$E$17:$E$300))</f>
        <v/>
      </c>
      <c r="F232" s="153" t="str">
        <f>IF(ISBLANK('Beladung des Speichers'!A232),"",IF(C232=0,"0,00",D232/C232*E232))</f>
        <v/>
      </c>
      <c r="G232" s="154" t="str">
        <f>IF(ISBLANK('Beladung des Speichers'!A232),"",SUMIFS('Beladung des Speichers'!$C$17:$C$300,'Beladung des Speichers'!$A$17:$A$300,A232))</f>
        <v/>
      </c>
      <c r="H232" s="112" t="str">
        <f>IF(ISBLANK('Beladung des Speichers'!A232),"",'Beladung des Speichers'!C232)</f>
        <v/>
      </c>
      <c r="I232" s="155" t="str">
        <f>IF(ISBLANK('Beladung des Speichers'!A232),"",SUMIFS('Beladung des Speichers'!$E$17:$E$1001,'Beladung des Speichers'!$A$17:$A$1001,'Ergebnis (detailliert)'!A232))</f>
        <v/>
      </c>
      <c r="J232" s="113" t="str">
        <f>IF(ISBLANK('Beladung des Speichers'!A232),"",'Beladung des Speichers'!E232)</f>
        <v/>
      </c>
      <c r="K232" s="155" t="str">
        <f>IF(ISBLANK('Beladung des Speichers'!A232),"",SUMIFS('Entladung des Speichers'!$C$17:$C$1001,'Entladung des Speichers'!$A$17:$A$1001,'Ergebnis (detailliert)'!A232))</f>
        <v/>
      </c>
      <c r="L232" s="156" t="str">
        <f t="shared" si="14"/>
        <v/>
      </c>
      <c r="M232" s="156" t="str">
        <f>IF(ISBLANK('Entladung des Speichers'!A232),"",'Entladung des Speichers'!C232)</f>
        <v/>
      </c>
      <c r="N232" s="155" t="str">
        <f>IF(ISBLANK('Beladung des Speichers'!A232),"",SUMIFS('Entladung des Speichers'!$E$17:$E$1001,'Entladung des Speichers'!$A$17:$A$1001,'Ergebnis (detailliert)'!$A$17:$A$300))</f>
        <v/>
      </c>
      <c r="O232" s="113" t="str">
        <f t="shared" si="15"/>
        <v/>
      </c>
      <c r="P232" s="17" t="str">
        <f>IFERROR(IF(A232="","",N232*'Ergebnis (detailliert)'!J232/'Ergebnis (detailliert)'!I232),0)</f>
        <v/>
      </c>
      <c r="Q232" s="95" t="str">
        <f t="shared" si="16"/>
        <v/>
      </c>
      <c r="R232" s="96" t="str">
        <f t="shared" si="17"/>
        <v/>
      </c>
      <c r="S232" s="97" t="str">
        <f>IF(A232="","",IF(LOOKUP(A232,Stammdaten!$A$17:$A$1001,Stammdaten!$G$17:$G$1001)="Nein",0,IF(ISBLANK('Beladung des Speichers'!A232),"",ROUND(MIN(J232,Q232)*-1,2))))</f>
        <v/>
      </c>
    </row>
    <row r="233" spans="1:19" x14ac:dyDescent="0.2">
      <c r="A233" s="98" t="str">
        <f>IF('Beladung des Speichers'!A233="","",'Beladung des Speichers'!A233)</f>
        <v/>
      </c>
      <c r="B233" s="98" t="str">
        <f>IF('Beladung des Speichers'!B233="","",'Beladung des Speichers'!B233)</f>
        <v/>
      </c>
      <c r="C233" s="150" t="str">
        <f>IF(ISBLANK('Beladung des Speichers'!A233),"",SUMIFS('Beladung des Speichers'!$C$17:$C$300,'Beladung des Speichers'!$A$17:$A$300,A233)-SUMIFS('Entladung des Speichers'!$C$17:$C$300,'Entladung des Speichers'!$A$17:$A$300,A233)+SUMIFS(Füllstände!$B$17:$B$299,Füllstände!$A$17:$A$299,A233)-SUMIFS(Füllstände!$C$17:$C$299,Füllstände!$A$17:$A$299,A233))</f>
        <v/>
      </c>
      <c r="D233" s="151" t="str">
        <f>IF(ISBLANK('Beladung des Speichers'!A233),"",C233*'Beladung des Speichers'!C233/SUMIFS('Beladung des Speichers'!$C$17:$C$300,'Beladung des Speichers'!$A$17:$A$300,A233))</f>
        <v/>
      </c>
      <c r="E233" s="152" t="str">
        <f>IF(ISBLANK('Beladung des Speichers'!A233),"",1/SUMIFS('Beladung des Speichers'!$C$17:$C$300,'Beladung des Speichers'!$A$17:$A$300,A233)*C233*SUMIF($A$17:$A$300,A233,'Beladung des Speichers'!$E$17:$E$300))</f>
        <v/>
      </c>
      <c r="F233" s="153" t="str">
        <f>IF(ISBLANK('Beladung des Speichers'!A233),"",IF(C233=0,"0,00",D233/C233*E233))</f>
        <v/>
      </c>
      <c r="G233" s="154" t="str">
        <f>IF(ISBLANK('Beladung des Speichers'!A233),"",SUMIFS('Beladung des Speichers'!$C$17:$C$300,'Beladung des Speichers'!$A$17:$A$300,A233))</f>
        <v/>
      </c>
      <c r="H233" s="112" t="str">
        <f>IF(ISBLANK('Beladung des Speichers'!A233),"",'Beladung des Speichers'!C233)</f>
        <v/>
      </c>
      <c r="I233" s="155" t="str">
        <f>IF(ISBLANK('Beladung des Speichers'!A233),"",SUMIFS('Beladung des Speichers'!$E$17:$E$1001,'Beladung des Speichers'!$A$17:$A$1001,'Ergebnis (detailliert)'!A233))</f>
        <v/>
      </c>
      <c r="J233" s="113" t="str">
        <f>IF(ISBLANK('Beladung des Speichers'!A233),"",'Beladung des Speichers'!E233)</f>
        <v/>
      </c>
      <c r="K233" s="155" t="str">
        <f>IF(ISBLANK('Beladung des Speichers'!A233),"",SUMIFS('Entladung des Speichers'!$C$17:$C$1001,'Entladung des Speichers'!$A$17:$A$1001,'Ergebnis (detailliert)'!A233))</f>
        <v/>
      </c>
      <c r="L233" s="156" t="str">
        <f t="shared" si="14"/>
        <v/>
      </c>
      <c r="M233" s="156" t="str">
        <f>IF(ISBLANK('Entladung des Speichers'!A233),"",'Entladung des Speichers'!C233)</f>
        <v/>
      </c>
      <c r="N233" s="155" t="str">
        <f>IF(ISBLANK('Beladung des Speichers'!A233),"",SUMIFS('Entladung des Speichers'!$E$17:$E$1001,'Entladung des Speichers'!$A$17:$A$1001,'Ergebnis (detailliert)'!$A$17:$A$300))</f>
        <v/>
      </c>
      <c r="O233" s="113" t="str">
        <f t="shared" si="15"/>
        <v/>
      </c>
      <c r="P233" s="17" t="str">
        <f>IFERROR(IF(A233="","",N233*'Ergebnis (detailliert)'!J233/'Ergebnis (detailliert)'!I233),0)</f>
        <v/>
      </c>
      <c r="Q233" s="95" t="str">
        <f t="shared" si="16"/>
        <v/>
      </c>
      <c r="R233" s="96" t="str">
        <f t="shared" si="17"/>
        <v/>
      </c>
      <c r="S233" s="97" t="str">
        <f>IF(A233="","",IF(LOOKUP(A233,Stammdaten!$A$17:$A$1001,Stammdaten!$G$17:$G$1001)="Nein",0,IF(ISBLANK('Beladung des Speichers'!A233),"",ROUND(MIN(J233,Q233)*-1,2))))</f>
        <v/>
      </c>
    </row>
    <row r="234" spans="1:19" x14ac:dyDescent="0.2">
      <c r="A234" s="98" t="str">
        <f>IF('Beladung des Speichers'!A234="","",'Beladung des Speichers'!A234)</f>
        <v/>
      </c>
      <c r="B234" s="98" t="str">
        <f>IF('Beladung des Speichers'!B234="","",'Beladung des Speichers'!B234)</f>
        <v/>
      </c>
      <c r="C234" s="150" t="str">
        <f>IF(ISBLANK('Beladung des Speichers'!A234),"",SUMIFS('Beladung des Speichers'!$C$17:$C$300,'Beladung des Speichers'!$A$17:$A$300,A234)-SUMIFS('Entladung des Speichers'!$C$17:$C$300,'Entladung des Speichers'!$A$17:$A$300,A234)+SUMIFS(Füllstände!$B$17:$B$299,Füllstände!$A$17:$A$299,A234)-SUMIFS(Füllstände!$C$17:$C$299,Füllstände!$A$17:$A$299,A234))</f>
        <v/>
      </c>
      <c r="D234" s="151" t="str">
        <f>IF(ISBLANK('Beladung des Speichers'!A234),"",C234*'Beladung des Speichers'!C234/SUMIFS('Beladung des Speichers'!$C$17:$C$300,'Beladung des Speichers'!$A$17:$A$300,A234))</f>
        <v/>
      </c>
      <c r="E234" s="152" t="str">
        <f>IF(ISBLANK('Beladung des Speichers'!A234),"",1/SUMIFS('Beladung des Speichers'!$C$17:$C$300,'Beladung des Speichers'!$A$17:$A$300,A234)*C234*SUMIF($A$17:$A$300,A234,'Beladung des Speichers'!$E$17:$E$300))</f>
        <v/>
      </c>
      <c r="F234" s="153" t="str">
        <f>IF(ISBLANK('Beladung des Speichers'!A234),"",IF(C234=0,"0,00",D234/C234*E234))</f>
        <v/>
      </c>
      <c r="G234" s="154" t="str">
        <f>IF(ISBLANK('Beladung des Speichers'!A234),"",SUMIFS('Beladung des Speichers'!$C$17:$C$300,'Beladung des Speichers'!$A$17:$A$300,A234))</f>
        <v/>
      </c>
      <c r="H234" s="112" t="str">
        <f>IF(ISBLANK('Beladung des Speichers'!A234),"",'Beladung des Speichers'!C234)</f>
        <v/>
      </c>
      <c r="I234" s="155" t="str">
        <f>IF(ISBLANK('Beladung des Speichers'!A234),"",SUMIFS('Beladung des Speichers'!$E$17:$E$1001,'Beladung des Speichers'!$A$17:$A$1001,'Ergebnis (detailliert)'!A234))</f>
        <v/>
      </c>
      <c r="J234" s="113" t="str">
        <f>IF(ISBLANK('Beladung des Speichers'!A234),"",'Beladung des Speichers'!E234)</f>
        <v/>
      </c>
      <c r="K234" s="155" t="str">
        <f>IF(ISBLANK('Beladung des Speichers'!A234),"",SUMIFS('Entladung des Speichers'!$C$17:$C$1001,'Entladung des Speichers'!$A$17:$A$1001,'Ergebnis (detailliert)'!A234))</f>
        <v/>
      </c>
      <c r="L234" s="156" t="str">
        <f t="shared" si="14"/>
        <v/>
      </c>
      <c r="M234" s="156" t="str">
        <f>IF(ISBLANK('Entladung des Speichers'!A234),"",'Entladung des Speichers'!C234)</f>
        <v/>
      </c>
      <c r="N234" s="155" t="str">
        <f>IF(ISBLANK('Beladung des Speichers'!A234),"",SUMIFS('Entladung des Speichers'!$E$17:$E$1001,'Entladung des Speichers'!$A$17:$A$1001,'Ergebnis (detailliert)'!$A$17:$A$300))</f>
        <v/>
      </c>
      <c r="O234" s="113" t="str">
        <f t="shared" si="15"/>
        <v/>
      </c>
      <c r="P234" s="17" t="str">
        <f>IFERROR(IF(A234="","",N234*'Ergebnis (detailliert)'!J234/'Ergebnis (detailliert)'!I234),0)</f>
        <v/>
      </c>
      <c r="Q234" s="95" t="str">
        <f t="shared" si="16"/>
        <v/>
      </c>
      <c r="R234" s="96" t="str">
        <f t="shared" si="17"/>
        <v/>
      </c>
      <c r="S234" s="97" t="str">
        <f>IF(A234="","",IF(LOOKUP(A234,Stammdaten!$A$17:$A$1001,Stammdaten!$G$17:$G$1001)="Nein",0,IF(ISBLANK('Beladung des Speichers'!A234),"",ROUND(MIN(J234,Q234)*-1,2))))</f>
        <v/>
      </c>
    </row>
    <row r="235" spans="1:19" x14ac:dyDescent="0.2">
      <c r="A235" s="98" t="str">
        <f>IF('Beladung des Speichers'!A235="","",'Beladung des Speichers'!A235)</f>
        <v/>
      </c>
      <c r="B235" s="98" t="str">
        <f>IF('Beladung des Speichers'!B235="","",'Beladung des Speichers'!B235)</f>
        <v/>
      </c>
      <c r="C235" s="150" t="str">
        <f>IF(ISBLANK('Beladung des Speichers'!A235),"",SUMIFS('Beladung des Speichers'!$C$17:$C$300,'Beladung des Speichers'!$A$17:$A$300,A235)-SUMIFS('Entladung des Speichers'!$C$17:$C$300,'Entladung des Speichers'!$A$17:$A$300,A235)+SUMIFS(Füllstände!$B$17:$B$299,Füllstände!$A$17:$A$299,A235)-SUMIFS(Füllstände!$C$17:$C$299,Füllstände!$A$17:$A$299,A235))</f>
        <v/>
      </c>
      <c r="D235" s="151" t="str">
        <f>IF(ISBLANK('Beladung des Speichers'!A235),"",C235*'Beladung des Speichers'!C235/SUMIFS('Beladung des Speichers'!$C$17:$C$300,'Beladung des Speichers'!$A$17:$A$300,A235))</f>
        <v/>
      </c>
      <c r="E235" s="152" t="str">
        <f>IF(ISBLANK('Beladung des Speichers'!A235),"",1/SUMIFS('Beladung des Speichers'!$C$17:$C$300,'Beladung des Speichers'!$A$17:$A$300,A235)*C235*SUMIF($A$17:$A$300,A235,'Beladung des Speichers'!$E$17:$E$300))</f>
        <v/>
      </c>
      <c r="F235" s="153" t="str">
        <f>IF(ISBLANK('Beladung des Speichers'!A235),"",IF(C235=0,"0,00",D235/C235*E235))</f>
        <v/>
      </c>
      <c r="G235" s="154" t="str">
        <f>IF(ISBLANK('Beladung des Speichers'!A235),"",SUMIFS('Beladung des Speichers'!$C$17:$C$300,'Beladung des Speichers'!$A$17:$A$300,A235))</f>
        <v/>
      </c>
      <c r="H235" s="112" t="str">
        <f>IF(ISBLANK('Beladung des Speichers'!A235),"",'Beladung des Speichers'!C235)</f>
        <v/>
      </c>
      <c r="I235" s="155" t="str">
        <f>IF(ISBLANK('Beladung des Speichers'!A235),"",SUMIFS('Beladung des Speichers'!$E$17:$E$1001,'Beladung des Speichers'!$A$17:$A$1001,'Ergebnis (detailliert)'!A235))</f>
        <v/>
      </c>
      <c r="J235" s="113" t="str">
        <f>IF(ISBLANK('Beladung des Speichers'!A235),"",'Beladung des Speichers'!E235)</f>
        <v/>
      </c>
      <c r="K235" s="155" t="str">
        <f>IF(ISBLANK('Beladung des Speichers'!A235),"",SUMIFS('Entladung des Speichers'!$C$17:$C$1001,'Entladung des Speichers'!$A$17:$A$1001,'Ergebnis (detailliert)'!A235))</f>
        <v/>
      </c>
      <c r="L235" s="156" t="str">
        <f t="shared" si="14"/>
        <v/>
      </c>
      <c r="M235" s="156" t="str">
        <f>IF(ISBLANK('Entladung des Speichers'!A235),"",'Entladung des Speichers'!C235)</f>
        <v/>
      </c>
      <c r="N235" s="155" t="str">
        <f>IF(ISBLANK('Beladung des Speichers'!A235),"",SUMIFS('Entladung des Speichers'!$E$17:$E$1001,'Entladung des Speichers'!$A$17:$A$1001,'Ergebnis (detailliert)'!$A$17:$A$300))</f>
        <v/>
      </c>
      <c r="O235" s="113" t="str">
        <f t="shared" si="15"/>
        <v/>
      </c>
      <c r="P235" s="17" t="str">
        <f>IFERROR(IF(A235="","",N235*'Ergebnis (detailliert)'!J235/'Ergebnis (detailliert)'!I235),0)</f>
        <v/>
      </c>
      <c r="Q235" s="95" t="str">
        <f t="shared" si="16"/>
        <v/>
      </c>
      <c r="R235" s="96" t="str">
        <f t="shared" si="17"/>
        <v/>
      </c>
      <c r="S235" s="97" t="str">
        <f>IF(A235="","",IF(LOOKUP(A235,Stammdaten!$A$17:$A$1001,Stammdaten!$G$17:$G$1001)="Nein",0,IF(ISBLANK('Beladung des Speichers'!A235),"",ROUND(MIN(J235,Q235)*-1,2))))</f>
        <v/>
      </c>
    </row>
    <row r="236" spans="1:19" x14ac:dyDescent="0.2">
      <c r="A236" s="98" t="str">
        <f>IF('Beladung des Speichers'!A236="","",'Beladung des Speichers'!A236)</f>
        <v/>
      </c>
      <c r="B236" s="98" t="str">
        <f>IF('Beladung des Speichers'!B236="","",'Beladung des Speichers'!B236)</f>
        <v/>
      </c>
      <c r="C236" s="150" t="str">
        <f>IF(ISBLANK('Beladung des Speichers'!A236),"",SUMIFS('Beladung des Speichers'!$C$17:$C$300,'Beladung des Speichers'!$A$17:$A$300,A236)-SUMIFS('Entladung des Speichers'!$C$17:$C$300,'Entladung des Speichers'!$A$17:$A$300,A236)+SUMIFS(Füllstände!$B$17:$B$299,Füllstände!$A$17:$A$299,A236)-SUMIFS(Füllstände!$C$17:$C$299,Füllstände!$A$17:$A$299,A236))</f>
        <v/>
      </c>
      <c r="D236" s="151" t="str">
        <f>IF(ISBLANK('Beladung des Speichers'!A236),"",C236*'Beladung des Speichers'!C236/SUMIFS('Beladung des Speichers'!$C$17:$C$300,'Beladung des Speichers'!$A$17:$A$300,A236))</f>
        <v/>
      </c>
      <c r="E236" s="152" t="str">
        <f>IF(ISBLANK('Beladung des Speichers'!A236),"",1/SUMIFS('Beladung des Speichers'!$C$17:$C$300,'Beladung des Speichers'!$A$17:$A$300,A236)*C236*SUMIF($A$17:$A$300,A236,'Beladung des Speichers'!$E$17:$E$300))</f>
        <v/>
      </c>
      <c r="F236" s="153" t="str">
        <f>IF(ISBLANK('Beladung des Speichers'!A236),"",IF(C236=0,"0,00",D236/C236*E236))</f>
        <v/>
      </c>
      <c r="G236" s="154" t="str">
        <f>IF(ISBLANK('Beladung des Speichers'!A236),"",SUMIFS('Beladung des Speichers'!$C$17:$C$300,'Beladung des Speichers'!$A$17:$A$300,A236))</f>
        <v/>
      </c>
      <c r="H236" s="112" t="str">
        <f>IF(ISBLANK('Beladung des Speichers'!A236),"",'Beladung des Speichers'!C236)</f>
        <v/>
      </c>
      <c r="I236" s="155" t="str">
        <f>IF(ISBLANK('Beladung des Speichers'!A236),"",SUMIFS('Beladung des Speichers'!$E$17:$E$1001,'Beladung des Speichers'!$A$17:$A$1001,'Ergebnis (detailliert)'!A236))</f>
        <v/>
      </c>
      <c r="J236" s="113" t="str">
        <f>IF(ISBLANK('Beladung des Speichers'!A236),"",'Beladung des Speichers'!E236)</f>
        <v/>
      </c>
      <c r="K236" s="155" t="str">
        <f>IF(ISBLANK('Beladung des Speichers'!A236),"",SUMIFS('Entladung des Speichers'!$C$17:$C$1001,'Entladung des Speichers'!$A$17:$A$1001,'Ergebnis (detailliert)'!A236))</f>
        <v/>
      </c>
      <c r="L236" s="156" t="str">
        <f t="shared" si="14"/>
        <v/>
      </c>
      <c r="M236" s="156" t="str">
        <f>IF(ISBLANK('Entladung des Speichers'!A236),"",'Entladung des Speichers'!C236)</f>
        <v/>
      </c>
      <c r="N236" s="155" t="str">
        <f>IF(ISBLANK('Beladung des Speichers'!A236),"",SUMIFS('Entladung des Speichers'!$E$17:$E$1001,'Entladung des Speichers'!$A$17:$A$1001,'Ergebnis (detailliert)'!$A$17:$A$300))</f>
        <v/>
      </c>
      <c r="O236" s="113" t="str">
        <f t="shared" si="15"/>
        <v/>
      </c>
      <c r="P236" s="17" t="str">
        <f>IFERROR(IF(A236="","",N236*'Ergebnis (detailliert)'!J236/'Ergebnis (detailliert)'!I236),0)</f>
        <v/>
      </c>
      <c r="Q236" s="95" t="str">
        <f t="shared" si="16"/>
        <v/>
      </c>
      <c r="R236" s="96" t="str">
        <f t="shared" si="17"/>
        <v/>
      </c>
      <c r="S236" s="97" t="str">
        <f>IF(A236="","",IF(LOOKUP(A236,Stammdaten!$A$17:$A$1001,Stammdaten!$G$17:$G$1001)="Nein",0,IF(ISBLANK('Beladung des Speichers'!A236),"",ROUND(MIN(J236,Q236)*-1,2))))</f>
        <v/>
      </c>
    </row>
    <row r="237" spans="1:19" x14ac:dyDescent="0.2">
      <c r="A237" s="98" t="str">
        <f>IF('Beladung des Speichers'!A237="","",'Beladung des Speichers'!A237)</f>
        <v/>
      </c>
      <c r="B237" s="98" t="str">
        <f>IF('Beladung des Speichers'!B237="","",'Beladung des Speichers'!B237)</f>
        <v/>
      </c>
      <c r="C237" s="150" t="str">
        <f>IF(ISBLANK('Beladung des Speichers'!A237),"",SUMIFS('Beladung des Speichers'!$C$17:$C$300,'Beladung des Speichers'!$A$17:$A$300,A237)-SUMIFS('Entladung des Speichers'!$C$17:$C$300,'Entladung des Speichers'!$A$17:$A$300,A237)+SUMIFS(Füllstände!$B$17:$B$299,Füllstände!$A$17:$A$299,A237)-SUMIFS(Füllstände!$C$17:$C$299,Füllstände!$A$17:$A$299,A237))</f>
        <v/>
      </c>
      <c r="D237" s="151" t="str">
        <f>IF(ISBLANK('Beladung des Speichers'!A237),"",C237*'Beladung des Speichers'!C237/SUMIFS('Beladung des Speichers'!$C$17:$C$300,'Beladung des Speichers'!$A$17:$A$300,A237))</f>
        <v/>
      </c>
      <c r="E237" s="152" t="str">
        <f>IF(ISBLANK('Beladung des Speichers'!A237),"",1/SUMIFS('Beladung des Speichers'!$C$17:$C$300,'Beladung des Speichers'!$A$17:$A$300,A237)*C237*SUMIF($A$17:$A$300,A237,'Beladung des Speichers'!$E$17:$E$300))</f>
        <v/>
      </c>
      <c r="F237" s="153" t="str">
        <f>IF(ISBLANK('Beladung des Speichers'!A237),"",IF(C237=0,"0,00",D237/C237*E237))</f>
        <v/>
      </c>
      <c r="G237" s="154" t="str">
        <f>IF(ISBLANK('Beladung des Speichers'!A237),"",SUMIFS('Beladung des Speichers'!$C$17:$C$300,'Beladung des Speichers'!$A$17:$A$300,A237))</f>
        <v/>
      </c>
      <c r="H237" s="112" t="str">
        <f>IF(ISBLANK('Beladung des Speichers'!A237),"",'Beladung des Speichers'!C237)</f>
        <v/>
      </c>
      <c r="I237" s="155" t="str">
        <f>IF(ISBLANK('Beladung des Speichers'!A237),"",SUMIFS('Beladung des Speichers'!$E$17:$E$1001,'Beladung des Speichers'!$A$17:$A$1001,'Ergebnis (detailliert)'!A237))</f>
        <v/>
      </c>
      <c r="J237" s="113" t="str">
        <f>IF(ISBLANK('Beladung des Speichers'!A237),"",'Beladung des Speichers'!E237)</f>
        <v/>
      </c>
      <c r="K237" s="155" t="str">
        <f>IF(ISBLANK('Beladung des Speichers'!A237),"",SUMIFS('Entladung des Speichers'!$C$17:$C$1001,'Entladung des Speichers'!$A$17:$A$1001,'Ergebnis (detailliert)'!A237))</f>
        <v/>
      </c>
      <c r="L237" s="156" t="str">
        <f t="shared" si="14"/>
        <v/>
      </c>
      <c r="M237" s="156" t="str">
        <f>IF(ISBLANK('Entladung des Speichers'!A237),"",'Entladung des Speichers'!C237)</f>
        <v/>
      </c>
      <c r="N237" s="155" t="str">
        <f>IF(ISBLANK('Beladung des Speichers'!A237),"",SUMIFS('Entladung des Speichers'!$E$17:$E$1001,'Entladung des Speichers'!$A$17:$A$1001,'Ergebnis (detailliert)'!$A$17:$A$300))</f>
        <v/>
      </c>
      <c r="O237" s="113" t="str">
        <f t="shared" si="15"/>
        <v/>
      </c>
      <c r="P237" s="17" t="str">
        <f>IFERROR(IF(A237="","",N237*'Ergebnis (detailliert)'!J237/'Ergebnis (detailliert)'!I237),0)</f>
        <v/>
      </c>
      <c r="Q237" s="95" t="str">
        <f t="shared" si="16"/>
        <v/>
      </c>
      <c r="R237" s="96" t="str">
        <f t="shared" si="17"/>
        <v/>
      </c>
      <c r="S237" s="97" t="str">
        <f>IF(A237="","",IF(LOOKUP(A237,Stammdaten!$A$17:$A$1001,Stammdaten!$G$17:$G$1001)="Nein",0,IF(ISBLANK('Beladung des Speichers'!A237),"",ROUND(MIN(J237,Q237)*-1,2))))</f>
        <v/>
      </c>
    </row>
    <row r="238" spans="1:19" x14ac:dyDescent="0.2">
      <c r="A238" s="98" t="str">
        <f>IF('Beladung des Speichers'!A238="","",'Beladung des Speichers'!A238)</f>
        <v/>
      </c>
      <c r="B238" s="98" t="str">
        <f>IF('Beladung des Speichers'!B238="","",'Beladung des Speichers'!B238)</f>
        <v/>
      </c>
      <c r="C238" s="150" t="str">
        <f>IF(ISBLANK('Beladung des Speichers'!A238),"",SUMIFS('Beladung des Speichers'!$C$17:$C$300,'Beladung des Speichers'!$A$17:$A$300,A238)-SUMIFS('Entladung des Speichers'!$C$17:$C$300,'Entladung des Speichers'!$A$17:$A$300,A238)+SUMIFS(Füllstände!$B$17:$B$299,Füllstände!$A$17:$A$299,A238)-SUMIFS(Füllstände!$C$17:$C$299,Füllstände!$A$17:$A$299,A238))</f>
        <v/>
      </c>
      <c r="D238" s="151" t="str">
        <f>IF(ISBLANK('Beladung des Speichers'!A238),"",C238*'Beladung des Speichers'!C238/SUMIFS('Beladung des Speichers'!$C$17:$C$300,'Beladung des Speichers'!$A$17:$A$300,A238))</f>
        <v/>
      </c>
      <c r="E238" s="152" t="str">
        <f>IF(ISBLANK('Beladung des Speichers'!A238),"",1/SUMIFS('Beladung des Speichers'!$C$17:$C$300,'Beladung des Speichers'!$A$17:$A$300,A238)*C238*SUMIF($A$17:$A$300,A238,'Beladung des Speichers'!$E$17:$E$300))</f>
        <v/>
      </c>
      <c r="F238" s="153" t="str">
        <f>IF(ISBLANK('Beladung des Speichers'!A238),"",IF(C238=0,"0,00",D238/C238*E238))</f>
        <v/>
      </c>
      <c r="G238" s="154" t="str">
        <f>IF(ISBLANK('Beladung des Speichers'!A238),"",SUMIFS('Beladung des Speichers'!$C$17:$C$300,'Beladung des Speichers'!$A$17:$A$300,A238))</f>
        <v/>
      </c>
      <c r="H238" s="112" t="str">
        <f>IF(ISBLANK('Beladung des Speichers'!A238),"",'Beladung des Speichers'!C238)</f>
        <v/>
      </c>
      <c r="I238" s="155" t="str">
        <f>IF(ISBLANK('Beladung des Speichers'!A238),"",SUMIFS('Beladung des Speichers'!$E$17:$E$1001,'Beladung des Speichers'!$A$17:$A$1001,'Ergebnis (detailliert)'!A238))</f>
        <v/>
      </c>
      <c r="J238" s="113" t="str">
        <f>IF(ISBLANK('Beladung des Speichers'!A238),"",'Beladung des Speichers'!E238)</f>
        <v/>
      </c>
      <c r="K238" s="155" t="str">
        <f>IF(ISBLANK('Beladung des Speichers'!A238),"",SUMIFS('Entladung des Speichers'!$C$17:$C$1001,'Entladung des Speichers'!$A$17:$A$1001,'Ergebnis (detailliert)'!A238))</f>
        <v/>
      </c>
      <c r="L238" s="156" t="str">
        <f t="shared" si="14"/>
        <v/>
      </c>
      <c r="M238" s="156" t="str">
        <f>IF(ISBLANK('Entladung des Speichers'!A238),"",'Entladung des Speichers'!C238)</f>
        <v/>
      </c>
      <c r="N238" s="155" t="str">
        <f>IF(ISBLANK('Beladung des Speichers'!A238),"",SUMIFS('Entladung des Speichers'!$E$17:$E$1001,'Entladung des Speichers'!$A$17:$A$1001,'Ergebnis (detailliert)'!$A$17:$A$300))</f>
        <v/>
      </c>
      <c r="O238" s="113" t="str">
        <f t="shared" si="15"/>
        <v/>
      </c>
      <c r="P238" s="17" t="str">
        <f>IFERROR(IF(A238="","",N238*'Ergebnis (detailliert)'!J238/'Ergebnis (detailliert)'!I238),0)</f>
        <v/>
      </c>
      <c r="Q238" s="95" t="str">
        <f t="shared" si="16"/>
        <v/>
      </c>
      <c r="R238" s="96" t="str">
        <f t="shared" si="17"/>
        <v/>
      </c>
      <c r="S238" s="97" t="str">
        <f>IF(A238="","",IF(LOOKUP(A238,Stammdaten!$A$17:$A$1001,Stammdaten!$G$17:$G$1001)="Nein",0,IF(ISBLANK('Beladung des Speichers'!A238),"",ROUND(MIN(J238,Q238)*-1,2))))</f>
        <v/>
      </c>
    </row>
    <row r="239" spans="1:19" x14ac:dyDescent="0.2">
      <c r="A239" s="98" t="str">
        <f>IF('Beladung des Speichers'!A239="","",'Beladung des Speichers'!A239)</f>
        <v/>
      </c>
      <c r="B239" s="98" t="str">
        <f>IF('Beladung des Speichers'!B239="","",'Beladung des Speichers'!B239)</f>
        <v/>
      </c>
      <c r="C239" s="150" t="str">
        <f>IF(ISBLANK('Beladung des Speichers'!A239),"",SUMIFS('Beladung des Speichers'!$C$17:$C$300,'Beladung des Speichers'!$A$17:$A$300,A239)-SUMIFS('Entladung des Speichers'!$C$17:$C$300,'Entladung des Speichers'!$A$17:$A$300,A239)+SUMIFS(Füllstände!$B$17:$B$299,Füllstände!$A$17:$A$299,A239)-SUMIFS(Füllstände!$C$17:$C$299,Füllstände!$A$17:$A$299,A239))</f>
        <v/>
      </c>
      <c r="D239" s="151" t="str">
        <f>IF(ISBLANK('Beladung des Speichers'!A239),"",C239*'Beladung des Speichers'!C239/SUMIFS('Beladung des Speichers'!$C$17:$C$300,'Beladung des Speichers'!$A$17:$A$300,A239))</f>
        <v/>
      </c>
      <c r="E239" s="152" t="str">
        <f>IF(ISBLANK('Beladung des Speichers'!A239),"",1/SUMIFS('Beladung des Speichers'!$C$17:$C$300,'Beladung des Speichers'!$A$17:$A$300,A239)*C239*SUMIF($A$17:$A$300,A239,'Beladung des Speichers'!$E$17:$E$300))</f>
        <v/>
      </c>
      <c r="F239" s="153" t="str">
        <f>IF(ISBLANK('Beladung des Speichers'!A239),"",IF(C239=0,"0,00",D239/C239*E239))</f>
        <v/>
      </c>
      <c r="G239" s="154" t="str">
        <f>IF(ISBLANK('Beladung des Speichers'!A239),"",SUMIFS('Beladung des Speichers'!$C$17:$C$300,'Beladung des Speichers'!$A$17:$A$300,A239))</f>
        <v/>
      </c>
      <c r="H239" s="112" t="str">
        <f>IF(ISBLANK('Beladung des Speichers'!A239),"",'Beladung des Speichers'!C239)</f>
        <v/>
      </c>
      <c r="I239" s="155" t="str">
        <f>IF(ISBLANK('Beladung des Speichers'!A239),"",SUMIFS('Beladung des Speichers'!$E$17:$E$1001,'Beladung des Speichers'!$A$17:$A$1001,'Ergebnis (detailliert)'!A239))</f>
        <v/>
      </c>
      <c r="J239" s="113" t="str">
        <f>IF(ISBLANK('Beladung des Speichers'!A239),"",'Beladung des Speichers'!E239)</f>
        <v/>
      </c>
      <c r="K239" s="155" t="str">
        <f>IF(ISBLANK('Beladung des Speichers'!A239),"",SUMIFS('Entladung des Speichers'!$C$17:$C$1001,'Entladung des Speichers'!$A$17:$A$1001,'Ergebnis (detailliert)'!A239))</f>
        <v/>
      </c>
      <c r="L239" s="156" t="str">
        <f t="shared" si="14"/>
        <v/>
      </c>
      <c r="M239" s="156" t="str">
        <f>IF(ISBLANK('Entladung des Speichers'!A239),"",'Entladung des Speichers'!C239)</f>
        <v/>
      </c>
      <c r="N239" s="155" t="str">
        <f>IF(ISBLANK('Beladung des Speichers'!A239),"",SUMIFS('Entladung des Speichers'!$E$17:$E$1001,'Entladung des Speichers'!$A$17:$A$1001,'Ergebnis (detailliert)'!$A$17:$A$300))</f>
        <v/>
      </c>
      <c r="O239" s="113" t="str">
        <f t="shared" si="15"/>
        <v/>
      </c>
      <c r="P239" s="17" t="str">
        <f>IFERROR(IF(A239="","",N239*'Ergebnis (detailliert)'!J239/'Ergebnis (detailliert)'!I239),0)</f>
        <v/>
      </c>
      <c r="Q239" s="95" t="str">
        <f t="shared" si="16"/>
        <v/>
      </c>
      <c r="R239" s="96" t="str">
        <f t="shared" si="17"/>
        <v/>
      </c>
      <c r="S239" s="97" t="str">
        <f>IF(A239="","",IF(LOOKUP(A239,Stammdaten!$A$17:$A$1001,Stammdaten!$G$17:$G$1001)="Nein",0,IF(ISBLANK('Beladung des Speichers'!A239),"",ROUND(MIN(J239,Q239)*-1,2))))</f>
        <v/>
      </c>
    </row>
    <row r="240" spans="1:19" x14ac:dyDescent="0.2">
      <c r="A240" s="98" t="str">
        <f>IF('Beladung des Speichers'!A240="","",'Beladung des Speichers'!A240)</f>
        <v/>
      </c>
      <c r="B240" s="98" t="str">
        <f>IF('Beladung des Speichers'!B240="","",'Beladung des Speichers'!B240)</f>
        <v/>
      </c>
      <c r="C240" s="150" t="str">
        <f>IF(ISBLANK('Beladung des Speichers'!A240),"",SUMIFS('Beladung des Speichers'!$C$17:$C$300,'Beladung des Speichers'!$A$17:$A$300,A240)-SUMIFS('Entladung des Speichers'!$C$17:$C$300,'Entladung des Speichers'!$A$17:$A$300,A240)+SUMIFS(Füllstände!$B$17:$B$299,Füllstände!$A$17:$A$299,A240)-SUMIFS(Füllstände!$C$17:$C$299,Füllstände!$A$17:$A$299,A240))</f>
        <v/>
      </c>
      <c r="D240" s="151" t="str">
        <f>IF(ISBLANK('Beladung des Speichers'!A240),"",C240*'Beladung des Speichers'!C240/SUMIFS('Beladung des Speichers'!$C$17:$C$300,'Beladung des Speichers'!$A$17:$A$300,A240))</f>
        <v/>
      </c>
      <c r="E240" s="152" t="str">
        <f>IF(ISBLANK('Beladung des Speichers'!A240),"",1/SUMIFS('Beladung des Speichers'!$C$17:$C$300,'Beladung des Speichers'!$A$17:$A$300,A240)*C240*SUMIF($A$17:$A$300,A240,'Beladung des Speichers'!$E$17:$E$300))</f>
        <v/>
      </c>
      <c r="F240" s="153" t="str">
        <f>IF(ISBLANK('Beladung des Speichers'!A240),"",IF(C240=0,"0,00",D240/C240*E240))</f>
        <v/>
      </c>
      <c r="G240" s="154" t="str">
        <f>IF(ISBLANK('Beladung des Speichers'!A240),"",SUMIFS('Beladung des Speichers'!$C$17:$C$300,'Beladung des Speichers'!$A$17:$A$300,A240))</f>
        <v/>
      </c>
      <c r="H240" s="112" t="str">
        <f>IF(ISBLANK('Beladung des Speichers'!A240),"",'Beladung des Speichers'!C240)</f>
        <v/>
      </c>
      <c r="I240" s="155" t="str">
        <f>IF(ISBLANK('Beladung des Speichers'!A240),"",SUMIFS('Beladung des Speichers'!$E$17:$E$1001,'Beladung des Speichers'!$A$17:$A$1001,'Ergebnis (detailliert)'!A240))</f>
        <v/>
      </c>
      <c r="J240" s="113" t="str">
        <f>IF(ISBLANK('Beladung des Speichers'!A240),"",'Beladung des Speichers'!E240)</f>
        <v/>
      </c>
      <c r="K240" s="155" t="str">
        <f>IF(ISBLANK('Beladung des Speichers'!A240),"",SUMIFS('Entladung des Speichers'!$C$17:$C$1001,'Entladung des Speichers'!$A$17:$A$1001,'Ergebnis (detailliert)'!A240))</f>
        <v/>
      </c>
      <c r="L240" s="156" t="str">
        <f t="shared" si="14"/>
        <v/>
      </c>
      <c r="M240" s="156" t="str">
        <f>IF(ISBLANK('Entladung des Speichers'!A240),"",'Entladung des Speichers'!C240)</f>
        <v/>
      </c>
      <c r="N240" s="155" t="str">
        <f>IF(ISBLANK('Beladung des Speichers'!A240),"",SUMIFS('Entladung des Speichers'!$E$17:$E$1001,'Entladung des Speichers'!$A$17:$A$1001,'Ergebnis (detailliert)'!$A$17:$A$300))</f>
        <v/>
      </c>
      <c r="O240" s="113" t="str">
        <f t="shared" si="15"/>
        <v/>
      </c>
      <c r="P240" s="17" t="str">
        <f>IFERROR(IF(A240="","",N240*'Ergebnis (detailliert)'!J240/'Ergebnis (detailliert)'!I240),0)</f>
        <v/>
      </c>
      <c r="Q240" s="95" t="str">
        <f t="shared" si="16"/>
        <v/>
      </c>
      <c r="R240" s="96" t="str">
        <f t="shared" si="17"/>
        <v/>
      </c>
      <c r="S240" s="97" t="str">
        <f>IF(A240="","",IF(LOOKUP(A240,Stammdaten!$A$17:$A$1001,Stammdaten!$G$17:$G$1001)="Nein",0,IF(ISBLANK('Beladung des Speichers'!A240),"",ROUND(MIN(J240,Q240)*-1,2))))</f>
        <v/>
      </c>
    </row>
    <row r="241" spans="1:19" x14ac:dyDescent="0.2">
      <c r="A241" s="98" t="str">
        <f>IF('Beladung des Speichers'!A241="","",'Beladung des Speichers'!A241)</f>
        <v/>
      </c>
      <c r="B241" s="98" t="str">
        <f>IF('Beladung des Speichers'!B241="","",'Beladung des Speichers'!B241)</f>
        <v/>
      </c>
      <c r="C241" s="150" t="str">
        <f>IF(ISBLANK('Beladung des Speichers'!A241),"",SUMIFS('Beladung des Speichers'!$C$17:$C$300,'Beladung des Speichers'!$A$17:$A$300,A241)-SUMIFS('Entladung des Speichers'!$C$17:$C$300,'Entladung des Speichers'!$A$17:$A$300,A241)+SUMIFS(Füllstände!$B$17:$B$299,Füllstände!$A$17:$A$299,A241)-SUMIFS(Füllstände!$C$17:$C$299,Füllstände!$A$17:$A$299,A241))</f>
        <v/>
      </c>
      <c r="D241" s="151" t="str">
        <f>IF(ISBLANK('Beladung des Speichers'!A241),"",C241*'Beladung des Speichers'!C241/SUMIFS('Beladung des Speichers'!$C$17:$C$300,'Beladung des Speichers'!$A$17:$A$300,A241))</f>
        <v/>
      </c>
      <c r="E241" s="152" t="str">
        <f>IF(ISBLANK('Beladung des Speichers'!A241),"",1/SUMIFS('Beladung des Speichers'!$C$17:$C$300,'Beladung des Speichers'!$A$17:$A$300,A241)*C241*SUMIF($A$17:$A$300,A241,'Beladung des Speichers'!$E$17:$E$300))</f>
        <v/>
      </c>
      <c r="F241" s="153" t="str">
        <f>IF(ISBLANK('Beladung des Speichers'!A241),"",IF(C241=0,"0,00",D241/C241*E241))</f>
        <v/>
      </c>
      <c r="G241" s="154" t="str">
        <f>IF(ISBLANK('Beladung des Speichers'!A241),"",SUMIFS('Beladung des Speichers'!$C$17:$C$300,'Beladung des Speichers'!$A$17:$A$300,A241))</f>
        <v/>
      </c>
      <c r="H241" s="112" t="str">
        <f>IF(ISBLANK('Beladung des Speichers'!A241),"",'Beladung des Speichers'!C241)</f>
        <v/>
      </c>
      <c r="I241" s="155" t="str">
        <f>IF(ISBLANK('Beladung des Speichers'!A241),"",SUMIFS('Beladung des Speichers'!$E$17:$E$1001,'Beladung des Speichers'!$A$17:$A$1001,'Ergebnis (detailliert)'!A241))</f>
        <v/>
      </c>
      <c r="J241" s="113" t="str">
        <f>IF(ISBLANK('Beladung des Speichers'!A241),"",'Beladung des Speichers'!E241)</f>
        <v/>
      </c>
      <c r="K241" s="155" t="str">
        <f>IF(ISBLANK('Beladung des Speichers'!A241),"",SUMIFS('Entladung des Speichers'!$C$17:$C$1001,'Entladung des Speichers'!$A$17:$A$1001,'Ergebnis (detailliert)'!A241))</f>
        <v/>
      </c>
      <c r="L241" s="156" t="str">
        <f t="shared" si="14"/>
        <v/>
      </c>
      <c r="M241" s="156" t="str">
        <f>IF(ISBLANK('Entladung des Speichers'!A241),"",'Entladung des Speichers'!C241)</f>
        <v/>
      </c>
      <c r="N241" s="155" t="str">
        <f>IF(ISBLANK('Beladung des Speichers'!A241),"",SUMIFS('Entladung des Speichers'!$E$17:$E$1001,'Entladung des Speichers'!$A$17:$A$1001,'Ergebnis (detailliert)'!$A$17:$A$300))</f>
        <v/>
      </c>
      <c r="O241" s="113" t="str">
        <f t="shared" si="15"/>
        <v/>
      </c>
      <c r="P241" s="17" t="str">
        <f>IFERROR(IF(A241="","",N241*'Ergebnis (detailliert)'!J241/'Ergebnis (detailliert)'!I241),0)</f>
        <v/>
      </c>
      <c r="Q241" s="95" t="str">
        <f t="shared" si="16"/>
        <v/>
      </c>
      <c r="R241" s="96" t="str">
        <f t="shared" si="17"/>
        <v/>
      </c>
      <c r="S241" s="97" t="str">
        <f>IF(A241="","",IF(LOOKUP(A241,Stammdaten!$A$17:$A$1001,Stammdaten!$G$17:$G$1001)="Nein",0,IF(ISBLANK('Beladung des Speichers'!A241),"",ROUND(MIN(J241,Q241)*-1,2))))</f>
        <v/>
      </c>
    </row>
    <row r="242" spans="1:19" x14ac:dyDescent="0.2">
      <c r="A242" s="98" t="str">
        <f>IF('Beladung des Speichers'!A242="","",'Beladung des Speichers'!A242)</f>
        <v/>
      </c>
      <c r="B242" s="98" t="str">
        <f>IF('Beladung des Speichers'!B242="","",'Beladung des Speichers'!B242)</f>
        <v/>
      </c>
      <c r="C242" s="150" t="str">
        <f>IF(ISBLANK('Beladung des Speichers'!A242),"",SUMIFS('Beladung des Speichers'!$C$17:$C$300,'Beladung des Speichers'!$A$17:$A$300,A242)-SUMIFS('Entladung des Speichers'!$C$17:$C$300,'Entladung des Speichers'!$A$17:$A$300,A242)+SUMIFS(Füllstände!$B$17:$B$299,Füllstände!$A$17:$A$299,A242)-SUMIFS(Füllstände!$C$17:$C$299,Füllstände!$A$17:$A$299,A242))</f>
        <v/>
      </c>
      <c r="D242" s="151" t="str">
        <f>IF(ISBLANK('Beladung des Speichers'!A242),"",C242*'Beladung des Speichers'!C242/SUMIFS('Beladung des Speichers'!$C$17:$C$300,'Beladung des Speichers'!$A$17:$A$300,A242))</f>
        <v/>
      </c>
      <c r="E242" s="152" t="str">
        <f>IF(ISBLANK('Beladung des Speichers'!A242),"",1/SUMIFS('Beladung des Speichers'!$C$17:$C$300,'Beladung des Speichers'!$A$17:$A$300,A242)*C242*SUMIF($A$17:$A$300,A242,'Beladung des Speichers'!$E$17:$E$300))</f>
        <v/>
      </c>
      <c r="F242" s="153" t="str">
        <f>IF(ISBLANK('Beladung des Speichers'!A242),"",IF(C242=0,"0,00",D242/C242*E242))</f>
        <v/>
      </c>
      <c r="G242" s="154" t="str">
        <f>IF(ISBLANK('Beladung des Speichers'!A242),"",SUMIFS('Beladung des Speichers'!$C$17:$C$300,'Beladung des Speichers'!$A$17:$A$300,A242))</f>
        <v/>
      </c>
      <c r="H242" s="112" t="str">
        <f>IF(ISBLANK('Beladung des Speichers'!A242),"",'Beladung des Speichers'!C242)</f>
        <v/>
      </c>
      <c r="I242" s="155" t="str">
        <f>IF(ISBLANK('Beladung des Speichers'!A242),"",SUMIFS('Beladung des Speichers'!$E$17:$E$1001,'Beladung des Speichers'!$A$17:$A$1001,'Ergebnis (detailliert)'!A242))</f>
        <v/>
      </c>
      <c r="J242" s="113" t="str">
        <f>IF(ISBLANK('Beladung des Speichers'!A242),"",'Beladung des Speichers'!E242)</f>
        <v/>
      </c>
      <c r="K242" s="155" t="str">
        <f>IF(ISBLANK('Beladung des Speichers'!A242),"",SUMIFS('Entladung des Speichers'!$C$17:$C$1001,'Entladung des Speichers'!$A$17:$A$1001,'Ergebnis (detailliert)'!A242))</f>
        <v/>
      </c>
      <c r="L242" s="156" t="str">
        <f t="shared" si="14"/>
        <v/>
      </c>
      <c r="M242" s="156" t="str">
        <f>IF(ISBLANK('Entladung des Speichers'!A242),"",'Entladung des Speichers'!C242)</f>
        <v/>
      </c>
      <c r="N242" s="155" t="str">
        <f>IF(ISBLANK('Beladung des Speichers'!A242),"",SUMIFS('Entladung des Speichers'!$E$17:$E$1001,'Entladung des Speichers'!$A$17:$A$1001,'Ergebnis (detailliert)'!$A$17:$A$300))</f>
        <v/>
      </c>
      <c r="O242" s="113" t="str">
        <f t="shared" si="15"/>
        <v/>
      </c>
      <c r="P242" s="17" t="str">
        <f>IFERROR(IF(A242="","",N242*'Ergebnis (detailliert)'!J242/'Ergebnis (detailliert)'!I242),0)</f>
        <v/>
      </c>
      <c r="Q242" s="95" t="str">
        <f t="shared" si="16"/>
        <v/>
      </c>
      <c r="R242" s="96" t="str">
        <f t="shared" si="17"/>
        <v/>
      </c>
      <c r="S242" s="97" t="str">
        <f>IF(A242="","",IF(LOOKUP(A242,Stammdaten!$A$17:$A$1001,Stammdaten!$G$17:$G$1001)="Nein",0,IF(ISBLANK('Beladung des Speichers'!A242),"",ROUND(MIN(J242,Q242)*-1,2))))</f>
        <v/>
      </c>
    </row>
    <row r="243" spans="1:19" x14ac:dyDescent="0.2">
      <c r="A243" s="98" t="str">
        <f>IF('Beladung des Speichers'!A243="","",'Beladung des Speichers'!A243)</f>
        <v/>
      </c>
      <c r="B243" s="98" t="str">
        <f>IF('Beladung des Speichers'!B243="","",'Beladung des Speichers'!B243)</f>
        <v/>
      </c>
      <c r="C243" s="150" t="str">
        <f>IF(ISBLANK('Beladung des Speichers'!A243),"",SUMIFS('Beladung des Speichers'!$C$17:$C$300,'Beladung des Speichers'!$A$17:$A$300,A243)-SUMIFS('Entladung des Speichers'!$C$17:$C$300,'Entladung des Speichers'!$A$17:$A$300,A243)+SUMIFS(Füllstände!$B$17:$B$299,Füllstände!$A$17:$A$299,A243)-SUMIFS(Füllstände!$C$17:$C$299,Füllstände!$A$17:$A$299,A243))</f>
        <v/>
      </c>
      <c r="D243" s="151" t="str">
        <f>IF(ISBLANK('Beladung des Speichers'!A243),"",C243*'Beladung des Speichers'!C243/SUMIFS('Beladung des Speichers'!$C$17:$C$300,'Beladung des Speichers'!$A$17:$A$300,A243))</f>
        <v/>
      </c>
      <c r="E243" s="152" t="str">
        <f>IF(ISBLANK('Beladung des Speichers'!A243),"",1/SUMIFS('Beladung des Speichers'!$C$17:$C$300,'Beladung des Speichers'!$A$17:$A$300,A243)*C243*SUMIF($A$17:$A$300,A243,'Beladung des Speichers'!$E$17:$E$300))</f>
        <v/>
      </c>
      <c r="F243" s="153" t="str">
        <f>IF(ISBLANK('Beladung des Speichers'!A243),"",IF(C243=0,"0,00",D243/C243*E243))</f>
        <v/>
      </c>
      <c r="G243" s="154" t="str">
        <f>IF(ISBLANK('Beladung des Speichers'!A243),"",SUMIFS('Beladung des Speichers'!$C$17:$C$300,'Beladung des Speichers'!$A$17:$A$300,A243))</f>
        <v/>
      </c>
      <c r="H243" s="112" t="str">
        <f>IF(ISBLANK('Beladung des Speichers'!A243),"",'Beladung des Speichers'!C243)</f>
        <v/>
      </c>
      <c r="I243" s="155" t="str">
        <f>IF(ISBLANK('Beladung des Speichers'!A243),"",SUMIFS('Beladung des Speichers'!$E$17:$E$1001,'Beladung des Speichers'!$A$17:$A$1001,'Ergebnis (detailliert)'!A243))</f>
        <v/>
      </c>
      <c r="J243" s="113" t="str">
        <f>IF(ISBLANK('Beladung des Speichers'!A243),"",'Beladung des Speichers'!E243)</f>
        <v/>
      </c>
      <c r="K243" s="155" t="str">
        <f>IF(ISBLANK('Beladung des Speichers'!A243),"",SUMIFS('Entladung des Speichers'!$C$17:$C$1001,'Entladung des Speichers'!$A$17:$A$1001,'Ergebnis (detailliert)'!A243))</f>
        <v/>
      </c>
      <c r="L243" s="156" t="str">
        <f t="shared" si="14"/>
        <v/>
      </c>
      <c r="M243" s="156" t="str">
        <f>IF(ISBLANK('Entladung des Speichers'!A243),"",'Entladung des Speichers'!C243)</f>
        <v/>
      </c>
      <c r="N243" s="155" t="str">
        <f>IF(ISBLANK('Beladung des Speichers'!A243),"",SUMIFS('Entladung des Speichers'!$E$17:$E$1001,'Entladung des Speichers'!$A$17:$A$1001,'Ergebnis (detailliert)'!$A$17:$A$300))</f>
        <v/>
      </c>
      <c r="O243" s="113" t="str">
        <f t="shared" si="15"/>
        <v/>
      </c>
      <c r="P243" s="17" t="str">
        <f>IFERROR(IF(A243="","",N243*'Ergebnis (detailliert)'!J243/'Ergebnis (detailliert)'!I243),0)</f>
        <v/>
      </c>
      <c r="Q243" s="95" t="str">
        <f t="shared" si="16"/>
        <v/>
      </c>
      <c r="R243" s="96" t="str">
        <f t="shared" si="17"/>
        <v/>
      </c>
      <c r="S243" s="97" t="str">
        <f>IF(A243="","",IF(LOOKUP(A243,Stammdaten!$A$17:$A$1001,Stammdaten!$G$17:$G$1001)="Nein",0,IF(ISBLANK('Beladung des Speichers'!A243),"",ROUND(MIN(J243,Q243)*-1,2))))</f>
        <v/>
      </c>
    </row>
    <row r="244" spans="1:19" x14ac:dyDescent="0.2">
      <c r="A244" s="98" t="str">
        <f>IF('Beladung des Speichers'!A244="","",'Beladung des Speichers'!A244)</f>
        <v/>
      </c>
      <c r="B244" s="98" t="str">
        <f>IF('Beladung des Speichers'!B244="","",'Beladung des Speichers'!B244)</f>
        <v/>
      </c>
      <c r="C244" s="150" t="str">
        <f>IF(ISBLANK('Beladung des Speichers'!A244),"",SUMIFS('Beladung des Speichers'!$C$17:$C$300,'Beladung des Speichers'!$A$17:$A$300,A244)-SUMIFS('Entladung des Speichers'!$C$17:$C$300,'Entladung des Speichers'!$A$17:$A$300,A244)+SUMIFS(Füllstände!$B$17:$B$299,Füllstände!$A$17:$A$299,A244)-SUMIFS(Füllstände!$C$17:$C$299,Füllstände!$A$17:$A$299,A244))</f>
        <v/>
      </c>
      <c r="D244" s="151" t="str">
        <f>IF(ISBLANK('Beladung des Speichers'!A244),"",C244*'Beladung des Speichers'!C244/SUMIFS('Beladung des Speichers'!$C$17:$C$300,'Beladung des Speichers'!$A$17:$A$300,A244))</f>
        <v/>
      </c>
      <c r="E244" s="152" t="str">
        <f>IF(ISBLANK('Beladung des Speichers'!A244),"",1/SUMIFS('Beladung des Speichers'!$C$17:$C$300,'Beladung des Speichers'!$A$17:$A$300,A244)*C244*SUMIF($A$17:$A$300,A244,'Beladung des Speichers'!$E$17:$E$300))</f>
        <v/>
      </c>
      <c r="F244" s="153" t="str">
        <f>IF(ISBLANK('Beladung des Speichers'!A244),"",IF(C244=0,"0,00",D244/C244*E244))</f>
        <v/>
      </c>
      <c r="G244" s="154" t="str">
        <f>IF(ISBLANK('Beladung des Speichers'!A244),"",SUMIFS('Beladung des Speichers'!$C$17:$C$300,'Beladung des Speichers'!$A$17:$A$300,A244))</f>
        <v/>
      </c>
      <c r="H244" s="112" t="str">
        <f>IF(ISBLANK('Beladung des Speichers'!A244),"",'Beladung des Speichers'!C244)</f>
        <v/>
      </c>
      <c r="I244" s="155" t="str">
        <f>IF(ISBLANK('Beladung des Speichers'!A244),"",SUMIFS('Beladung des Speichers'!$E$17:$E$1001,'Beladung des Speichers'!$A$17:$A$1001,'Ergebnis (detailliert)'!A244))</f>
        <v/>
      </c>
      <c r="J244" s="113" t="str">
        <f>IF(ISBLANK('Beladung des Speichers'!A244),"",'Beladung des Speichers'!E244)</f>
        <v/>
      </c>
      <c r="K244" s="155" t="str">
        <f>IF(ISBLANK('Beladung des Speichers'!A244),"",SUMIFS('Entladung des Speichers'!$C$17:$C$1001,'Entladung des Speichers'!$A$17:$A$1001,'Ergebnis (detailliert)'!A244))</f>
        <v/>
      </c>
      <c r="L244" s="156" t="str">
        <f t="shared" si="14"/>
        <v/>
      </c>
      <c r="M244" s="156" t="str">
        <f>IF(ISBLANK('Entladung des Speichers'!A244),"",'Entladung des Speichers'!C244)</f>
        <v/>
      </c>
      <c r="N244" s="155" t="str">
        <f>IF(ISBLANK('Beladung des Speichers'!A244),"",SUMIFS('Entladung des Speichers'!$E$17:$E$1001,'Entladung des Speichers'!$A$17:$A$1001,'Ergebnis (detailliert)'!$A$17:$A$300))</f>
        <v/>
      </c>
      <c r="O244" s="113" t="str">
        <f t="shared" si="15"/>
        <v/>
      </c>
      <c r="P244" s="17" t="str">
        <f>IFERROR(IF(A244="","",N244*'Ergebnis (detailliert)'!J244/'Ergebnis (detailliert)'!I244),0)</f>
        <v/>
      </c>
      <c r="Q244" s="95" t="str">
        <f t="shared" si="16"/>
        <v/>
      </c>
      <c r="R244" s="96" t="str">
        <f t="shared" si="17"/>
        <v/>
      </c>
      <c r="S244" s="97" t="str">
        <f>IF(A244="","",IF(LOOKUP(A244,Stammdaten!$A$17:$A$1001,Stammdaten!$G$17:$G$1001)="Nein",0,IF(ISBLANK('Beladung des Speichers'!A244),"",ROUND(MIN(J244,Q244)*-1,2))))</f>
        <v/>
      </c>
    </row>
    <row r="245" spans="1:19" x14ac:dyDescent="0.2">
      <c r="A245" s="98" t="str">
        <f>IF('Beladung des Speichers'!A245="","",'Beladung des Speichers'!A245)</f>
        <v/>
      </c>
      <c r="B245" s="98" t="str">
        <f>IF('Beladung des Speichers'!B245="","",'Beladung des Speichers'!B245)</f>
        <v/>
      </c>
      <c r="C245" s="150" t="str">
        <f>IF(ISBLANK('Beladung des Speichers'!A245),"",SUMIFS('Beladung des Speichers'!$C$17:$C$300,'Beladung des Speichers'!$A$17:$A$300,A245)-SUMIFS('Entladung des Speichers'!$C$17:$C$300,'Entladung des Speichers'!$A$17:$A$300,A245)+SUMIFS(Füllstände!$B$17:$B$299,Füllstände!$A$17:$A$299,A245)-SUMIFS(Füllstände!$C$17:$C$299,Füllstände!$A$17:$A$299,A245))</f>
        <v/>
      </c>
      <c r="D245" s="151" t="str">
        <f>IF(ISBLANK('Beladung des Speichers'!A245),"",C245*'Beladung des Speichers'!C245/SUMIFS('Beladung des Speichers'!$C$17:$C$300,'Beladung des Speichers'!$A$17:$A$300,A245))</f>
        <v/>
      </c>
      <c r="E245" s="152" t="str">
        <f>IF(ISBLANK('Beladung des Speichers'!A245),"",1/SUMIFS('Beladung des Speichers'!$C$17:$C$300,'Beladung des Speichers'!$A$17:$A$300,A245)*C245*SUMIF($A$17:$A$300,A245,'Beladung des Speichers'!$E$17:$E$300))</f>
        <v/>
      </c>
      <c r="F245" s="153" t="str">
        <f>IF(ISBLANK('Beladung des Speichers'!A245),"",IF(C245=0,"0,00",D245/C245*E245))</f>
        <v/>
      </c>
      <c r="G245" s="154" t="str">
        <f>IF(ISBLANK('Beladung des Speichers'!A245),"",SUMIFS('Beladung des Speichers'!$C$17:$C$300,'Beladung des Speichers'!$A$17:$A$300,A245))</f>
        <v/>
      </c>
      <c r="H245" s="112" t="str">
        <f>IF(ISBLANK('Beladung des Speichers'!A245),"",'Beladung des Speichers'!C245)</f>
        <v/>
      </c>
      <c r="I245" s="155" t="str">
        <f>IF(ISBLANK('Beladung des Speichers'!A245),"",SUMIFS('Beladung des Speichers'!$E$17:$E$1001,'Beladung des Speichers'!$A$17:$A$1001,'Ergebnis (detailliert)'!A245))</f>
        <v/>
      </c>
      <c r="J245" s="113" t="str">
        <f>IF(ISBLANK('Beladung des Speichers'!A245),"",'Beladung des Speichers'!E245)</f>
        <v/>
      </c>
      <c r="K245" s="155" t="str">
        <f>IF(ISBLANK('Beladung des Speichers'!A245),"",SUMIFS('Entladung des Speichers'!$C$17:$C$1001,'Entladung des Speichers'!$A$17:$A$1001,'Ergebnis (detailliert)'!A245))</f>
        <v/>
      </c>
      <c r="L245" s="156" t="str">
        <f t="shared" si="14"/>
        <v/>
      </c>
      <c r="M245" s="156" t="str">
        <f>IF(ISBLANK('Entladung des Speichers'!A245),"",'Entladung des Speichers'!C245)</f>
        <v/>
      </c>
      <c r="N245" s="155" t="str">
        <f>IF(ISBLANK('Beladung des Speichers'!A245),"",SUMIFS('Entladung des Speichers'!$E$17:$E$1001,'Entladung des Speichers'!$A$17:$A$1001,'Ergebnis (detailliert)'!$A$17:$A$300))</f>
        <v/>
      </c>
      <c r="O245" s="113" t="str">
        <f t="shared" si="15"/>
        <v/>
      </c>
      <c r="P245" s="17" t="str">
        <f>IFERROR(IF(A245="","",N245*'Ergebnis (detailliert)'!J245/'Ergebnis (detailliert)'!I245),0)</f>
        <v/>
      </c>
      <c r="Q245" s="95" t="str">
        <f t="shared" si="16"/>
        <v/>
      </c>
      <c r="R245" s="96" t="str">
        <f t="shared" si="17"/>
        <v/>
      </c>
      <c r="S245" s="97" t="str">
        <f>IF(A245="","",IF(LOOKUP(A245,Stammdaten!$A$17:$A$1001,Stammdaten!$G$17:$G$1001)="Nein",0,IF(ISBLANK('Beladung des Speichers'!A245),"",ROUND(MIN(J245,Q245)*-1,2))))</f>
        <v/>
      </c>
    </row>
    <row r="246" spans="1:19" x14ac:dyDescent="0.2">
      <c r="A246" s="98" t="str">
        <f>IF('Beladung des Speichers'!A246="","",'Beladung des Speichers'!A246)</f>
        <v/>
      </c>
      <c r="B246" s="98" t="str">
        <f>IF('Beladung des Speichers'!B246="","",'Beladung des Speichers'!B246)</f>
        <v/>
      </c>
      <c r="C246" s="150" t="str">
        <f>IF(ISBLANK('Beladung des Speichers'!A246),"",SUMIFS('Beladung des Speichers'!$C$17:$C$300,'Beladung des Speichers'!$A$17:$A$300,A246)-SUMIFS('Entladung des Speichers'!$C$17:$C$300,'Entladung des Speichers'!$A$17:$A$300,A246)+SUMIFS(Füllstände!$B$17:$B$299,Füllstände!$A$17:$A$299,A246)-SUMIFS(Füllstände!$C$17:$C$299,Füllstände!$A$17:$A$299,A246))</f>
        <v/>
      </c>
      <c r="D246" s="151" t="str">
        <f>IF(ISBLANK('Beladung des Speichers'!A246),"",C246*'Beladung des Speichers'!C246/SUMIFS('Beladung des Speichers'!$C$17:$C$300,'Beladung des Speichers'!$A$17:$A$300,A246))</f>
        <v/>
      </c>
      <c r="E246" s="152" t="str">
        <f>IF(ISBLANK('Beladung des Speichers'!A246),"",1/SUMIFS('Beladung des Speichers'!$C$17:$C$300,'Beladung des Speichers'!$A$17:$A$300,A246)*C246*SUMIF($A$17:$A$300,A246,'Beladung des Speichers'!$E$17:$E$300))</f>
        <v/>
      </c>
      <c r="F246" s="153" t="str">
        <f>IF(ISBLANK('Beladung des Speichers'!A246),"",IF(C246=0,"0,00",D246/C246*E246))</f>
        <v/>
      </c>
      <c r="G246" s="154" t="str">
        <f>IF(ISBLANK('Beladung des Speichers'!A246),"",SUMIFS('Beladung des Speichers'!$C$17:$C$300,'Beladung des Speichers'!$A$17:$A$300,A246))</f>
        <v/>
      </c>
      <c r="H246" s="112" t="str">
        <f>IF(ISBLANK('Beladung des Speichers'!A246),"",'Beladung des Speichers'!C246)</f>
        <v/>
      </c>
      <c r="I246" s="155" t="str">
        <f>IF(ISBLANK('Beladung des Speichers'!A246),"",SUMIFS('Beladung des Speichers'!$E$17:$E$1001,'Beladung des Speichers'!$A$17:$A$1001,'Ergebnis (detailliert)'!A246))</f>
        <v/>
      </c>
      <c r="J246" s="113" t="str">
        <f>IF(ISBLANK('Beladung des Speichers'!A246),"",'Beladung des Speichers'!E246)</f>
        <v/>
      </c>
      <c r="K246" s="155" t="str">
        <f>IF(ISBLANK('Beladung des Speichers'!A246),"",SUMIFS('Entladung des Speichers'!$C$17:$C$1001,'Entladung des Speichers'!$A$17:$A$1001,'Ergebnis (detailliert)'!A246))</f>
        <v/>
      </c>
      <c r="L246" s="156" t="str">
        <f t="shared" si="14"/>
        <v/>
      </c>
      <c r="M246" s="156" t="str">
        <f>IF(ISBLANK('Entladung des Speichers'!A246),"",'Entladung des Speichers'!C246)</f>
        <v/>
      </c>
      <c r="N246" s="155" t="str">
        <f>IF(ISBLANK('Beladung des Speichers'!A246),"",SUMIFS('Entladung des Speichers'!$E$17:$E$1001,'Entladung des Speichers'!$A$17:$A$1001,'Ergebnis (detailliert)'!$A$17:$A$300))</f>
        <v/>
      </c>
      <c r="O246" s="113" t="str">
        <f t="shared" si="15"/>
        <v/>
      </c>
      <c r="P246" s="17" t="str">
        <f>IFERROR(IF(A246="","",N246*'Ergebnis (detailliert)'!J246/'Ergebnis (detailliert)'!I246),0)</f>
        <v/>
      </c>
      <c r="Q246" s="95" t="str">
        <f t="shared" si="16"/>
        <v/>
      </c>
      <c r="R246" s="96" t="str">
        <f t="shared" si="17"/>
        <v/>
      </c>
      <c r="S246" s="97" t="str">
        <f>IF(A246="","",IF(LOOKUP(A246,Stammdaten!$A$17:$A$1001,Stammdaten!$G$17:$G$1001)="Nein",0,IF(ISBLANK('Beladung des Speichers'!A246),"",ROUND(MIN(J246,Q246)*-1,2))))</f>
        <v/>
      </c>
    </row>
    <row r="247" spans="1:19" x14ac:dyDescent="0.2">
      <c r="A247" s="98" t="str">
        <f>IF('Beladung des Speichers'!A247="","",'Beladung des Speichers'!A247)</f>
        <v/>
      </c>
      <c r="B247" s="98" t="str">
        <f>IF('Beladung des Speichers'!B247="","",'Beladung des Speichers'!B247)</f>
        <v/>
      </c>
      <c r="C247" s="150" t="str">
        <f>IF(ISBLANK('Beladung des Speichers'!A247),"",SUMIFS('Beladung des Speichers'!$C$17:$C$300,'Beladung des Speichers'!$A$17:$A$300,A247)-SUMIFS('Entladung des Speichers'!$C$17:$C$300,'Entladung des Speichers'!$A$17:$A$300,A247)+SUMIFS(Füllstände!$B$17:$B$299,Füllstände!$A$17:$A$299,A247)-SUMIFS(Füllstände!$C$17:$C$299,Füllstände!$A$17:$A$299,A247))</f>
        <v/>
      </c>
      <c r="D247" s="151" t="str">
        <f>IF(ISBLANK('Beladung des Speichers'!A247),"",C247*'Beladung des Speichers'!C247/SUMIFS('Beladung des Speichers'!$C$17:$C$300,'Beladung des Speichers'!$A$17:$A$300,A247))</f>
        <v/>
      </c>
      <c r="E247" s="152" t="str">
        <f>IF(ISBLANK('Beladung des Speichers'!A247),"",1/SUMIFS('Beladung des Speichers'!$C$17:$C$300,'Beladung des Speichers'!$A$17:$A$300,A247)*C247*SUMIF($A$17:$A$300,A247,'Beladung des Speichers'!$E$17:$E$300))</f>
        <v/>
      </c>
      <c r="F247" s="153" t="str">
        <f>IF(ISBLANK('Beladung des Speichers'!A247),"",IF(C247=0,"0,00",D247/C247*E247))</f>
        <v/>
      </c>
      <c r="G247" s="154" t="str">
        <f>IF(ISBLANK('Beladung des Speichers'!A247),"",SUMIFS('Beladung des Speichers'!$C$17:$C$300,'Beladung des Speichers'!$A$17:$A$300,A247))</f>
        <v/>
      </c>
      <c r="H247" s="112" t="str">
        <f>IF(ISBLANK('Beladung des Speichers'!A247),"",'Beladung des Speichers'!C247)</f>
        <v/>
      </c>
      <c r="I247" s="155" t="str">
        <f>IF(ISBLANK('Beladung des Speichers'!A247),"",SUMIFS('Beladung des Speichers'!$E$17:$E$1001,'Beladung des Speichers'!$A$17:$A$1001,'Ergebnis (detailliert)'!A247))</f>
        <v/>
      </c>
      <c r="J247" s="113" t="str">
        <f>IF(ISBLANK('Beladung des Speichers'!A247),"",'Beladung des Speichers'!E247)</f>
        <v/>
      </c>
      <c r="K247" s="155" t="str">
        <f>IF(ISBLANK('Beladung des Speichers'!A247),"",SUMIFS('Entladung des Speichers'!$C$17:$C$1001,'Entladung des Speichers'!$A$17:$A$1001,'Ergebnis (detailliert)'!A247))</f>
        <v/>
      </c>
      <c r="L247" s="156" t="str">
        <f t="shared" si="14"/>
        <v/>
      </c>
      <c r="M247" s="156" t="str">
        <f>IF(ISBLANK('Entladung des Speichers'!A247),"",'Entladung des Speichers'!C247)</f>
        <v/>
      </c>
      <c r="N247" s="155" t="str">
        <f>IF(ISBLANK('Beladung des Speichers'!A247),"",SUMIFS('Entladung des Speichers'!$E$17:$E$1001,'Entladung des Speichers'!$A$17:$A$1001,'Ergebnis (detailliert)'!$A$17:$A$300))</f>
        <v/>
      </c>
      <c r="O247" s="113" t="str">
        <f t="shared" si="15"/>
        <v/>
      </c>
      <c r="P247" s="17" t="str">
        <f>IFERROR(IF(A247="","",N247*'Ergebnis (detailliert)'!J247/'Ergebnis (detailliert)'!I247),0)</f>
        <v/>
      </c>
      <c r="Q247" s="95" t="str">
        <f t="shared" si="16"/>
        <v/>
      </c>
      <c r="R247" s="96" t="str">
        <f t="shared" si="17"/>
        <v/>
      </c>
      <c r="S247" s="97" t="str">
        <f>IF(A247="","",IF(LOOKUP(A247,Stammdaten!$A$17:$A$1001,Stammdaten!$G$17:$G$1001)="Nein",0,IF(ISBLANK('Beladung des Speichers'!A247),"",ROUND(MIN(J247,Q247)*-1,2))))</f>
        <v/>
      </c>
    </row>
    <row r="248" spans="1:19" x14ac:dyDescent="0.2">
      <c r="A248" s="98" t="str">
        <f>IF('Beladung des Speichers'!A248="","",'Beladung des Speichers'!A248)</f>
        <v/>
      </c>
      <c r="B248" s="98" t="str">
        <f>IF('Beladung des Speichers'!B248="","",'Beladung des Speichers'!B248)</f>
        <v/>
      </c>
      <c r="C248" s="150" t="str">
        <f>IF(ISBLANK('Beladung des Speichers'!A248),"",SUMIFS('Beladung des Speichers'!$C$17:$C$300,'Beladung des Speichers'!$A$17:$A$300,A248)-SUMIFS('Entladung des Speichers'!$C$17:$C$300,'Entladung des Speichers'!$A$17:$A$300,A248)+SUMIFS(Füllstände!$B$17:$B$299,Füllstände!$A$17:$A$299,A248)-SUMIFS(Füllstände!$C$17:$C$299,Füllstände!$A$17:$A$299,A248))</f>
        <v/>
      </c>
      <c r="D248" s="151" t="str">
        <f>IF(ISBLANK('Beladung des Speichers'!A248),"",C248*'Beladung des Speichers'!C248/SUMIFS('Beladung des Speichers'!$C$17:$C$300,'Beladung des Speichers'!$A$17:$A$300,A248))</f>
        <v/>
      </c>
      <c r="E248" s="152" t="str">
        <f>IF(ISBLANK('Beladung des Speichers'!A248),"",1/SUMIFS('Beladung des Speichers'!$C$17:$C$300,'Beladung des Speichers'!$A$17:$A$300,A248)*C248*SUMIF($A$17:$A$300,A248,'Beladung des Speichers'!$E$17:$E$300))</f>
        <v/>
      </c>
      <c r="F248" s="153" t="str">
        <f>IF(ISBLANK('Beladung des Speichers'!A248),"",IF(C248=0,"0,00",D248/C248*E248))</f>
        <v/>
      </c>
      <c r="G248" s="154" t="str">
        <f>IF(ISBLANK('Beladung des Speichers'!A248),"",SUMIFS('Beladung des Speichers'!$C$17:$C$300,'Beladung des Speichers'!$A$17:$A$300,A248))</f>
        <v/>
      </c>
      <c r="H248" s="112" t="str">
        <f>IF(ISBLANK('Beladung des Speichers'!A248),"",'Beladung des Speichers'!C248)</f>
        <v/>
      </c>
      <c r="I248" s="155" t="str">
        <f>IF(ISBLANK('Beladung des Speichers'!A248),"",SUMIFS('Beladung des Speichers'!$E$17:$E$1001,'Beladung des Speichers'!$A$17:$A$1001,'Ergebnis (detailliert)'!A248))</f>
        <v/>
      </c>
      <c r="J248" s="113" t="str">
        <f>IF(ISBLANK('Beladung des Speichers'!A248),"",'Beladung des Speichers'!E248)</f>
        <v/>
      </c>
      <c r="K248" s="155" t="str">
        <f>IF(ISBLANK('Beladung des Speichers'!A248),"",SUMIFS('Entladung des Speichers'!$C$17:$C$1001,'Entladung des Speichers'!$A$17:$A$1001,'Ergebnis (detailliert)'!A248))</f>
        <v/>
      </c>
      <c r="L248" s="156" t="str">
        <f t="shared" si="14"/>
        <v/>
      </c>
      <c r="M248" s="156" t="str">
        <f>IF(ISBLANK('Entladung des Speichers'!A248),"",'Entladung des Speichers'!C248)</f>
        <v/>
      </c>
      <c r="N248" s="155" t="str">
        <f>IF(ISBLANK('Beladung des Speichers'!A248),"",SUMIFS('Entladung des Speichers'!$E$17:$E$1001,'Entladung des Speichers'!$A$17:$A$1001,'Ergebnis (detailliert)'!$A$17:$A$300))</f>
        <v/>
      </c>
      <c r="O248" s="113" t="str">
        <f t="shared" si="15"/>
        <v/>
      </c>
      <c r="P248" s="17" t="str">
        <f>IFERROR(IF(A248="","",N248*'Ergebnis (detailliert)'!J248/'Ergebnis (detailliert)'!I248),0)</f>
        <v/>
      </c>
      <c r="Q248" s="95" t="str">
        <f t="shared" si="16"/>
        <v/>
      </c>
      <c r="R248" s="96" t="str">
        <f t="shared" si="17"/>
        <v/>
      </c>
      <c r="S248" s="97" t="str">
        <f>IF(A248="","",IF(LOOKUP(A248,Stammdaten!$A$17:$A$1001,Stammdaten!$G$17:$G$1001)="Nein",0,IF(ISBLANK('Beladung des Speichers'!A248),"",ROUND(MIN(J248,Q248)*-1,2))))</f>
        <v/>
      </c>
    </row>
    <row r="249" spans="1:19" x14ac:dyDescent="0.2">
      <c r="A249" s="98" t="str">
        <f>IF('Beladung des Speichers'!A249="","",'Beladung des Speichers'!A249)</f>
        <v/>
      </c>
      <c r="B249" s="98" t="str">
        <f>IF('Beladung des Speichers'!B249="","",'Beladung des Speichers'!B249)</f>
        <v/>
      </c>
      <c r="C249" s="150" t="str">
        <f>IF(ISBLANK('Beladung des Speichers'!A249),"",SUMIFS('Beladung des Speichers'!$C$17:$C$300,'Beladung des Speichers'!$A$17:$A$300,A249)-SUMIFS('Entladung des Speichers'!$C$17:$C$300,'Entladung des Speichers'!$A$17:$A$300,A249)+SUMIFS(Füllstände!$B$17:$B$299,Füllstände!$A$17:$A$299,A249)-SUMIFS(Füllstände!$C$17:$C$299,Füllstände!$A$17:$A$299,A249))</f>
        <v/>
      </c>
      <c r="D249" s="151" t="str">
        <f>IF(ISBLANK('Beladung des Speichers'!A249),"",C249*'Beladung des Speichers'!C249/SUMIFS('Beladung des Speichers'!$C$17:$C$300,'Beladung des Speichers'!$A$17:$A$300,A249))</f>
        <v/>
      </c>
      <c r="E249" s="152" t="str">
        <f>IF(ISBLANK('Beladung des Speichers'!A249),"",1/SUMIFS('Beladung des Speichers'!$C$17:$C$300,'Beladung des Speichers'!$A$17:$A$300,A249)*C249*SUMIF($A$17:$A$300,A249,'Beladung des Speichers'!$E$17:$E$300))</f>
        <v/>
      </c>
      <c r="F249" s="153" t="str">
        <f>IF(ISBLANK('Beladung des Speichers'!A249),"",IF(C249=0,"0,00",D249/C249*E249))</f>
        <v/>
      </c>
      <c r="G249" s="154" t="str">
        <f>IF(ISBLANK('Beladung des Speichers'!A249),"",SUMIFS('Beladung des Speichers'!$C$17:$C$300,'Beladung des Speichers'!$A$17:$A$300,A249))</f>
        <v/>
      </c>
      <c r="H249" s="112" t="str">
        <f>IF(ISBLANK('Beladung des Speichers'!A249),"",'Beladung des Speichers'!C249)</f>
        <v/>
      </c>
      <c r="I249" s="155" t="str">
        <f>IF(ISBLANK('Beladung des Speichers'!A249),"",SUMIFS('Beladung des Speichers'!$E$17:$E$1001,'Beladung des Speichers'!$A$17:$A$1001,'Ergebnis (detailliert)'!A249))</f>
        <v/>
      </c>
      <c r="J249" s="113" t="str">
        <f>IF(ISBLANK('Beladung des Speichers'!A249),"",'Beladung des Speichers'!E249)</f>
        <v/>
      </c>
      <c r="K249" s="155" t="str">
        <f>IF(ISBLANK('Beladung des Speichers'!A249),"",SUMIFS('Entladung des Speichers'!$C$17:$C$1001,'Entladung des Speichers'!$A$17:$A$1001,'Ergebnis (detailliert)'!A249))</f>
        <v/>
      </c>
      <c r="L249" s="156" t="str">
        <f t="shared" si="14"/>
        <v/>
      </c>
      <c r="M249" s="156" t="str">
        <f>IF(ISBLANK('Entladung des Speichers'!A249),"",'Entladung des Speichers'!C249)</f>
        <v/>
      </c>
      <c r="N249" s="155" t="str">
        <f>IF(ISBLANK('Beladung des Speichers'!A249),"",SUMIFS('Entladung des Speichers'!$E$17:$E$1001,'Entladung des Speichers'!$A$17:$A$1001,'Ergebnis (detailliert)'!$A$17:$A$300))</f>
        <v/>
      </c>
      <c r="O249" s="113" t="str">
        <f t="shared" si="15"/>
        <v/>
      </c>
      <c r="P249" s="17" t="str">
        <f>IFERROR(IF(A249="","",N249*'Ergebnis (detailliert)'!J249/'Ergebnis (detailliert)'!I249),0)</f>
        <v/>
      </c>
      <c r="Q249" s="95" t="str">
        <f t="shared" si="16"/>
        <v/>
      </c>
      <c r="R249" s="96" t="str">
        <f t="shared" si="17"/>
        <v/>
      </c>
      <c r="S249" s="97" t="str">
        <f>IF(A249="","",IF(LOOKUP(A249,Stammdaten!$A$17:$A$1001,Stammdaten!$G$17:$G$1001)="Nein",0,IF(ISBLANK('Beladung des Speichers'!A249),"",ROUND(MIN(J249,Q249)*-1,2))))</f>
        <v/>
      </c>
    </row>
    <row r="250" spans="1:19" x14ac:dyDescent="0.2">
      <c r="A250" s="98" t="str">
        <f>IF('Beladung des Speichers'!A250="","",'Beladung des Speichers'!A250)</f>
        <v/>
      </c>
      <c r="B250" s="98" t="str">
        <f>IF('Beladung des Speichers'!B250="","",'Beladung des Speichers'!B250)</f>
        <v/>
      </c>
      <c r="C250" s="150" t="str">
        <f>IF(ISBLANK('Beladung des Speichers'!A250),"",SUMIFS('Beladung des Speichers'!$C$17:$C$300,'Beladung des Speichers'!$A$17:$A$300,A250)-SUMIFS('Entladung des Speichers'!$C$17:$C$300,'Entladung des Speichers'!$A$17:$A$300,A250)+SUMIFS(Füllstände!$B$17:$B$299,Füllstände!$A$17:$A$299,A250)-SUMIFS(Füllstände!$C$17:$C$299,Füllstände!$A$17:$A$299,A250))</f>
        <v/>
      </c>
      <c r="D250" s="151" t="str">
        <f>IF(ISBLANK('Beladung des Speichers'!A250),"",C250*'Beladung des Speichers'!C250/SUMIFS('Beladung des Speichers'!$C$17:$C$300,'Beladung des Speichers'!$A$17:$A$300,A250))</f>
        <v/>
      </c>
      <c r="E250" s="152" t="str">
        <f>IF(ISBLANK('Beladung des Speichers'!A250),"",1/SUMIFS('Beladung des Speichers'!$C$17:$C$300,'Beladung des Speichers'!$A$17:$A$300,A250)*C250*SUMIF($A$17:$A$300,A250,'Beladung des Speichers'!$E$17:$E$300))</f>
        <v/>
      </c>
      <c r="F250" s="153" t="str">
        <f>IF(ISBLANK('Beladung des Speichers'!A250),"",IF(C250=0,"0,00",D250/C250*E250))</f>
        <v/>
      </c>
      <c r="G250" s="154" t="str">
        <f>IF(ISBLANK('Beladung des Speichers'!A250),"",SUMIFS('Beladung des Speichers'!$C$17:$C$300,'Beladung des Speichers'!$A$17:$A$300,A250))</f>
        <v/>
      </c>
      <c r="H250" s="112" t="str">
        <f>IF(ISBLANK('Beladung des Speichers'!A250),"",'Beladung des Speichers'!C250)</f>
        <v/>
      </c>
      <c r="I250" s="155" t="str">
        <f>IF(ISBLANK('Beladung des Speichers'!A250),"",SUMIFS('Beladung des Speichers'!$E$17:$E$1001,'Beladung des Speichers'!$A$17:$A$1001,'Ergebnis (detailliert)'!A250))</f>
        <v/>
      </c>
      <c r="J250" s="113" t="str">
        <f>IF(ISBLANK('Beladung des Speichers'!A250),"",'Beladung des Speichers'!E250)</f>
        <v/>
      </c>
      <c r="K250" s="155" t="str">
        <f>IF(ISBLANK('Beladung des Speichers'!A250),"",SUMIFS('Entladung des Speichers'!$C$17:$C$1001,'Entladung des Speichers'!$A$17:$A$1001,'Ergebnis (detailliert)'!A250))</f>
        <v/>
      </c>
      <c r="L250" s="156" t="str">
        <f t="shared" si="14"/>
        <v/>
      </c>
      <c r="M250" s="156" t="str">
        <f>IF(ISBLANK('Entladung des Speichers'!A250),"",'Entladung des Speichers'!C250)</f>
        <v/>
      </c>
      <c r="N250" s="155" t="str">
        <f>IF(ISBLANK('Beladung des Speichers'!A250),"",SUMIFS('Entladung des Speichers'!$E$17:$E$1001,'Entladung des Speichers'!$A$17:$A$1001,'Ergebnis (detailliert)'!$A$17:$A$300))</f>
        <v/>
      </c>
      <c r="O250" s="113" t="str">
        <f t="shared" si="15"/>
        <v/>
      </c>
      <c r="P250" s="17" t="str">
        <f>IFERROR(IF(A250="","",N250*'Ergebnis (detailliert)'!J250/'Ergebnis (detailliert)'!I250),0)</f>
        <v/>
      </c>
      <c r="Q250" s="95" t="str">
        <f t="shared" si="16"/>
        <v/>
      </c>
      <c r="R250" s="96" t="str">
        <f t="shared" si="17"/>
        <v/>
      </c>
      <c r="S250" s="97" t="str">
        <f>IF(A250="","",IF(LOOKUP(A250,Stammdaten!$A$17:$A$1001,Stammdaten!$G$17:$G$1001)="Nein",0,IF(ISBLANK('Beladung des Speichers'!A250),"",ROUND(MIN(J250,Q250)*-1,2))))</f>
        <v/>
      </c>
    </row>
    <row r="251" spans="1:19" x14ac:dyDescent="0.2">
      <c r="A251" s="98" t="str">
        <f>IF('Beladung des Speichers'!A251="","",'Beladung des Speichers'!A251)</f>
        <v/>
      </c>
      <c r="B251" s="98" t="str">
        <f>IF('Beladung des Speichers'!B251="","",'Beladung des Speichers'!B251)</f>
        <v/>
      </c>
      <c r="C251" s="150" t="str">
        <f>IF(ISBLANK('Beladung des Speichers'!A251),"",SUMIFS('Beladung des Speichers'!$C$17:$C$300,'Beladung des Speichers'!$A$17:$A$300,A251)-SUMIFS('Entladung des Speichers'!$C$17:$C$300,'Entladung des Speichers'!$A$17:$A$300,A251)+SUMIFS(Füllstände!$B$17:$B$299,Füllstände!$A$17:$A$299,A251)-SUMIFS(Füllstände!$C$17:$C$299,Füllstände!$A$17:$A$299,A251))</f>
        <v/>
      </c>
      <c r="D251" s="151" t="str">
        <f>IF(ISBLANK('Beladung des Speichers'!A251),"",C251*'Beladung des Speichers'!C251/SUMIFS('Beladung des Speichers'!$C$17:$C$300,'Beladung des Speichers'!$A$17:$A$300,A251))</f>
        <v/>
      </c>
      <c r="E251" s="152" t="str">
        <f>IF(ISBLANK('Beladung des Speichers'!A251),"",1/SUMIFS('Beladung des Speichers'!$C$17:$C$300,'Beladung des Speichers'!$A$17:$A$300,A251)*C251*SUMIF($A$17:$A$300,A251,'Beladung des Speichers'!$E$17:$E$300))</f>
        <v/>
      </c>
      <c r="F251" s="153" t="str">
        <f>IF(ISBLANK('Beladung des Speichers'!A251),"",IF(C251=0,"0,00",D251/C251*E251))</f>
        <v/>
      </c>
      <c r="G251" s="154" t="str">
        <f>IF(ISBLANK('Beladung des Speichers'!A251),"",SUMIFS('Beladung des Speichers'!$C$17:$C$300,'Beladung des Speichers'!$A$17:$A$300,A251))</f>
        <v/>
      </c>
      <c r="H251" s="112" t="str">
        <f>IF(ISBLANK('Beladung des Speichers'!A251),"",'Beladung des Speichers'!C251)</f>
        <v/>
      </c>
      <c r="I251" s="155" t="str">
        <f>IF(ISBLANK('Beladung des Speichers'!A251),"",SUMIFS('Beladung des Speichers'!$E$17:$E$1001,'Beladung des Speichers'!$A$17:$A$1001,'Ergebnis (detailliert)'!A251))</f>
        <v/>
      </c>
      <c r="J251" s="113" t="str">
        <f>IF(ISBLANK('Beladung des Speichers'!A251),"",'Beladung des Speichers'!E251)</f>
        <v/>
      </c>
      <c r="K251" s="155" t="str">
        <f>IF(ISBLANK('Beladung des Speichers'!A251),"",SUMIFS('Entladung des Speichers'!$C$17:$C$1001,'Entladung des Speichers'!$A$17:$A$1001,'Ergebnis (detailliert)'!A251))</f>
        <v/>
      </c>
      <c r="L251" s="156" t="str">
        <f t="shared" si="14"/>
        <v/>
      </c>
      <c r="M251" s="156" t="str">
        <f>IF(ISBLANK('Entladung des Speichers'!A251),"",'Entladung des Speichers'!C251)</f>
        <v/>
      </c>
      <c r="N251" s="155" t="str">
        <f>IF(ISBLANK('Beladung des Speichers'!A251),"",SUMIFS('Entladung des Speichers'!$E$17:$E$1001,'Entladung des Speichers'!$A$17:$A$1001,'Ergebnis (detailliert)'!$A$17:$A$300))</f>
        <v/>
      </c>
      <c r="O251" s="113" t="str">
        <f t="shared" si="15"/>
        <v/>
      </c>
      <c r="P251" s="17" t="str">
        <f>IFERROR(IF(A251="","",N251*'Ergebnis (detailliert)'!J251/'Ergebnis (detailliert)'!I251),0)</f>
        <v/>
      </c>
      <c r="Q251" s="95" t="str">
        <f t="shared" si="16"/>
        <v/>
      </c>
      <c r="R251" s="96" t="str">
        <f t="shared" si="17"/>
        <v/>
      </c>
      <c r="S251" s="97" t="str">
        <f>IF(A251="","",IF(LOOKUP(A251,Stammdaten!$A$17:$A$1001,Stammdaten!$G$17:$G$1001)="Nein",0,IF(ISBLANK('Beladung des Speichers'!A251),"",ROUND(MIN(J251,Q251)*-1,2))))</f>
        <v/>
      </c>
    </row>
    <row r="252" spans="1:19" x14ac:dyDescent="0.2">
      <c r="A252" s="98" t="str">
        <f>IF('Beladung des Speichers'!A252="","",'Beladung des Speichers'!A252)</f>
        <v/>
      </c>
      <c r="B252" s="98" t="str">
        <f>IF('Beladung des Speichers'!B252="","",'Beladung des Speichers'!B252)</f>
        <v/>
      </c>
      <c r="C252" s="150" t="str">
        <f>IF(ISBLANK('Beladung des Speichers'!A252),"",SUMIFS('Beladung des Speichers'!$C$17:$C$300,'Beladung des Speichers'!$A$17:$A$300,A252)-SUMIFS('Entladung des Speichers'!$C$17:$C$300,'Entladung des Speichers'!$A$17:$A$300,A252)+SUMIFS(Füllstände!$B$17:$B$299,Füllstände!$A$17:$A$299,A252)-SUMIFS(Füllstände!$C$17:$C$299,Füllstände!$A$17:$A$299,A252))</f>
        <v/>
      </c>
      <c r="D252" s="151" t="str">
        <f>IF(ISBLANK('Beladung des Speichers'!A252),"",C252*'Beladung des Speichers'!C252/SUMIFS('Beladung des Speichers'!$C$17:$C$300,'Beladung des Speichers'!$A$17:$A$300,A252))</f>
        <v/>
      </c>
      <c r="E252" s="152" t="str">
        <f>IF(ISBLANK('Beladung des Speichers'!A252),"",1/SUMIFS('Beladung des Speichers'!$C$17:$C$300,'Beladung des Speichers'!$A$17:$A$300,A252)*C252*SUMIF($A$17:$A$300,A252,'Beladung des Speichers'!$E$17:$E$300))</f>
        <v/>
      </c>
      <c r="F252" s="153" t="str">
        <f>IF(ISBLANK('Beladung des Speichers'!A252),"",IF(C252=0,"0,00",D252/C252*E252))</f>
        <v/>
      </c>
      <c r="G252" s="154" t="str">
        <f>IF(ISBLANK('Beladung des Speichers'!A252),"",SUMIFS('Beladung des Speichers'!$C$17:$C$300,'Beladung des Speichers'!$A$17:$A$300,A252))</f>
        <v/>
      </c>
      <c r="H252" s="112" t="str">
        <f>IF(ISBLANK('Beladung des Speichers'!A252),"",'Beladung des Speichers'!C252)</f>
        <v/>
      </c>
      <c r="I252" s="155" t="str">
        <f>IF(ISBLANK('Beladung des Speichers'!A252),"",SUMIFS('Beladung des Speichers'!$E$17:$E$1001,'Beladung des Speichers'!$A$17:$A$1001,'Ergebnis (detailliert)'!A252))</f>
        <v/>
      </c>
      <c r="J252" s="113" t="str">
        <f>IF(ISBLANK('Beladung des Speichers'!A252),"",'Beladung des Speichers'!E252)</f>
        <v/>
      </c>
      <c r="K252" s="155" t="str">
        <f>IF(ISBLANK('Beladung des Speichers'!A252),"",SUMIFS('Entladung des Speichers'!$C$17:$C$1001,'Entladung des Speichers'!$A$17:$A$1001,'Ergebnis (detailliert)'!A252))</f>
        <v/>
      </c>
      <c r="L252" s="156" t="str">
        <f t="shared" si="14"/>
        <v/>
      </c>
      <c r="M252" s="156" t="str">
        <f>IF(ISBLANK('Entladung des Speichers'!A252),"",'Entladung des Speichers'!C252)</f>
        <v/>
      </c>
      <c r="N252" s="155" t="str">
        <f>IF(ISBLANK('Beladung des Speichers'!A252),"",SUMIFS('Entladung des Speichers'!$E$17:$E$1001,'Entladung des Speichers'!$A$17:$A$1001,'Ergebnis (detailliert)'!$A$17:$A$300))</f>
        <v/>
      </c>
      <c r="O252" s="113" t="str">
        <f t="shared" si="15"/>
        <v/>
      </c>
      <c r="P252" s="17" t="str">
        <f>IFERROR(IF(A252="","",N252*'Ergebnis (detailliert)'!J252/'Ergebnis (detailliert)'!I252),0)</f>
        <v/>
      </c>
      <c r="Q252" s="95" t="str">
        <f t="shared" si="16"/>
        <v/>
      </c>
      <c r="R252" s="96" t="str">
        <f t="shared" si="17"/>
        <v/>
      </c>
      <c r="S252" s="97" t="str">
        <f>IF(A252="","",IF(LOOKUP(A252,Stammdaten!$A$17:$A$1001,Stammdaten!$G$17:$G$1001)="Nein",0,IF(ISBLANK('Beladung des Speichers'!A252),"",ROUND(MIN(J252,Q252)*-1,2))))</f>
        <v/>
      </c>
    </row>
    <row r="253" spans="1:19" x14ac:dyDescent="0.2">
      <c r="A253" s="98" t="str">
        <f>IF('Beladung des Speichers'!A253="","",'Beladung des Speichers'!A253)</f>
        <v/>
      </c>
      <c r="B253" s="98" t="str">
        <f>IF('Beladung des Speichers'!B253="","",'Beladung des Speichers'!B253)</f>
        <v/>
      </c>
      <c r="C253" s="150" t="str">
        <f>IF(ISBLANK('Beladung des Speichers'!A253),"",SUMIFS('Beladung des Speichers'!$C$17:$C$300,'Beladung des Speichers'!$A$17:$A$300,A253)-SUMIFS('Entladung des Speichers'!$C$17:$C$300,'Entladung des Speichers'!$A$17:$A$300,A253)+SUMIFS(Füllstände!$B$17:$B$299,Füllstände!$A$17:$A$299,A253)-SUMIFS(Füllstände!$C$17:$C$299,Füllstände!$A$17:$A$299,A253))</f>
        <v/>
      </c>
      <c r="D253" s="151" t="str">
        <f>IF(ISBLANK('Beladung des Speichers'!A253),"",C253*'Beladung des Speichers'!C253/SUMIFS('Beladung des Speichers'!$C$17:$C$300,'Beladung des Speichers'!$A$17:$A$300,A253))</f>
        <v/>
      </c>
      <c r="E253" s="152" t="str">
        <f>IF(ISBLANK('Beladung des Speichers'!A253),"",1/SUMIFS('Beladung des Speichers'!$C$17:$C$300,'Beladung des Speichers'!$A$17:$A$300,A253)*C253*SUMIF($A$17:$A$300,A253,'Beladung des Speichers'!$E$17:$E$300))</f>
        <v/>
      </c>
      <c r="F253" s="153" t="str">
        <f>IF(ISBLANK('Beladung des Speichers'!A253),"",IF(C253=0,"0,00",D253/C253*E253))</f>
        <v/>
      </c>
      <c r="G253" s="154" t="str">
        <f>IF(ISBLANK('Beladung des Speichers'!A253),"",SUMIFS('Beladung des Speichers'!$C$17:$C$300,'Beladung des Speichers'!$A$17:$A$300,A253))</f>
        <v/>
      </c>
      <c r="H253" s="112" t="str">
        <f>IF(ISBLANK('Beladung des Speichers'!A253),"",'Beladung des Speichers'!C253)</f>
        <v/>
      </c>
      <c r="I253" s="155" t="str">
        <f>IF(ISBLANK('Beladung des Speichers'!A253),"",SUMIFS('Beladung des Speichers'!$E$17:$E$1001,'Beladung des Speichers'!$A$17:$A$1001,'Ergebnis (detailliert)'!A253))</f>
        <v/>
      </c>
      <c r="J253" s="113" t="str">
        <f>IF(ISBLANK('Beladung des Speichers'!A253),"",'Beladung des Speichers'!E253)</f>
        <v/>
      </c>
      <c r="K253" s="155" t="str">
        <f>IF(ISBLANK('Beladung des Speichers'!A253),"",SUMIFS('Entladung des Speichers'!$C$17:$C$1001,'Entladung des Speichers'!$A$17:$A$1001,'Ergebnis (detailliert)'!A253))</f>
        <v/>
      </c>
      <c r="L253" s="156" t="str">
        <f t="shared" si="14"/>
        <v/>
      </c>
      <c r="M253" s="156" t="str">
        <f>IF(ISBLANK('Entladung des Speichers'!A253),"",'Entladung des Speichers'!C253)</f>
        <v/>
      </c>
      <c r="N253" s="155" t="str">
        <f>IF(ISBLANK('Beladung des Speichers'!A253),"",SUMIFS('Entladung des Speichers'!$E$17:$E$1001,'Entladung des Speichers'!$A$17:$A$1001,'Ergebnis (detailliert)'!$A$17:$A$300))</f>
        <v/>
      </c>
      <c r="O253" s="113" t="str">
        <f t="shared" si="15"/>
        <v/>
      </c>
      <c r="P253" s="17" t="str">
        <f>IFERROR(IF(A253="","",N253*'Ergebnis (detailliert)'!J253/'Ergebnis (detailliert)'!I253),0)</f>
        <v/>
      </c>
      <c r="Q253" s="95" t="str">
        <f t="shared" si="16"/>
        <v/>
      </c>
      <c r="R253" s="96" t="str">
        <f t="shared" si="17"/>
        <v/>
      </c>
      <c r="S253" s="97" t="str">
        <f>IF(A253="","",IF(LOOKUP(A253,Stammdaten!$A$17:$A$1001,Stammdaten!$G$17:$G$1001)="Nein",0,IF(ISBLANK('Beladung des Speichers'!A253),"",ROUND(MIN(J253,Q253)*-1,2))))</f>
        <v/>
      </c>
    </row>
    <row r="254" spans="1:19" x14ac:dyDescent="0.2">
      <c r="A254" s="98" t="str">
        <f>IF('Beladung des Speichers'!A254="","",'Beladung des Speichers'!A254)</f>
        <v/>
      </c>
      <c r="B254" s="98" t="str">
        <f>IF('Beladung des Speichers'!B254="","",'Beladung des Speichers'!B254)</f>
        <v/>
      </c>
      <c r="C254" s="150" t="str">
        <f>IF(ISBLANK('Beladung des Speichers'!A254),"",SUMIFS('Beladung des Speichers'!$C$17:$C$300,'Beladung des Speichers'!$A$17:$A$300,A254)-SUMIFS('Entladung des Speichers'!$C$17:$C$300,'Entladung des Speichers'!$A$17:$A$300,A254)+SUMIFS(Füllstände!$B$17:$B$299,Füllstände!$A$17:$A$299,A254)-SUMIFS(Füllstände!$C$17:$C$299,Füllstände!$A$17:$A$299,A254))</f>
        <v/>
      </c>
      <c r="D254" s="151" t="str">
        <f>IF(ISBLANK('Beladung des Speichers'!A254),"",C254*'Beladung des Speichers'!C254/SUMIFS('Beladung des Speichers'!$C$17:$C$300,'Beladung des Speichers'!$A$17:$A$300,A254))</f>
        <v/>
      </c>
      <c r="E254" s="152" t="str">
        <f>IF(ISBLANK('Beladung des Speichers'!A254),"",1/SUMIFS('Beladung des Speichers'!$C$17:$C$300,'Beladung des Speichers'!$A$17:$A$300,A254)*C254*SUMIF($A$17:$A$300,A254,'Beladung des Speichers'!$E$17:$E$300))</f>
        <v/>
      </c>
      <c r="F254" s="153" t="str">
        <f>IF(ISBLANK('Beladung des Speichers'!A254),"",IF(C254=0,"0,00",D254/C254*E254))</f>
        <v/>
      </c>
      <c r="G254" s="154" t="str">
        <f>IF(ISBLANK('Beladung des Speichers'!A254),"",SUMIFS('Beladung des Speichers'!$C$17:$C$300,'Beladung des Speichers'!$A$17:$A$300,A254))</f>
        <v/>
      </c>
      <c r="H254" s="112" t="str">
        <f>IF(ISBLANK('Beladung des Speichers'!A254),"",'Beladung des Speichers'!C254)</f>
        <v/>
      </c>
      <c r="I254" s="155" t="str">
        <f>IF(ISBLANK('Beladung des Speichers'!A254),"",SUMIFS('Beladung des Speichers'!$E$17:$E$1001,'Beladung des Speichers'!$A$17:$A$1001,'Ergebnis (detailliert)'!A254))</f>
        <v/>
      </c>
      <c r="J254" s="113" t="str">
        <f>IF(ISBLANK('Beladung des Speichers'!A254),"",'Beladung des Speichers'!E254)</f>
        <v/>
      </c>
      <c r="K254" s="155" t="str">
        <f>IF(ISBLANK('Beladung des Speichers'!A254),"",SUMIFS('Entladung des Speichers'!$C$17:$C$1001,'Entladung des Speichers'!$A$17:$A$1001,'Ergebnis (detailliert)'!A254))</f>
        <v/>
      </c>
      <c r="L254" s="156" t="str">
        <f t="shared" si="14"/>
        <v/>
      </c>
      <c r="M254" s="156" t="str">
        <f>IF(ISBLANK('Entladung des Speichers'!A254),"",'Entladung des Speichers'!C254)</f>
        <v/>
      </c>
      <c r="N254" s="155" t="str">
        <f>IF(ISBLANK('Beladung des Speichers'!A254),"",SUMIFS('Entladung des Speichers'!$E$17:$E$1001,'Entladung des Speichers'!$A$17:$A$1001,'Ergebnis (detailliert)'!$A$17:$A$300))</f>
        <v/>
      </c>
      <c r="O254" s="113" t="str">
        <f t="shared" si="15"/>
        <v/>
      </c>
      <c r="P254" s="17" t="str">
        <f>IFERROR(IF(A254="","",N254*'Ergebnis (detailliert)'!J254/'Ergebnis (detailliert)'!I254),0)</f>
        <v/>
      </c>
      <c r="Q254" s="95" t="str">
        <f t="shared" si="16"/>
        <v/>
      </c>
      <c r="R254" s="96" t="str">
        <f t="shared" si="17"/>
        <v/>
      </c>
      <c r="S254" s="97" t="str">
        <f>IF(A254="","",IF(LOOKUP(A254,Stammdaten!$A$17:$A$1001,Stammdaten!$G$17:$G$1001)="Nein",0,IF(ISBLANK('Beladung des Speichers'!A254),"",ROUND(MIN(J254,Q254)*-1,2))))</f>
        <v/>
      </c>
    </row>
    <row r="255" spans="1:19" x14ac:dyDescent="0.2">
      <c r="A255" s="98" t="str">
        <f>IF('Beladung des Speichers'!A255="","",'Beladung des Speichers'!A255)</f>
        <v/>
      </c>
      <c r="B255" s="98" t="str">
        <f>IF('Beladung des Speichers'!B255="","",'Beladung des Speichers'!B255)</f>
        <v/>
      </c>
      <c r="C255" s="150" t="str">
        <f>IF(ISBLANK('Beladung des Speichers'!A255),"",SUMIFS('Beladung des Speichers'!$C$17:$C$300,'Beladung des Speichers'!$A$17:$A$300,A255)-SUMIFS('Entladung des Speichers'!$C$17:$C$300,'Entladung des Speichers'!$A$17:$A$300,A255)+SUMIFS(Füllstände!$B$17:$B$299,Füllstände!$A$17:$A$299,A255)-SUMIFS(Füllstände!$C$17:$C$299,Füllstände!$A$17:$A$299,A255))</f>
        <v/>
      </c>
      <c r="D255" s="151" t="str">
        <f>IF(ISBLANK('Beladung des Speichers'!A255),"",C255*'Beladung des Speichers'!C255/SUMIFS('Beladung des Speichers'!$C$17:$C$300,'Beladung des Speichers'!$A$17:$A$300,A255))</f>
        <v/>
      </c>
      <c r="E255" s="152" t="str">
        <f>IF(ISBLANK('Beladung des Speichers'!A255),"",1/SUMIFS('Beladung des Speichers'!$C$17:$C$300,'Beladung des Speichers'!$A$17:$A$300,A255)*C255*SUMIF($A$17:$A$300,A255,'Beladung des Speichers'!$E$17:$E$300))</f>
        <v/>
      </c>
      <c r="F255" s="153" t="str">
        <f>IF(ISBLANK('Beladung des Speichers'!A255),"",IF(C255=0,"0,00",D255/C255*E255))</f>
        <v/>
      </c>
      <c r="G255" s="154" t="str">
        <f>IF(ISBLANK('Beladung des Speichers'!A255),"",SUMIFS('Beladung des Speichers'!$C$17:$C$300,'Beladung des Speichers'!$A$17:$A$300,A255))</f>
        <v/>
      </c>
      <c r="H255" s="112" t="str">
        <f>IF(ISBLANK('Beladung des Speichers'!A255),"",'Beladung des Speichers'!C255)</f>
        <v/>
      </c>
      <c r="I255" s="155" t="str">
        <f>IF(ISBLANK('Beladung des Speichers'!A255),"",SUMIFS('Beladung des Speichers'!$E$17:$E$1001,'Beladung des Speichers'!$A$17:$A$1001,'Ergebnis (detailliert)'!A255))</f>
        <v/>
      </c>
      <c r="J255" s="113" t="str">
        <f>IF(ISBLANK('Beladung des Speichers'!A255),"",'Beladung des Speichers'!E255)</f>
        <v/>
      </c>
      <c r="K255" s="155" t="str">
        <f>IF(ISBLANK('Beladung des Speichers'!A255),"",SUMIFS('Entladung des Speichers'!$C$17:$C$1001,'Entladung des Speichers'!$A$17:$A$1001,'Ergebnis (detailliert)'!A255))</f>
        <v/>
      </c>
      <c r="L255" s="156" t="str">
        <f t="shared" si="14"/>
        <v/>
      </c>
      <c r="M255" s="156" t="str">
        <f>IF(ISBLANK('Entladung des Speichers'!A255),"",'Entladung des Speichers'!C255)</f>
        <v/>
      </c>
      <c r="N255" s="155" t="str">
        <f>IF(ISBLANK('Beladung des Speichers'!A255),"",SUMIFS('Entladung des Speichers'!$E$17:$E$1001,'Entladung des Speichers'!$A$17:$A$1001,'Ergebnis (detailliert)'!$A$17:$A$300))</f>
        <v/>
      </c>
      <c r="O255" s="113" t="str">
        <f t="shared" si="15"/>
        <v/>
      </c>
      <c r="P255" s="17" t="str">
        <f>IFERROR(IF(A255="","",N255*'Ergebnis (detailliert)'!J255/'Ergebnis (detailliert)'!I255),0)</f>
        <v/>
      </c>
      <c r="Q255" s="95" t="str">
        <f t="shared" si="16"/>
        <v/>
      </c>
      <c r="R255" s="96" t="str">
        <f t="shared" si="17"/>
        <v/>
      </c>
      <c r="S255" s="97" t="str">
        <f>IF(A255="","",IF(LOOKUP(A255,Stammdaten!$A$17:$A$1001,Stammdaten!$G$17:$G$1001)="Nein",0,IF(ISBLANK('Beladung des Speichers'!A255),"",ROUND(MIN(J255,Q255)*-1,2))))</f>
        <v/>
      </c>
    </row>
    <row r="256" spans="1:19" x14ac:dyDescent="0.2">
      <c r="A256" s="98" t="str">
        <f>IF('Beladung des Speichers'!A256="","",'Beladung des Speichers'!A256)</f>
        <v/>
      </c>
      <c r="B256" s="98" t="str">
        <f>IF('Beladung des Speichers'!B256="","",'Beladung des Speichers'!B256)</f>
        <v/>
      </c>
      <c r="C256" s="150" t="str">
        <f>IF(ISBLANK('Beladung des Speichers'!A256),"",SUMIFS('Beladung des Speichers'!$C$17:$C$300,'Beladung des Speichers'!$A$17:$A$300,A256)-SUMIFS('Entladung des Speichers'!$C$17:$C$300,'Entladung des Speichers'!$A$17:$A$300,A256)+SUMIFS(Füllstände!$B$17:$B$299,Füllstände!$A$17:$A$299,A256)-SUMIFS(Füllstände!$C$17:$C$299,Füllstände!$A$17:$A$299,A256))</f>
        <v/>
      </c>
      <c r="D256" s="151" t="str">
        <f>IF(ISBLANK('Beladung des Speichers'!A256),"",C256*'Beladung des Speichers'!C256/SUMIFS('Beladung des Speichers'!$C$17:$C$300,'Beladung des Speichers'!$A$17:$A$300,A256))</f>
        <v/>
      </c>
      <c r="E256" s="152" t="str">
        <f>IF(ISBLANK('Beladung des Speichers'!A256),"",1/SUMIFS('Beladung des Speichers'!$C$17:$C$300,'Beladung des Speichers'!$A$17:$A$300,A256)*C256*SUMIF($A$17:$A$300,A256,'Beladung des Speichers'!$E$17:$E$300))</f>
        <v/>
      </c>
      <c r="F256" s="153" t="str">
        <f>IF(ISBLANK('Beladung des Speichers'!A256),"",IF(C256=0,"0,00",D256/C256*E256))</f>
        <v/>
      </c>
      <c r="G256" s="154" t="str">
        <f>IF(ISBLANK('Beladung des Speichers'!A256),"",SUMIFS('Beladung des Speichers'!$C$17:$C$300,'Beladung des Speichers'!$A$17:$A$300,A256))</f>
        <v/>
      </c>
      <c r="H256" s="112" t="str">
        <f>IF(ISBLANK('Beladung des Speichers'!A256),"",'Beladung des Speichers'!C256)</f>
        <v/>
      </c>
      <c r="I256" s="155" t="str">
        <f>IF(ISBLANK('Beladung des Speichers'!A256),"",SUMIFS('Beladung des Speichers'!$E$17:$E$1001,'Beladung des Speichers'!$A$17:$A$1001,'Ergebnis (detailliert)'!A256))</f>
        <v/>
      </c>
      <c r="J256" s="113" t="str">
        <f>IF(ISBLANK('Beladung des Speichers'!A256),"",'Beladung des Speichers'!E256)</f>
        <v/>
      </c>
      <c r="K256" s="155" t="str">
        <f>IF(ISBLANK('Beladung des Speichers'!A256),"",SUMIFS('Entladung des Speichers'!$C$17:$C$1001,'Entladung des Speichers'!$A$17:$A$1001,'Ergebnis (detailliert)'!A256))</f>
        <v/>
      </c>
      <c r="L256" s="156" t="str">
        <f t="shared" si="14"/>
        <v/>
      </c>
      <c r="M256" s="156" t="str">
        <f>IF(ISBLANK('Entladung des Speichers'!A256),"",'Entladung des Speichers'!C256)</f>
        <v/>
      </c>
      <c r="N256" s="155" t="str">
        <f>IF(ISBLANK('Beladung des Speichers'!A256),"",SUMIFS('Entladung des Speichers'!$E$17:$E$1001,'Entladung des Speichers'!$A$17:$A$1001,'Ergebnis (detailliert)'!$A$17:$A$300))</f>
        <v/>
      </c>
      <c r="O256" s="113" t="str">
        <f t="shared" si="15"/>
        <v/>
      </c>
      <c r="P256" s="17" t="str">
        <f>IFERROR(IF(A256="","",N256*'Ergebnis (detailliert)'!J256/'Ergebnis (detailliert)'!I256),0)</f>
        <v/>
      </c>
      <c r="Q256" s="95" t="str">
        <f t="shared" si="16"/>
        <v/>
      </c>
      <c r="R256" s="96" t="str">
        <f t="shared" si="17"/>
        <v/>
      </c>
      <c r="S256" s="97" t="str">
        <f>IF(A256="","",IF(LOOKUP(A256,Stammdaten!$A$17:$A$1001,Stammdaten!$G$17:$G$1001)="Nein",0,IF(ISBLANK('Beladung des Speichers'!A256),"",ROUND(MIN(J256,Q256)*-1,2))))</f>
        <v/>
      </c>
    </row>
    <row r="257" spans="1:19" x14ac:dyDescent="0.2">
      <c r="A257" s="98" t="str">
        <f>IF('Beladung des Speichers'!A257="","",'Beladung des Speichers'!A257)</f>
        <v/>
      </c>
      <c r="B257" s="98" t="str">
        <f>IF('Beladung des Speichers'!B257="","",'Beladung des Speichers'!B257)</f>
        <v/>
      </c>
      <c r="C257" s="150" t="str">
        <f>IF(ISBLANK('Beladung des Speichers'!A257),"",SUMIFS('Beladung des Speichers'!$C$17:$C$300,'Beladung des Speichers'!$A$17:$A$300,A257)-SUMIFS('Entladung des Speichers'!$C$17:$C$300,'Entladung des Speichers'!$A$17:$A$300,A257)+SUMIFS(Füllstände!$B$17:$B$299,Füllstände!$A$17:$A$299,A257)-SUMIFS(Füllstände!$C$17:$C$299,Füllstände!$A$17:$A$299,A257))</f>
        <v/>
      </c>
      <c r="D257" s="151" t="str">
        <f>IF(ISBLANK('Beladung des Speichers'!A257),"",C257*'Beladung des Speichers'!C257/SUMIFS('Beladung des Speichers'!$C$17:$C$300,'Beladung des Speichers'!$A$17:$A$300,A257))</f>
        <v/>
      </c>
      <c r="E257" s="152" t="str">
        <f>IF(ISBLANK('Beladung des Speichers'!A257),"",1/SUMIFS('Beladung des Speichers'!$C$17:$C$300,'Beladung des Speichers'!$A$17:$A$300,A257)*C257*SUMIF($A$17:$A$300,A257,'Beladung des Speichers'!$E$17:$E$300))</f>
        <v/>
      </c>
      <c r="F257" s="153" t="str">
        <f>IF(ISBLANK('Beladung des Speichers'!A257),"",IF(C257=0,"0,00",D257/C257*E257))</f>
        <v/>
      </c>
      <c r="G257" s="154" t="str">
        <f>IF(ISBLANK('Beladung des Speichers'!A257),"",SUMIFS('Beladung des Speichers'!$C$17:$C$300,'Beladung des Speichers'!$A$17:$A$300,A257))</f>
        <v/>
      </c>
      <c r="H257" s="112" t="str">
        <f>IF(ISBLANK('Beladung des Speichers'!A257),"",'Beladung des Speichers'!C257)</f>
        <v/>
      </c>
      <c r="I257" s="155" t="str">
        <f>IF(ISBLANK('Beladung des Speichers'!A257),"",SUMIFS('Beladung des Speichers'!$E$17:$E$1001,'Beladung des Speichers'!$A$17:$A$1001,'Ergebnis (detailliert)'!A257))</f>
        <v/>
      </c>
      <c r="J257" s="113" t="str">
        <f>IF(ISBLANK('Beladung des Speichers'!A257),"",'Beladung des Speichers'!E257)</f>
        <v/>
      </c>
      <c r="K257" s="155" t="str">
        <f>IF(ISBLANK('Beladung des Speichers'!A257),"",SUMIFS('Entladung des Speichers'!$C$17:$C$1001,'Entladung des Speichers'!$A$17:$A$1001,'Ergebnis (detailliert)'!A257))</f>
        <v/>
      </c>
      <c r="L257" s="156" t="str">
        <f t="shared" si="14"/>
        <v/>
      </c>
      <c r="M257" s="156" t="str">
        <f>IF(ISBLANK('Entladung des Speichers'!A257),"",'Entladung des Speichers'!C257)</f>
        <v/>
      </c>
      <c r="N257" s="155" t="str">
        <f>IF(ISBLANK('Beladung des Speichers'!A257),"",SUMIFS('Entladung des Speichers'!$E$17:$E$1001,'Entladung des Speichers'!$A$17:$A$1001,'Ergebnis (detailliert)'!$A$17:$A$300))</f>
        <v/>
      </c>
      <c r="O257" s="113" t="str">
        <f t="shared" si="15"/>
        <v/>
      </c>
      <c r="P257" s="17" t="str">
        <f>IFERROR(IF(A257="","",N257*'Ergebnis (detailliert)'!J257/'Ergebnis (detailliert)'!I257),0)</f>
        <v/>
      </c>
      <c r="Q257" s="95" t="str">
        <f t="shared" si="16"/>
        <v/>
      </c>
      <c r="R257" s="96" t="str">
        <f t="shared" si="17"/>
        <v/>
      </c>
      <c r="S257" s="97" t="str">
        <f>IF(A257="","",IF(LOOKUP(A257,Stammdaten!$A$17:$A$1001,Stammdaten!$G$17:$G$1001)="Nein",0,IF(ISBLANK('Beladung des Speichers'!A257),"",ROUND(MIN(J257,Q257)*-1,2))))</f>
        <v/>
      </c>
    </row>
    <row r="258" spans="1:19" x14ac:dyDescent="0.2">
      <c r="A258" s="98" t="str">
        <f>IF('Beladung des Speichers'!A258="","",'Beladung des Speichers'!A258)</f>
        <v/>
      </c>
      <c r="B258" s="98" t="str">
        <f>IF('Beladung des Speichers'!B258="","",'Beladung des Speichers'!B258)</f>
        <v/>
      </c>
      <c r="C258" s="150" t="str">
        <f>IF(ISBLANK('Beladung des Speichers'!A258),"",SUMIFS('Beladung des Speichers'!$C$17:$C$300,'Beladung des Speichers'!$A$17:$A$300,A258)-SUMIFS('Entladung des Speichers'!$C$17:$C$300,'Entladung des Speichers'!$A$17:$A$300,A258)+SUMIFS(Füllstände!$B$17:$B$299,Füllstände!$A$17:$A$299,A258)-SUMIFS(Füllstände!$C$17:$C$299,Füllstände!$A$17:$A$299,A258))</f>
        <v/>
      </c>
      <c r="D258" s="151" t="str">
        <f>IF(ISBLANK('Beladung des Speichers'!A258),"",C258*'Beladung des Speichers'!C258/SUMIFS('Beladung des Speichers'!$C$17:$C$300,'Beladung des Speichers'!$A$17:$A$300,A258))</f>
        <v/>
      </c>
      <c r="E258" s="152" t="str">
        <f>IF(ISBLANK('Beladung des Speichers'!A258),"",1/SUMIFS('Beladung des Speichers'!$C$17:$C$300,'Beladung des Speichers'!$A$17:$A$300,A258)*C258*SUMIF($A$17:$A$300,A258,'Beladung des Speichers'!$E$17:$E$300))</f>
        <v/>
      </c>
      <c r="F258" s="153" t="str">
        <f>IF(ISBLANK('Beladung des Speichers'!A258),"",IF(C258=0,"0,00",D258/C258*E258))</f>
        <v/>
      </c>
      <c r="G258" s="154" t="str">
        <f>IF(ISBLANK('Beladung des Speichers'!A258),"",SUMIFS('Beladung des Speichers'!$C$17:$C$300,'Beladung des Speichers'!$A$17:$A$300,A258))</f>
        <v/>
      </c>
      <c r="H258" s="112" t="str">
        <f>IF(ISBLANK('Beladung des Speichers'!A258),"",'Beladung des Speichers'!C258)</f>
        <v/>
      </c>
      <c r="I258" s="155" t="str">
        <f>IF(ISBLANK('Beladung des Speichers'!A258),"",SUMIFS('Beladung des Speichers'!$E$17:$E$1001,'Beladung des Speichers'!$A$17:$A$1001,'Ergebnis (detailliert)'!A258))</f>
        <v/>
      </c>
      <c r="J258" s="113" t="str">
        <f>IF(ISBLANK('Beladung des Speichers'!A258),"",'Beladung des Speichers'!E258)</f>
        <v/>
      </c>
      <c r="K258" s="155" t="str">
        <f>IF(ISBLANK('Beladung des Speichers'!A258),"",SUMIFS('Entladung des Speichers'!$C$17:$C$1001,'Entladung des Speichers'!$A$17:$A$1001,'Ergebnis (detailliert)'!A258))</f>
        <v/>
      </c>
      <c r="L258" s="156" t="str">
        <f t="shared" si="14"/>
        <v/>
      </c>
      <c r="M258" s="156" t="str">
        <f>IF(ISBLANK('Entladung des Speichers'!A258),"",'Entladung des Speichers'!C258)</f>
        <v/>
      </c>
      <c r="N258" s="155" t="str">
        <f>IF(ISBLANK('Beladung des Speichers'!A258),"",SUMIFS('Entladung des Speichers'!$E$17:$E$1001,'Entladung des Speichers'!$A$17:$A$1001,'Ergebnis (detailliert)'!$A$17:$A$300))</f>
        <v/>
      </c>
      <c r="O258" s="113" t="str">
        <f t="shared" si="15"/>
        <v/>
      </c>
      <c r="P258" s="17" t="str">
        <f>IFERROR(IF(A258="","",N258*'Ergebnis (detailliert)'!J258/'Ergebnis (detailliert)'!I258),0)</f>
        <v/>
      </c>
      <c r="Q258" s="95" t="str">
        <f t="shared" si="16"/>
        <v/>
      </c>
      <c r="R258" s="96" t="str">
        <f t="shared" si="17"/>
        <v/>
      </c>
      <c r="S258" s="97" t="str">
        <f>IF(A258="","",IF(LOOKUP(A258,Stammdaten!$A$17:$A$1001,Stammdaten!$G$17:$G$1001)="Nein",0,IF(ISBLANK('Beladung des Speichers'!A258),"",ROUND(MIN(J258,Q258)*-1,2))))</f>
        <v/>
      </c>
    </row>
    <row r="259" spans="1:19" x14ac:dyDescent="0.2">
      <c r="A259" s="98" t="str">
        <f>IF('Beladung des Speichers'!A259="","",'Beladung des Speichers'!A259)</f>
        <v/>
      </c>
      <c r="B259" s="98" t="str">
        <f>IF('Beladung des Speichers'!B259="","",'Beladung des Speichers'!B259)</f>
        <v/>
      </c>
      <c r="C259" s="150" t="str">
        <f>IF(ISBLANK('Beladung des Speichers'!A259),"",SUMIFS('Beladung des Speichers'!$C$17:$C$300,'Beladung des Speichers'!$A$17:$A$300,A259)-SUMIFS('Entladung des Speichers'!$C$17:$C$300,'Entladung des Speichers'!$A$17:$A$300,A259)+SUMIFS(Füllstände!$B$17:$B$299,Füllstände!$A$17:$A$299,A259)-SUMIFS(Füllstände!$C$17:$C$299,Füllstände!$A$17:$A$299,A259))</f>
        <v/>
      </c>
      <c r="D259" s="151" t="str">
        <f>IF(ISBLANK('Beladung des Speichers'!A259),"",C259*'Beladung des Speichers'!C259/SUMIFS('Beladung des Speichers'!$C$17:$C$300,'Beladung des Speichers'!$A$17:$A$300,A259))</f>
        <v/>
      </c>
      <c r="E259" s="152" t="str">
        <f>IF(ISBLANK('Beladung des Speichers'!A259),"",1/SUMIFS('Beladung des Speichers'!$C$17:$C$300,'Beladung des Speichers'!$A$17:$A$300,A259)*C259*SUMIF($A$17:$A$300,A259,'Beladung des Speichers'!$E$17:$E$300))</f>
        <v/>
      </c>
      <c r="F259" s="153" t="str">
        <f>IF(ISBLANK('Beladung des Speichers'!A259),"",IF(C259=0,"0,00",D259/C259*E259))</f>
        <v/>
      </c>
      <c r="G259" s="154" t="str">
        <f>IF(ISBLANK('Beladung des Speichers'!A259),"",SUMIFS('Beladung des Speichers'!$C$17:$C$300,'Beladung des Speichers'!$A$17:$A$300,A259))</f>
        <v/>
      </c>
      <c r="H259" s="112" t="str">
        <f>IF(ISBLANK('Beladung des Speichers'!A259),"",'Beladung des Speichers'!C259)</f>
        <v/>
      </c>
      <c r="I259" s="155" t="str">
        <f>IF(ISBLANK('Beladung des Speichers'!A259),"",SUMIFS('Beladung des Speichers'!$E$17:$E$1001,'Beladung des Speichers'!$A$17:$A$1001,'Ergebnis (detailliert)'!A259))</f>
        <v/>
      </c>
      <c r="J259" s="113" t="str">
        <f>IF(ISBLANK('Beladung des Speichers'!A259),"",'Beladung des Speichers'!E259)</f>
        <v/>
      </c>
      <c r="K259" s="155" t="str">
        <f>IF(ISBLANK('Beladung des Speichers'!A259),"",SUMIFS('Entladung des Speichers'!$C$17:$C$1001,'Entladung des Speichers'!$A$17:$A$1001,'Ergebnis (detailliert)'!A259))</f>
        <v/>
      </c>
      <c r="L259" s="156" t="str">
        <f t="shared" si="14"/>
        <v/>
      </c>
      <c r="M259" s="156" t="str">
        <f>IF(ISBLANK('Entladung des Speichers'!A259),"",'Entladung des Speichers'!C259)</f>
        <v/>
      </c>
      <c r="N259" s="155" t="str">
        <f>IF(ISBLANK('Beladung des Speichers'!A259),"",SUMIFS('Entladung des Speichers'!$E$17:$E$1001,'Entladung des Speichers'!$A$17:$A$1001,'Ergebnis (detailliert)'!$A$17:$A$300))</f>
        <v/>
      </c>
      <c r="O259" s="113" t="str">
        <f t="shared" si="15"/>
        <v/>
      </c>
      <c r="P259" s="17" t="str">
        <f>IFERROR(IF(A259="","",N259*'Ergebnis (detailliert)'!J259/'Ergebnis (detailliert)'!I259),0)</f>
        <v/>
      </c>
      <c r="Q259" s="95" t="str">
        <f t="shared" si="16"/>
        <v/>
      </c>
      <c r="R259" s="96" t="str">
        <f t="shared" si="17"/>
        <v/>
      </c>
      <c r="S259" s="97" t="str">
        <f>IF(A259="","",IF(LOOKUP(A259,Stammdaten!$A$17:$A$1001,Stammdaten!$G$17:$G$1001)="Nein",0,IF(ISBLANK('Beladung des Speichers'!A259),"",ROUND(MIN(J259,Q259)*-1,2))))</f>
        <v/>
      </c>
    </row>
    <row r="260" spans="1:19" x14ac:dyDescent="0.2">
      <c r="A260" s="98" t="str">
        <f>IF('Beladung des Speichers'!A260="","",'Beladung des Speichers'!A260)</f>
        <v/>
      </c>
      <c r="B260" s="98" t="str">
        <f>IF('Beladung des Speichers'!B260="","",'Beladung des Speichers'!B260)</f>
        <v/>
      </c>
      <c r="C260" s="150" t="str">
        <f>IF(ISBLANK('Beladung des Speichers'!A260),"",SUMIFS('Beladung des Speichers'!$C$17:$C$300,'Beladung des Speichers'!$A$17:$A$300,A260)-SUMIFS('Entladung des Speichers'!$C$17:$C$300,'Entladung des Speichers'!$A$17:$A$300,A260)+SUMIFS(Füllstände!$B$17:$B$299,Füllstände!$A$17:$A$299,A260)-SUMIFS(Füllstände!$C$17:$C$299,Füllstände!$A$17:$A$299,A260))</f>
        <v/>
      </c>
      <c r="D260" s="151" t="str">
        <f>IF(ISBLANK('Beladung des Speichers'!A260),"",C260*'Beladung des Speichers'!C260/SUMIFS('Beladung des Speichers'!$C$17:$C$300,'Beladung des Speichers'!$A$17:$A$300,A260))</f>
        <v/>
      </c>
      <c r="E260" s="152" t="str">
        <f>IF(ISBLANK('Beladung des Speichers'!A260),"",1/SUMIFS('Beladung des Speichers'!$C$17:$C$300,'Beladung des Speichers'!$A$17:$A$300,A260)*C260*SUMIF($A$17:$A$300,A260,'Beladung des Speichers'!$E$17:$E$300))</f>
        <v/>
      </c>
      <c r="F260" s="153" t="str">
        <f>IF(ISBLANK('Beladung des Speichers'!A260),"",IF(C260=0,"0,00",D260/C260*E260))</f>
        <v/>
      </c>
      <c r="G260" s="154" t="str">
        <f>IF(ISBLANK('Beladung des Speichers'!A260),"",SUMIFS('Beladung des Speichers'!$C$17:$C$300,'Beladung des Speichers'!$A$17:$A$300,A260))</f>
        <v/>
      </c>
      <c r="H260" s="112" t="str">
        <f>IF(ISBLANK('Beladung des Speichers'!A260),"",'Beladung des Speichers'!C260)</f>
        <v/>
      </c>
      <c r="I260" s="155" t="str">
        <f>IF(ISBLANK('Beladung des Speichers'!A260),"",SUMIFS('Beladung des Speichers'!$E$17:$E$1001,'Beladung des Speichers'!$A$17:$A$1001,'Ergebnis (detailliert)'!A260))</f>
        <v/>
      </c>
      <c r="J260" s="113" t="str">
        <f>IF(ISBLANK('Beladung des Speichers'!A260),"",'Beladung des Speichers'!E260)</f>
        <v/>
      </c>
      <c r="K260" s="155" t="str">
        <f>IF(ISBLANK('Beladung des Speichers'!A260),"",SUMIFS('Entladung des Speichers'!$C$17:$C$1001,'Entladung des Speichers'!$A$17:$A$1001,'Ergebnis (detailliert)'!A260))</f>
        <v/>
      </c>
      <c r="L260" s="156" t="str">
        <f t="shared" si="14"/>
        <v/>
      </c>
      <c r="M260" s="156" t="str">
        <f>IF(ISBLANK('Entladung des Speichers'!A260),"",'Entladung des Speichers'!C260)</f>
        <v/>
      </c>
      <c r="N260" s="155" t="str">
        <f>IF(ISBLANK('Beladung des Speichers'!A260),"",SUMIFS('Entladung des Speichers'!$E$17:$E$1001,'Entladung des Speichers'!$A$17:$A$1001,'Ergebnis (detailliert)'!$A$17:$A$300))</f>
        <v/>
      </c>
      <c r="O260" s="113" t="str">
        <f t="shared" si="15"/>
        <v/>
      </c>
      <c r="P260" s="17" t="str">
        <f>IFERROR(IF(A260="","",N260*'Ergebnis (detailliert)'!J260/'Ergebnis (detailliert)'!I260),0)</f>
        <v/>
      </c>
      <c r="Q260" s="95" t="str">
        <f t="shared" si="16"/>
        <v/>
      </c>
      <c r="R260" s="96" t="str">
        <f t="shared" si="17"/>
        <v/>
      </c>
      <c r="S260" s="97" t="str">
        <f>IF(A260="","",IF(LOOKUP(A260,Stammdaten!$A$17:$A$1001,Stammdaten!$G$17:$G$1001)="Nein",0,IF(ISBLANK('Beladung des Speichers'!A260),"",ROUND(MIN(J260,Q260)*-1,2))))</f>
        <v/>
      </c>
    </row>
    <row r="261" spans="1:19" x14ac:dyDescent="0.2">
      <c r="A261" s="98" t="str">
        <f>IF('Beladung des Speichers'!A261="","",'Beladung des Speichers'!A261)</f>
        <v/>
      </c>
      <c r="B261" s="98" t="str">
        <f>IF('Beladung des Speichers'!B261="","",'Beladung des Speichers'!B261)</f>
        <v/>
      </c>
      <c r="C261" s="150" t="str">
        <f>IF(ISBLANK('Beladung des Speichers'!A261),"",SUMIFS('Beladung des Speichers'!$C$17:$C$300,'Beladung des Speichers'!$A$17:$A$300,A261)-SUMIFS('Entladung des Speichers'!$C$17:$C$300,'Entladung des Speichers'!$A$17:$A$300,A261)+SUMIFS(Füllstände!$B$17:$B$299,Füllstände!$A$17:$A$299,A261)-SUMIFS(Füllstände!$C$17:$C$299,Füllstände!$A$17:$A$299,A261))</f>
        <v/>
      </c>
      <c r="D261" s="151" t="str">
        <f>IF(ISBLANK('Beladung des Speichers'!A261),"",C261*'Beladung des Speichers'!C261/SUMIFS('Beladung des Speichers'!$C$17:$C$300,'Beladung des Speichers'!$A$17:$A$300,A261))</f>
        <v/>
      </c>
      <c r="E261" s="152" t="str">
        <f>IF(ISBLANK('Beladung des Speichers'!A261),"",1/SUMIFS('Beladung des Speichers'!$C$17:$C$300,'Beladung des Speichers'!$A$17:$A$300,A261)*C261*SUMIF($A$17:$A$300,A261,'Beladung des Speichers'!$E$17:$E$300))</f>
        <v/>
      </c>
      <c r="F261" s="153" t="str">
        <f>IF(ISBLANK('Beladung des Speichers'!A261),"",IF(C261=0,"0,00",D261/C261*E261))</f>
        <v/>
      </c>
      <c r="G261" s="154" t="str">
        <f>IF(ISBLANK('Beladung des Speichers'!A261),"",SUMIFS('Beladung des Speichers'!$C$17:$C$300,'Beladung des Speichers'!$A$17:$A$300,A261))</f>
        <v/>
      </c>
      <c r="H261" s="112" t="str">
        <f>IF(ISBLANK('Beladung des Speichers'!A261),"",'Beladung des Speichers'!C261)</f>
        <v/>
      </c>
      <c r="I261" s="155" t="str">
        <f>IF(ISBLANK('Beladung des Speichers'!A261),"",SUMIFS('Beladung des Speichers'!$E$17:$E$1001,'Beladung des Speichers'!$A$17:$A$1001,'Ergebnis (detailliert)'!A261))</f>
        <v/>
      </c>
      <c r="J261" s="113" t="str">
        <f>IF(ISBLANK('Beladung des Speichers'!A261),"",'Beladung des Speichers'!E261)</f>
        <v/>
      </c>
      <c r="K261" s="155" t="str">
        <f>IF(ISBLANK('Beladung des Speichers'!A261),"",SUMIFS('Entladung des Speichers'!$C$17:$C$1001,'Entladung des Speichers'!$A$17:$A$1001,'Ergebnis (detailliert)'!A261))</f>
        <v/>
      </c>
      <c r="L261" s="156" t="str">
        <f t="shared" si="14"/>
        <v/>
      </c>
      <c r="M261" s="156" t="str">
        <f>IF(ISBLANK('Entladung des Speichers'!A261),"",'Entladung des Speichers'!C261)</f>
        <v/>
      </c>
      <c r="N261" s="155" t="str">
        <f>IF(ISBLANK('Beladung des Speichers'!A261),"",SUMIFS('Entladung des Speichers'!$E$17:$E$1001,'Entladung des Speichers'!$A$17:$A$1001,'Ergebnis (detailliert)'!$A$17:$A$300))</f>
        <v/>
      </c>
      <c r="O261" s="113" t="str">
        <f t="shared" si="15"/>
        <v/>
      </c>
      <c r="P261" s="17" t="str">
        <f>IFERROR(IF(A261="","",N261*'Ergebnis (detailliert)'!J261/'Ergebnis (detailliert)'!I261),0)</f>
        <v/>
      </c>
      <c r="Q261" s="95" t="str">
        <f t="shared" si="16"/>
        <v/>
      </c>
      <c r="R261" s="96" t="str">
        <f t="shared" si="17"/>
        <v/>
      </c>
      <c r="S261" s="97" t="str">
        <f>IF(A261="","",IF(LOOKUP(A261,Stammdaten!$A$17:$A$1001,Stammdaten!$G$17:$G$1001)="Nein",0,IF(ISBLANK('Beladung des Speichers'!A261),"",ROUND(MIN(J261,Q261)*-1,2))))</f>
        <v/>
      </c>
    </row>
    <row r="262" spans="1:19" x14ac:dyDescent="0.2">
      <c r="A262" s="98" t="str">
        <f>IF('Beladung des Speichers'!A262="","",'Beladung des Speichers'!A262)</f>
        <v/>
      </c>
      <c r="B262" s="98" t="str">
        <f>IF('Beladung des Speichers'!B262="","",'Beladung des Speichers'!B262)</f>
        <v/>
      </c>
      <c r="C262" s="150" t="str">
        <f>IF(ISBLANK('Beladung des Speichers'!A262),"",SUMIFS('Beladung des Speichers'!$C$17:$C$300,'Beladung des Speichers'!$A$17:$A$300,A262)-SUMIFS('Entladung des Speichers'!$C$17:$C$300,'Entladung des Speichers'!$A$17:$A$300,A262)+SUMIFS(Füllstände!$B$17:$B$299,Füllstände!$A$17:$A$299,A262)-SUMIFS(Füllstände!$C$17:$C$299,Füllstände!$A$17:$A$299,A262))</f>
        <v/>
      </c>
      <c r="D262" s="151" t="str">
        <f>IF(ISBLANK('Beladung des Speichers'!A262),"",C262*'Beladung des Speichers'!C262/SUMIFS('Beladung des Speichers'!$C$17:$C$300,'Beladung des Speichers'!$A$17:$A$300,A262))</f>
        <v/>
      </c>
      <c r="E262" s="152" t="str">
        <f>IF(ISBLANK('Beladung des Speichers'!A262),"",1/SUMIFS('Beladung des Speichers'!$C$17:$C$300,'Beladung des Speichers'!$A$17:$A$300,A262)*C262*SUMIF($A$17:$A$300,A262,'Beladung des Speichers'!$E$17:$E$300))</f>
        <v/>
      </c>
      <c r="F262" s="153" t="str">
        <f>IF(ISBLANK('Beladung des Speichers'!A262),"",IF(C262=0,"0,00",D262/C262*E262))</f>
        <v/>
      </c>
      <c r="G262" s="154" t="str">
        <f>IF(ISBLANK('Beladung des Speichers'!A262),"",SUMIFS('Beladung des Speichers'!$C$17:$C$300,'Beladung des Speichers'!$A$17:$A$300,A262))</f>
        <v/>
      </c>
      <c r="H262" s="112" t="str">
        <f>IF(ISBLANK('Beladung des Speichers'!A262),"",'Beladung des Speichers'!C262)</f>
        <v/>
      </c>
      <c r="I262" s="155" t="str">
        <f>IF(ISBLANK('Beladung des Speichers'!A262),"",SUMIFS('Beladung des Speichers'!$E$17:$E$1001,'Beladung des Speichers'!$A$17:$A$1001,'Ergebnis (detailliert)'!A262))</f>
        <v/>
      </c>
      <c r="J262" s="113" t="str">
        <f>IF(ISBLANK('Beladung des Speichers'!A262),"",'Beladung des Speichers'!E262)</f>
        <v/>
      </c>
      <c r="K262" s="155" t="str">
        <f>IF(ISBLANK('Beladung des Speichers'!A262),"",SUMIFS('Entladung des Speichers'!$C$17:$C$1001,'Entladung des Speichers'!$A$17:$A$1001,'Ergebnis (detailliert)'!A262))</f>
        <v/>
      </c>
      <c r="L262" s="156" t="str">
        <f t="shared" si="14"/>
        <v/>
      </c>
      <c r="M262" s="156" t="str">
        <f>IF(ISBLANK('Entladung des Speichers'!A262),"",'Entladung des Speichers'!C262)</f>
        <v/>
      </c>
      <c r="N262" s="155" t="str">
        <f>IF(ISBLANK('Beladung des Speichers'!A262),"",SUMIFS('Entladung des Speichers'!$E$17:$E$1001,'Entladung des Speichers'!$A$17:$A$1001,'Ergebnis (detailliert)'!$A$17:$A$300))</f>
        <v/>
      </c>
      <c r="O262" s="113" t="str">
        <f t="shared" si="15"/>
        <v/>
      </c>
      <c r="P262" s="17" t="str">
        <f>IFERROR(IF(A262="","",N262*'Ergebnis (detailliert)'!J262/'Ergebnis (detailliert)'!I262),0)</f>
        <v/>
      </c>
      <c r="Q262" s="95" t="str">
        <f t="shared" si="16"/>
        <v/>
      </c>
      <c r="R262" s="96" t="str">
        <f t="shared" si="17"/>
        <v/>
      </c>
      <c r="S262" s="97" t="str">
        <f>IF(A262="","",IF(LOOKUP(A262,Stammdaten!$A$17:$A$1001,Stammdaten!$G$17:$G$1001)="Nein",0,IF(ISBLANK('Beladung des Speichers'!A262),"",ROUND(MIN(J262,Q262)*-1,2))))</f>
        <v/>
      </c>
    </row>
    <row r="263" spans="1:19" x14ac:dyDescent="0.2">
      <c r="A263" s="98" t="str">
        <f>IF('Beladung des Speichers'!A263="","",'Beladung des Speichers'!A263)</f>
        <v/>
      </c>
      <c r="B263" s="98" t="str">
        <f>IF('Beladung des Speichers'!B263="","",'Beladung des Speichers'!B263)</f>
        <v/>
      </c>
      <c r="C263" s="150" t="str">
        <f>IF(ISBLANK('Beladung des Speichers'!A263),"",SUMIFS('Beladung des Speichers'!$C$17:$C$300,'Beladung des Speichers'!$A$17:$A$300,A263)-SUMIFS('Entladung des Speichers'!$C$17:$C$300,'Entladung des Speichers'!$A$17:$A$300,A263)+SUMIFS(Füllstände!$B$17:$B$299,Füllstände!$A$17:$A$299,A263)-SUMIFS(Füllstände!$C$17:$C$299,Füllstände!$A$17:$A$299,A263))</f>
        <v/>
      </c>
      <c r="D263" s="151" t="str">
        <f>IF(ISBLANK('Beladung des Speichers'!A263),"",C263*'Beladung des Speichers'!C263/SUMIFS('Beladung des Speichers'!$C$17:$C$300,'Beladung des Speichers'!$A$17:$A$300,A263))</f>
        <v/>
      </c>
      <c r="E263" s="152" t="str">
        <f>IF(ISBLANK('Beladung des Speichers'!A263),"",1/SUMIFS('Beladung des Speichers'!$C$17:$C$300,'Beladung des Speichers'!$A$17:$A$300,A263)*C263*SUMIF($A$17:$A$300,A263,'Beladung des Speichers'!$E$17:$E$300))</f>
        <v/>
      </c>
      <c r="F263" s="153" t="str">
        <f>IF(ISBLANK('Beladung des Speichers'!A263),"",IF(C263=0,"0,00",D263/C263*E263))</f>
        <v/>
      </c>
      <c r="G263" s="154" t="str">
        <f>IF(ISBLANK('Beladung des Speichers'!A263),"",SUMIFS('Beladung des Speichers'!$C$17:$C$300,'Beladung des Speichers'!$A$17:$A$300,A263))</f>
        <v/>
      </c>
      <c r="H263" s="112" t="str">
        <f>IF(ISBLANK('Beladung des Speichers'!A263),"",'Beladung des Speichers'!C263)</f>
        <v/>
      </c>
      <c r="I263" s="155" t="str">
        <f>IF(ISBLANK('Beladung des Speichers'!A263),"",SUMIFS('Beladung des Speichers'!$E$17:$E$1001,'Beladung des Speichers'!$A$17:$A$1001,'Ergebnis (detailliert)'!A263))</f>
        <v/>
      </c>
      <c r="J263" s="113" t="str">
        <f>IF(ISBLANK('Beladung des Speichers'!A263),"",'Beladung des Speichers'!E263)</f>
        <v/>
      </c>
      <c r="K263" s="155" t="str">
        <f>IF(ISBLANK('Beladung des Speichers'!A263),"",SUMIFS('Entladung des Speichers'!$C$17:$C$1001,'Entladung des Speichers'!$A$17:$A$1001,'Ergebnis (detailliert)'!A263))</f>
        <v/>
      </c>
      <c r="L263" s="156" t="str">
        <f t="shared" si="14"/>
        <v/>
      </c>
      <c r="M263" s="156" t="str">
        <f>IF(ISBLANK('Entladung des Speichers'!A263),"",'Entladung des Speichers'!C263)</f>
        <v/>
      </c>
      <c r="N263" s="155" t="str">
        <f>IF(ISBLANK('Beladung des Speichers'!A263),"",SUMIFS('Entladung des Speichers'!$E$17:$E$1001,'Entladung des Speichers'!$A$17:$A$1001,'Ergebnis (detailliert)'!$A$17:$A$300))</f>
        <v/>
      </c>
      <c r="O263" s="113" t="str">
        <f t="shared" si="15"/>
        <v/>
      </c>
      <c r="P263" s="17" t="str">
        <f>IFERROR(IF(A263="","",N263*'Ergebnis (detailliert)'!J263/'Ergebnis (detailliert)'!I263),0)</f>
        <v/>
      </c>
      <c r="Q263" s="95" t="str">
        <f t="shared" si="16"/>
        <v/>
      </c>
      <c r="R263" s="96" t="str">
        <f t="shared" si="17"/>
        <v/>
      </c>
      <c r="S263" s="97" t="str">
        <f>IF(A263="","",IF(LOOKUP(A263,Stammdaten!$A$17:$A$1001,Stammdaten!$G$17:$G$1001)="Nein",0,IF(ISBLANK('Beladung des Speichers'!A263),"",ROUND(MIN(J263,Q263)*-1,2))))</f>
        <v/>
      </c>
    </row>
    <row r="264" spans="1:19" x14ac:dyDescent="0.2">
      <c r="A264" s="98" t="str">
        <f>IF('Beladung des Speichers'!A264="","",'Beladung des Speichers'!A264)</f>
        <v/>
      </c>
      <c r="B264" s="98" t="str">
        <f>IF('Beladung des Speichers'!B264="","",'Beladung des Speichers'!B264)</f>
        <v/>
      </c>
      <c r="C264" s="150" t="str">
        <f>IF(ISBLANK('Beladung des Speichers'!A264),"",SUMIFS('Beladung des Speichers'!$C$17:$C$300,'Beladung des Speichers'!$A$17:$A$300,A264)-SUMIFS('Entladung des Speichers'!$C$17:$C$300,'Entladung des Speichers'!$A$17:$A$300,A264)+SUMIFS(Füllstände!$B$17:$B$299,Füllstände!$A$17:$A$299,A264)-SUMIFS(Füllstände!$C$17:$C$299,Füllstände!$A$17:$A$299,A264))</f>
        <v/>
      </c>
      <c r="D264" s="151" t="str">
        <f>IF(ISBLANK('Beladung des Speichers'!A264),"",C264*'Beladung des Speichers'!C264/SUMIFS('Beladung des Speichers'!$C$17:$C$300,'Beladung des Speichers'!$A$17:$A$300,A264))</f>
        <v/>
      </c>
      <c r="E264" s="152" t="str">
        <f>IF(ISBLANK('Beladung des Speichers'!A264),"",1/SUMIFS('Beladung des Speichers'!$C$17:$C$300,'Beladung des Speichers'!$A$17:$A$300,A264)*C264*SUMIF($A$17:$A$300,A264,'Beladung des Speichers'!$E$17:$E$300))</f>
        <v/>
      </c>
      <c r="F264" s="153" t="str">
        <f>IF(ISBLANK('Beladung des Speichers'!A264),"",IF(C264=0,"0,00",D264/C264*E264))</f>
        <v/>
      </c>
      <c r="G264" s="154" t="str">
        <f>IF(ISBLANK('Beladung des Speichers'!A264),"",SUMIFS('Beladung des Speichers'!$C$17:$C$300,'Beladung des Speichers'!$A$17:$A$300,A264))</f>
        <v/>
      </c>
      <c r="H264" s="112" t="str">
        <f>IF(ISBLANK('Beladung des Speichers'!A264),"",'Beladung des Speichers'!C264)</f>
        <v/>
      </c>
      <c r="I264" s="155" t="str">
        <f>IF(ISBLANK('Beladung des Speichers'!A264),"",SUMIFS('Beladung des Speichers'!$E$17:$E$1001,'Beladung des Speichers'!$A$17:$A$1001,'Ergebnis (detailliert)'!A264))</f>
        <v/>
      </c>
      <c r="J264" s="113" t="str">
        <f>IF(ISBLANK('Beladung des Speichers'!A264),"",'Beladung des Speichers'!E264)</f>
        <v/>
      </c>
      <c r="K264" s="155" t="str">
        <f>IF(ISBLANK('Beladung des Speichers'!A264),"",SUMIFS('Entladung des Speichers'!$C$17:$C$1001,'Entladung des Speichers'!$A$17:$A$1001,'Ergebnis (detailliert)'!A264))</f>
        <v/>
      </c>
      <c r="L264" s="156" t="str">
        <f t="shared" si="14"/>
        <v/>
      </c>
      <c r="M264" s="156" t="str">
        <f>IF(ISBLANK('Entladung des Speichers'!A264),"",'Entladung des Speichers'!C264)</f>
        <v/>
      </c>
      <c r="N264" s="155" t="str">
        <f>IF(ISBLANK('Beladung des Speichers'!A264),"",SUMIFS('Entladung des Speichers'!$E$17:$E$1001,'Entladung des Speichers'!$A$17:$A$1001,'Ergebnis (detailliert)'!$A$17:$A$300))</f>
        <v/>
      </c>
      <c r="O264" s="113" t="str">
        <f t="shared" si="15"/>
        <v/>
      </c>
      <c r="P264" s="17" t="str">
        <f>IFERROR(IF(A264="","",N264*'Ergebnis (detailliert)'!J264/'Ergebnis (detailliert)'!I264),0)</f>
        <v/>
      </c>
      <c r="Q264" s="95" t="str">
        <f t="shared" si="16"/>
        <v/>
      </c>
      <c r="R264" s="96" t="str">
        <f t="shared" si="17"/>
        <v/>
      </c>
      <c r="S264" s="97" t="str">
        <f>IF(A264="","",IF(LOOKUP(A264,Stammdaten!$A$17:$A$1001,Stammdaten!$G$17:$G$1001)="Nein",0,IF(ISBLANK('Beladung des Speichers'!A264),"",ROUND(MIN(J264,Q264)*-1,2))))</f>
        <v/>
      </c>
    </row>
    <row r="265" spans="1:19" x14ac:dyDescent="0.2">
      <c r="A265" s="98" t="str">
        <f>IF('Beladung des Speichers'!A265="","",'Beladung des Speichers'!A265)</f>
        <v/>
      </c>
      <c r="B265" s="98" t="str">
        <f>IF('Beladung des Speichers'!B265="","",'Beladung des Speichers'!B265)</f>
        <v/>
      </c>
      <c r="C265" s="150" t="str">
        <f>IF(ISBLANK('Beladung des Speichers'!A265),"",SUMIFS('Beladung des Speichers'!$C$17:$C$300,'Beladung des Speichers'!$A$17:$A$300,A265)-SUMIFS('Entladung des Speichers'!$C$17:$C$300,'Entladung des Speichers'!$A$17:$A$300,A265)+SUMIFS(Füllstände!$B$17:$B$299,Füllstände!$A$17:$A$299,A265)-SUMIFS(Füllstände!$C$17:$C$299,Füllstände!$A$17:$A$299,A265))</f>
        <v/>
      </c>
      <c r="D265" s="151" t="str">
        <f>IF(ISBLANK('Beladung des Speichers'!A265),"",C265*'Beladung des Speichers'!C265/SUMIFS('Beladung des Speichers'!$C$17:$C$300,'Beladung des Speichers'!$A$17:$A$300,A265))</f>
        <v/>
      </c>
      <c r="E265" s="152" t="str">
        <f>IF(ISBLANK('Beladung des Speichers'!A265),"",1/SUMIFS('Beladung des Speichers'!$C$17:$C$300,'Beladung des Speichers'!$A$17:$A$300,A265)*C265*SUMIF($A$17:$A$300,A265,'Beladung des Speichers'!$E$17:$E$300))</f>
        <v/>
      </c>
      <c r="F265" s="153" t="str">
        <f>IF(ISBLANK('Beladung des Speichers'!A265),"",IF(C265=0,"0,00",D265/C265*E265))</f>
        <v/>
      </c>
      <c r="G265" s="154" t="str">
        <f>IF(ISBLANK('Beladung des Speichers'!A265),"",SUMIFS('Beladung des Speichers'!$C$17:$C$300,'Beladung des Speichers'!$A$17:$A$300,A265))</f>
        <v/>
      </c>
      <c r="H265" s="112" t="str">
        <f>IF(ISBLANK('Beladung des Speichers'!A265),"",'Beladung des Speichers'!C265)</f>
        <v/>
      </c>
      <c r="I265" s="155" t="str">
        <f>IF(ISBLANK('Beladung des Speichers'!A265),"",SUMIFS('Beladung des Speichers'!$E$17:$E$1001,'Beladung des Speichers'!$A$17:$A$1001,'Ergebnis (detailliert)'!A265))</f>
        <v/>
      </c>
      <c r="J265" s="113" t="str">
        <f>IF(ISBLANK('Beladung des Speichers'!A265),"",'Beladung des Speichers'!E265)</f>
        <v/>
      </c>
      <c r="K265" s="155" t="str">
        <f>IF(ISBLANK('Beladung des Speichers'!A265),"",SUMIFS('Entladung des Speichers'!$C$17:$C$1001,'Entladung des Speichers'!$A$17:$A$1001,'Ergebnis (detailliert)'!A265))</f>
        <v/>
      </c>
      <c r="L265" s="156" t="str">
        <f t="shared" si="14"/>
        <v/>
      </c>
      <c r="M265" s="156" t="str">
        <f>IF(ISBLANK('Entladung des Speichers'!A265),"",'Entladung des Speichers'!C265)</f>
        <v/>
      </c>
      <c r="N265" s="155" t="str">
        <f>IF(ISBLANK('Beladung des Speichers'!A265),"",SUMIFS('Entladung des Speichers'!$E$17:$E$1001,'Entladung des Speichers'!$A$17:$A$1001,'Ergebnis (detailliert)'!$A$17:$A$300))</f>
        <v/>
      </c>
      <c r="O265" s="113" t="str">
        <f t="shared" si="15"/>
        <v/>
      </c>
      <c r="P265" s="17" t="str">
        <f>IFERROR(IF(A265="","",N265*'Ergebnis (detailliert)'!J265/'Ergebnis (detailliert)'!I265),0)</f>
        <v/>
      </c>
      <c r="Q265" s="95" t="str">
        <f t="shared" si="16"/>
        <v/>
      </c>
      <c r="R265" s="96" t="str">
        <f t="shared" si="17"/>
        <v/>
      </c>
      <c r="S265" s="97" t="str">
        <f>IF(A265="","",IF(LOOKUP(A265,Stammdaten!$A$17:$A$1001,Stammdaten!$G$17:$G$1001)="Nein",0,IF(ISBLANK('Beladung des Speichers'!A265),"",ROUND(MIN(J265,Q265)*-1,2))))</f>
        <v/>
      </c>
    </row>
    <row r="266" spans="1:19" x14ac:dyDescent="0.2">
      <c r="A266" s="98" t="str">
        <f>IF('Beladung des Speichers'!A266="","",'Beladung des Speichers'!A266)</f>
        <v/>
      </c>
      <c r="B266" s="98" t="str">
        <f>IF('Beladung des Speichers'!B266="","",'Beladung des Speichers'!B266)</f>
        <v/>
      </c>
      <c r="C266" s="150" t="str">
        <f>IF(ISBLANK('Beladung des Speichers'!A266),"",SUMIFS('Beladung des Speichers'!$C$17:$C$300,'Beladung des Speichers'!$A$17:$A$300,A266)-SUMIFS('Entladung des Speichers'!$C$17:$C$300,'Entladung des Speichers'!$A$17:$A$300,A266)+SUMIFS(Füllstände!$B$17:$B$299,Füllstände!$A$17:$A$299,A266)-SUMIFS(Füllstände!$C$17:$C$299,Füllstände!$A$17:$A$299,A266))</f>
        <v/>
      </c>
      <c r="D266" s="151" t="str">
        <f>IF(ISBLANK('Beladung des Speichers'!A266),"",C266*'Beladung des Speichers'!C266/SUMIFS('Beladung des Speichers'!$C$17:$C$300,'Beladung des Speichers'!$A$17:$A$300,A266))</f>
        <v/>
      </c>
      <c r="E266" s="152" t="str">
        <f>IF(ISBLANK('Beladung des Speichers'!A266),"",1/SUMIFS('Beladung des Speichers'!$C$17:$C$300,'Beladung des Speichers'!$A$17:$A$300,A266)*C266*SUMIF($A$17:$A$300,A266,'Beladung des Speichers'!$E$17:$E$300))</f>
        <v/>
      </c>
      <c r="F266" s="153" t="str">
        <f>IF(ISBLANK('Beladung des Speichers'!A266),"",IF(C266=0,"0,00",D266/C266*E266))</f>
        <v/>
      </c>
      <c r="G266" s="154" t="str">
        <f>IF(ISBLANK('Beladung des Speichers'!A266),"",SUMIFS('Beladung des Speichers'!$C$17:$C$300,'Beladung des Speichers'!$A$17:$A$300,A266))</f>
        <v/>
      </c>
      <c r="H266" s="112" t="str">
        <f>IF(ISBLANK('Beladung des Speichers'!A266),"",'Beladung des Speichers'!C266)</f>
        <v/>
      </c>
      <c r="I266" s="155" t="str">
        <f>IF(ISBLANK('Beladung des Speichers'!A266),"",SUMIFS('Beladung des Speichers'!$E$17:$E$1001,'Beladung des Speichers'!$A$17:$A$1001,'Ergebnis (detailliert)'!A266))</f>
        <v/>
      </c>
      <c r="J266" s="113" t="str">
        <f>IF(ISBLANK('Beladung des Speichers'!A266),"",'Beladung des Speichers'!E266)</f>
        <v/>
      </c>
      <c r="K266" s="155" t="str">
        <f>IF(ISBLANK('Beladung des Speichers'!A266),"",SUMIFS('Entladung des Speichers'!$C$17:$C$1001,'Entladung des Speichers'!$A$17:$A$1001,'Ergebnis (detailliert)'!A266))</f>
        <v/>
      </c>
      <c r="L266" s="156" t="str">
        <f t="shared" si="14"/>
        <v/>
      </c>
      <c r="M266" s="156" t="str">
        <f>IF(ISBLANK('Entladung des Speichers'!A266),"",'Entladung des Speichers'!C266)</f>
        <v/>
      </c>
      <c r="N266" s="155" t="str">
        <f>IF(ISBLANK('Beladung des Speichers'!A266),"",SUMIFS('Entladung des Speichers'!$E$17:$E$1001,'Entladung des Speichers'!$A$17:$A$1001,'Ergebnis (detailliert)'!$A$17:$A$300))</f>
        <v/>
      </c>
      <c r="O266" s="113" t="str">
        <f t="shared" si="15"/>
        <v/>
      </c>
      <c r="P266" s="17" t="str">
        <f>IFERROR(IF(A266="","",N266*'Ergebnis (detailliert)'!J266/'Ergebnis (detailliert)'!I266),0)</f>
        <v/>
      </c>
      <c r="Q266" s="95" t="str">
        <f t="shared" si="16"/>
        <v/>
      </c>
      <c r="R266" s="96" t="str">
        <f t="shared" si="17"/>
        <v/>
      </c>
      <c r="S266" s="97" t="str">
        <f>IF(A266="","",IF(LOOKUP(A266,Stammdaten!$A$17:$A$1001,Stammdaten!$G$17:$G$1001)="Nein",0,IF(ISBLANK('Beladung des Speichers'!A266),"",ROUND(MIN(J266,Q266)*-1,2))))</f>
        <v/>
      </c>
    </row>
    <row r="267" spans="1:19" x14ac:dyDescent="0.2">
      <c r="A267" s="98" t="str">
        <f>IF('Beladung des Speichers'!A267="","",'Beladung des Speichers'!A267)</f>
        <v/>
      </c>
      <c r="B267" s="98" t="str">
        <f>IF('Beladung des Speichers'!B267="","",'Beladung des Speichers'!B267)</f>
        <v/>
      </c>
      <c r="C267" s="150" t="str">
        <f>IF(ISBLANK('Beladung des Speichers'!A267),"",SUMIFS('Beladung des Speichers'!$C$17:$C$300,'Beladung des Speichers'!$A$17:$A$300,A267)-SUMIFS('Entladung des Speichers'!$C$17:$C$300,'Entladung des Speichers'!$A$17:$A$300,A267)+SUMIFS(Füllstände!$B$17:$B$299,Füllstände!$A$17:$A$299,A267)-SUMIFS(Füllstände!$C$17:$C$299,Füllstände!$A$17:$A$299,A267))</f>
        <v/>
      </c>
      <c r="D267" s="151" t="str">
        <f>IF(ISBLANK('Beladung des Speichers'!A267),"",C267*'Beladung des Speichers'!C267/SUMIFS('Beladung des Speichers'!$C$17:$C$300,'Beladung des Speichers'!$A$17:$A$300,A267))</f>
        <v/>
      </c>
      <c r="E267" s="152" t="str">
        <f>IF(ISBLANK('Beladung des Speichers'!A267),"",1/SUMIFS('Beladung des Speichers'!$C$17:$C$300,'Beladung des Speichers'!$A$17:$A$300,A267)*C267*SUMIF($A$17:$A$300,A267,'Beladung des Speichers'!$E$17:$E$300))</f>
        <v/>
      </c>
      <c r="F267" s="153" t="str">
        <f>IF(ISBLANK('Beladung des Speichers'!A267),"",IF(C267=0,"0,00",D267/C267*E267))</f>
        <v/>
      </c>
      <c r="G267" s="154" t="str">
        <f>IF(ISBLANK('Beladung des Speichers'!A267),"",SUMIFS('Beladung des Speichers'!$C$17:$C$300,'Beladung des Speichers'!$A$17:$A$300,A267))</f>
        <v/>
      </c>
      <c r="H267" s="112" t="str">
        <f>IF(ISBLANK('Beladung des Speichers'!A267),"",'Beladung des Speichers'!C267)</f>
        <v/>
      </c>
      <c r="I267" s="155" t="str">
        <f>IF(ISBLANK('Beladung des Speichers'!A267),"",SUMIFS('Beladung des Speichers'!$E$17:$E$1001,'Beladung des Speichers'!$A$17:$A$1001,'Ergebnis (detailliert)'!A267))</f>
        <v/>
      </c>
      <c r="J267" s="113" t="str">
        <f>IF(ISBLANK('Beladung des Speichers'!A267),"",'Beladung des Speichers'!E267)</f>
        <v/>
      </c>
      <c r="K267" s="155" t="str">
        <f>IF(ISBLANK('Beladung des Speichers'!A267),"",SUMIFS('Entladung des Speichers'!$C$17:$C$1001,'Entladung des Speichers'!$A$17:$A$1001,'Ergebnis (detailliert)'!A267))</f>
        <v/>
      </c>
      <c r="L267" s="156" t="str">
        <f t="shared" si="14"/>
        <v/>
      </c>
      <c r="M267" s="156" t="str">
        <f>IF(ISBLANK('Entladung des Speichers'!A267),"",'Entladung des Speichers'!C267)</f>
        <v/>
      </c>
      <c r="N267" s="155" t="str">
        <f>IF(ISBLANK('Beladung des Speichers'!A267),"",SUMIFS('Entladung des Speichers'!$E$17:$E$1001,'Entladung des Speichers'!$A$17:$A$1001,'Ergebnis (detailliert)'!$A$17:$A$300))</f>
        <v/>
      </c>
      <c r="O267" s="113" t="str">
        <f t="shared" si="15"/>
        <v/>
      </c>
      <c r="P267" s="17" t="str">
        <f>IFERROR(IF(A267="","",N267*'Ergebnis (detailliert)'!J267/'Ergebnis (detailliert)'!I267),0)</f>
        <v/>
      </c>
      <c r="Q267" s="95" t="str">
        <f t="shared" si="16"/>
        <v/>
      </c>
      <c r="R267" s="96" t="str">
        <f t="shared" si="17"/>
        <v/>
      </c>
      <c r="S267" s="97" t="str">
        <f>IF(A267="","",IF(LOOKUP(A267,Stammdaten!$A$17:$A$1001,Stammdaten!$G$17:$G$1001)="Nein",0,IF(ISBLANK('Beladung des Speichers'!A267),"",ROUND(MIN(J267,Q267)*-1,2))))</f>
        <v/>
      </c>
    </row>
    <row r="268" spans="1:19" x14ac:dyDescent="0.2">
      <c r="A268" s="98" t="str">
        <f>IF('Beladung des Speichers'!A268="","",'Beladung des Speichers'!A268)</f>
        <v/>
      </c>
      <c r="B268" s="98" t="str">
        <f>IF('Beladung des Speichers'!B268="","",'Beladung des Speichers'!B268)</f>
        <v/>
      </c>
      <c r="C268" s="150" t="str">
        <f>IF(ISBLANK('Beladung des Speichers'!A268),"",SUMIFS('Beladung des Speichers'!$C$17:$C$300,'Beladung des Speichers'!$A$17:$A$300,A268)-SUMIFS('Entladung des Speichers'!$C$17:$C$300,'Entladung des Speichers'!$A$17:$A$300,A268)+SUMIFS(Füllstände!$B$17:$B$299,Füllstände!$A$17:$A$299,A268)-SUMIFS(Füllstände!$C$17:$C$299,Füllstände!$A$17:$A$299,A268))</f>
        <v/>
      </c>
      <c r="D268" s="151" t="str">
        <f>IF(ISBLANK('Beladung des Speichers'!A268),"",C268*'Beladung des Speichers'!C268/SUMIFS('Beladung des Speichers'!$C$17:$C$300,'Beladung des Speichers'!$A$17:$A$300,A268))</f>
        <v/>
      </c>
      <c r="E268" s="152" t="str">
        <f>IF(ISBLANK('Beladung des Speichers'!A268),"",1/SUMIFS('Beladung des Speichers'!$C$17:$C$300,'Beladung des Speichers'!$A$17:$A$300,A268)*C268*SUMIF($A$17:$A$300,A268,'Beladung des Speichers'!$E$17:$E$300))</f>
        <v/>
      </c>
      <c r="F268" s="153" t="str">
        <f>IF(ISBLANK('Beladung des Speichers'!A268),"",IF(C268=0,"0,00",D268/C268*E268))</f>
        <v/>
      </c>
      <c r="G268" s="154" t="str">
        <f>IF(ISBLANK('Beladung des Speichers'!A268),"",SUMIFS('Beladung des Speichers'!$C$17:$C$300,'Beladung des Speichers'!$A$17:$A$300,A268))</f>
        <v/>
      </c>
      <c r="H268" s="112" t="str">
        <f>IF(ISBLANK('Beladung des Speichers'!A268),"",'Beladung des Speichers'!C268)</f>
        <v/>
      </c>
      <c r="I268" s="155" t="str">
        <f>IF(ISBLANK('Beladung des Speichers'!A268),"",SUMIFS('Beladung des Speichers'!$E$17:$E$1001,'Beladung des Speichers'!$A$17:$A$1001,'Ergebnis (detailliert)'!A268))</f>
        <v/>
      </c>
      <c r="J268" s="113" t="str">
        <f>IF(ISBLANK('Beladung des Speichers'!A268),"",'Beladung des Speichers'!E268)</f>
        <v/>
      </c>
      <c r="K268" s="155" t="str">
        <f>IF(ISBLANK('Beladung des Speichers'!A268),"",SUMIFS('Entladung des Speichers'!$C$17:$C$1001,'Entladung des Speichers'!$A$17:$A$1001,'Ergebnis (detailliert)'!A268))</f>
        <v/>
      </c>
      <c r="L268" s="156" t="str">
        <f t="shared" si="14"/>
        <v/>
      </c>
      <c r="M268" s="156" t="str">
        <f>IF(ISBLANK('Entladung des Speichers'!A268),"",'Entladung des Speichers'!C268)</f>
        <v/>
      </c>
      <c r="N268" s="155" t="str">
        <f>IF(ISBLANK('Beladung des Speichers'!A268),"",SUMIFS('Entladung des Speichers'!$E$17:$E$1001,'Entladung des Speichers'!$A$17:$A$1001,'Ergebnis (detailliert)'!$A$17:$A$300))</f>
        <v/>
      </c>
      <c r="O268" s="113" t="str">
        <f t="shared" si="15"/>
        <v/>
      </c>
      <c r="P268" s="17" t="str">
        <f>IFERROR(IF(A268="","",N268*'Ergebnis (detailliert)'!J268/'Ergebnis (detailliert)'!I268),0)</f>
        <v/>
      </c>
      <c r="Q268" s="95" t="str">
        <f t="shared" si="16"/>
        <v/>
      </c>
      <c r="R268" s="96" t="str">
        <f t="shared" si="17"/>
        <v/>
      </c>
      <c r="S268" s="97" t="str">
        <f>IF(A268="","",IF(LOOKUP(A268,Stammdaten!$A$17:$A$1001,Stammdaten!$G$17:$G$1001)="Nein",0,IF(ISBLANK('Beladung des Speichers'!A268),"",ROUND(MIN(J268,Q268)*-1,2))))</f>
        <v/>
      </c>
    </row>
    <row r="269" spans="1:19" x14ac:dyDescent="0.2">
      <c r="A269" s="98" t="str">
        <f>IF('Beladung des Speichers'!A269="","",'Beladung des Speichers'!A269)</f>
        <v/>
      </c>
      <c r="B269" s="98" t="str">
        <f>IF('Beladung des Speichers'!B269="","",'Beladung des Speichers'!B269)</f>
        <v/>
      </c>
      <c r="C269" s="150" t="str">
        <f>IF(ISBLANK('Beladung des Speichers'!A269),"",SUMIFS('Beladung des Speichers'!$C$17:$C$300,'Beladung des Speichers'!$A$17:$A$300,A269)-SUMIFS('Entladung des Speichers'!$C$17:$C$300,'Entladung des Speichers'!$A$17:$A$300,A269)+SUMIFS(Füllstände!$B$17:$B$299,Füllstände!$A$17:$A$299,A269)-SUMIFS(Füllstände!$C$17:$C$299,Füllstände!$A$17:$A$299,A269))</f>
        <v/>
      </c>
      <c r="D269" s="151" t="str">
        <f>IF(ISBLANK('Beladung des Speichers'!A269),"",C269*'Beladung des Speichers'!C269/SUMIFS('Beladung des Speichers'!$C$17:$C$300,'Beladung des Speichers'!$A$17:$A$300,A269))</f>
        <v/>
      </c>
      <c r="E269" s="152" t="str">
        <f>IF(ISBLANK('Beladung des Speichers'!A269),"",1/SUMIFS('Beladung des Speichers'!$C$17:$C$300,'Beladung des Speichers'!$A$17:$A$300,A269)*C269*SUMIF($A$17:$A$300,A269,'Beladung des Speichers'!$E$17:$E$300))</f>
        <v/>
      </c>
      <c r="F269" s="153" t="str">
        <f>IF(ISBLANK('Beladung des Speichers'!A269),"",IF(C269=0,"0,00",D269/C269*E269))</f>
        <v/>
      </c>
      <c r="G269" s="154" t="str">
        <f>IF(ISBLANK('Beladung des Speichers'!A269),"",SUMIFS('Beladung des Speichers'!$C$17:$C$300,'Beladung des Speichers'!$A$17:$A$300,A269))</f>
        <v/>
      </c>
      <c r="H269" s="112" t="str">
        <f>IF(ISBLANK('Beladung des Speichers'!A269),"",'Beladung des Speichers'!C269)</f>
        <v/>
      </c>
      <c r="I269" s="155" t="str">
        <f>IF(ISBLANK('Beladung des Speichers'!A269),"",SUMIFS('Beladung des Speichers'!$E$17:$E$1001,'Beladung des Speichers'!$A$17:$A$1001,'Ergebnis (detailliert)'!A269))</f>
        <v/>
      </c>
      <c r="J269" s="113" t="str">
        <f>IF(ISBLANK('Beladung des Speichers'!A269),"",'Beladung des Speichers'!E269)</f>
        <v/>
      </c>
      <c r="K269" s="155" t="str">
        <f>IF(ISBLANK('Beladung des Speichers'!A269),"",SUMIFS('Entladung des Speichers'!$C$17:$C$1001,'Entladung des Speichers'!$A$17:$A$1001,'Ergebnis (detailliert)'!A269))</f>
        <v/>
      </c>
      <c r="L269" s="156" t="str">
        <f t="shared" si="14"/>
        <v/>
      </c>
      <c r="M269" s="156" t="str">
        <f>IF(ISBLANK('Entladung des Speichers'!A269),"",'Entladung des Speichers'!C269)</f>
        <v/>
      </c>
      <c r="N269" s="155" t="str">
        <f>IF(ISBLANK('Beladung des Speichers'!A269),"",SUMIFS('Entladung des Speichers'!$E$17:$E$1001,'Entladung des Speichers'!$A$17:$A$1001,'Ergebnis (detailliert)'!$A$17:$A$300))</f>
        <v/>
      </c>
      <c r="O269" s="113" t="str">
        <f t="shared" si="15"/>
        <v/>
      </c>
      <c r="P269" s="17" t="str">
        <f>IFERROR(IF(A269="","",N269*'Ergebnis (detailliert)'!J269/'Ergebnis (detailliert)'!I269),0)</f>
        <v/>
      </c>
      <c r="Q269" s="95" t="str">
        <f t="shared" si="16"/>
        <v/>
      </c>
      <c r="R269" s="96" t="str">
        <f t="shared" si="17"/>
        <v/>
      </c>
      <c r="S269" s="97" t="str">
        <f>IF(A269="","",IF(LOOKUP(A269,Stammdaten!$A$17:$A$1001,Stammdaten!$G$17:$G$1001)="Nein",0,IF(ISBLANK('Beladung des Speichers'!A269),"",ROUND(MIN(J269,Q269)*-1,2))))</f>
        <v/>
      </c>
    </row>
    <row r="270" spans="1:19" x14ac:dyDescent="0.2">
      <c r="A270" s="98" t="str">
        <f>IF('Beladung des Speichers'!A270="","",'Beladung des Speichers'!A270)</f>
        <v/>
      </c>
      <c r="B270" s="98" t="str">
        <f>IF('Beladung des Speichers'!B270="","",'Beladung des Speichers'!B270)</f>
        <v/>
      </c>
      <c r="C270" s="150" t="str">
        <f>IF(ISBLANK('Beladung des Speichers'!A270),"",SUMIFS('Beladung des Speichers'!$C$17:$C$300,'Beladung des Speichers'!$A$17:$A$300,A270)-SUMIFS('Entladung des Speichers'!$C$17:$C$300,'Entladung des Speichers'!$A$17:$A$300,A270)+SUMIFS(Füllstände!$B$17:$B$299,Füllstände!$A$17:$A$299,A270)-SUMIFS(Füllstände!$C$17:$C$299,Füllstände!$A$17:$A$299,A270))</f>
        <v/>
      </c>
      <c r="D270" s="151" t="str">
        <f>IF(ISBLANK('Beladung des Speichers'!A270),"",C270*'Beladung des Speichers'!C270/SUMIFS('Beladung des Speichers'!$C$17:$C$300,'Beladung des Speichers'!$A$17:$A$300,A270))</f>
        <v/>
      </c>
      <c r="E270" s="152" t="str">
        <f>IF(ISBLANK('Beladung des Speichers'!A270),"",1/SUMIFS('Beladung des Speichers'!$C$17:$C$300,'Beladung des Speichers'!$A$17:$A$300,A270)*C270*SUMIF($A$17:$A$300,A270,'Beladung des Speichers'!$E$17:$E$300))</f>
        <v/>
      </c>
      <c r="F270" s="153" t="str">
        <f>IF(ISBLANK('Beladung des Speichers'!A270),"",IF(C270=0,"0,00",D270/C270*E270))</f>
        <v/>
      </c>
      <c r="G270" s="154" t="str">
        <f>IF(ISBLANK('Beladung des Speichers'!A270),"",SUMIFS('Beladung des Speichers'!$C$17:$C$300,'Beladung des Speichers'!$A$17:$A$300,A270))</f>
        <v/>
      </c>
      <c r="H270" s="112" t="str">
        <f>IF(ISBLANK('Beladung des Speichers'!A270),"",'Beladung des Speichers'!C270)</f>
        <v/>
      </c>
      <c r="I270" s="155" t="str">
        <f>IF(ISBLANK('Beladung des Speichers'!A270),"",SUMIFS('Beladung des Speichers'!$E$17:$E$1001,'Beladung des Speichers'!$A$17:$A$1001,'Ergebnis (detailliert)'!A270))</f>
        <v/>
      </c>
      <c r="J270" s="113" t="str">
        <f>IF(ISBLANK('Beladung des Speichers'!A270),"",'Beladung des Speichers'!E270)</f>
        <v/>
      </c>
      <c r="K270" s="155" t="str">
        <f>IF(ISBLANK('Beladung des Speichers'!A270),"",SUMIFS('Entladung des Speichers'!$C$17:$C$1001,'Entladung des Speichers'!$A$17:$A$1001,'Ergebnis (detailliert)'!A270))</f>
        <v/>
      </c>
      <c r="L270" s="156" t="str">
        <f t="shared" si="14"/>
        <v/>
      </c>
      <c r="M270" s="156" t="str">
        <f>IF(ISBLANK('Entladung des Speichers'!A270),"",'Entladung des Speichers'!C270)</f>
        <v/>
      </c>
      <c r="N270" s="155" t="str">
        <f>IF(ISBLANK('Beladung des Speichers'!A270),"",SUMIFS('Entladung des Speichers'!$E$17:$E$1001,'Entladung des Speichers'!$A$17:$A$1001,'Ergebnis (detailliert)'!$A$17:$A$300))</f>
        <v/>
      </c>
      <c r="O270" s="113" t="str">
        <f t="shared" si="15"/>
        <v/>
      </c>
      <c r="P270" s="17" t="str">
        <f>IFERROR(IF(A270="","",N270*'Ergebnis (detailliert)'!J270/'Ergebnis (detailliert)'!I270),0)</f>
        <v/>
      </c>
      <c r="Q270" s="95" t="str">
        <f t="shared" si="16"/>
        <v/>
      </c>
      <c r="R270" s="96" t="str">
        <f t="shared" si="17"/>
        <v/>
      </c>
      <c r="S270" s="97" t="str">
        <f>IF(A270="","",IF(LOOKUP(A270,Stammdaten!$A$17:$A$1001,Stammdaten!$G$17:$G$1001)="Nein",0,IF(ISBLANK('Beladung des Speichers'!A270),"",ROUND(MIN(J270,Q270)*-1,2))))</f>
        <v/>
      </c>
    </row>
    <row r="271" spans="1:19" x14ac:dyDescent="0.2">
      <c r="A271" s="98" t="str">
        <f>IF('Beladung des Speichers'!A271="","",'Beladung des Speichers'!A271)</f>
        <v/>
      </c>
      <c r="B271" s="98" t="str">
        <f>IF('Beladung des Speichers'!B271="","",'Beladung des Speichers'!B271)</f>
        <v/>
      </c>
      <c r="C271" s="150" t="str">
        <f>IF(ISBLANK('Beladung des Speichers'!A271),"",SUMIFS('Beladung des Speichers'!$C$17:$C$300,'Beladung des Speichers'!$A$17:$A$300,A271)-SUMIFS('Entladung des Speichers'!$C$17:$C$300,'Entladung des Speichers'!$A$17:$A$300,A271)+SUMIFS(Füllstände!$B$17:$B$299,Füllstände!$A$17:$A$299,A271)-SUMIFS(Füllstände!$C$17:$C$299,Füllstände!$A$17:$A$299,A271))</f>
        <v/>
      </c>
      <c r="D271" s="151" t="str">
        <f>IF(ISBLANK('Beladung des Speichers'!A271),"",C271*'Beladung des Speichers'!C271/SUMIFS('Beladung des Speichers'!$C$17:$C$300,'Beladung des Speichers'!$A$17:$A$300,A271))</f>
        <v/>
      </c>
      <c r="E271" s="152" t="str">
        <f>IF(ISBLANK('Beladung des Speichers'!A271),"",1/SUMIFS('Beladung des Speichers'!$C$17:$C$300,'Beladung des Speichers'!$A$17:$A$300,A271)*C271*SUMIF($A$17:$A$300,A271,'Beladung des Speichers'!$E$17:$E$300))</f>
        <v/>
      </c>
      <c r="F271" s="153" t="str">
        <f>IF(ISBLANK('Beladung des Speichers'!A271),"",IF(C271=0,"0,00",D271/C271*E271))</f>
        <v/>
      </c>
      <c r="G271" s="154" t="str">
        <f>IF(ISBLANK('Beladung des Speichers'!A271),"",SUMIFS('Beladung des Speichers'!$C$17:$C$300,'Beladung des Speichers'!$A$17:$A$300,A271))</f>
        <v/>
      </c>
      <c r="H271" s="112" t="str">
        <f>IF(ISBLANK('Beladung des Speichers'!A271),"",'Beladung des Speichers'!C271)</f>
        <v/>
      </c>
      <c r="I271" s="155" t="str">
        <f>IF(ISBLANK('Beladung des Speichers'!A271),"",SUMIFS('Beladung des Speichers'!$E$17:$E$1001,'Beladung des Speichers'!$A$17:$A$1001,'Ergebnis (detailliert)'!A271))</f>
        <v/>
      </c>
      <c r="J271" s="113" t="str">
        <f>IF(ISBLANK('Beladung des Speichers'!A271),"",'Beladung des Speichers'!E271)</f>
        <v/>
      </c>
      <c r="K271" s="155" t="str">
        <f>IF(ISBLANK('Beladung des Speichers'!A271),"",SUMIFS('Entladung des Speichers'!$C$17:$C$1001,'Entladung des Speichers'!$A$17:$A$1001,'Ergebnis (detailliert)'!A271))</f>
        <v/>
      </c>
      <c r="L271" s="156" t="str">
        <f t="shared" si="14"/>
        <v/>
      </c>
      <c r="M271" s="156" t="str">
        <f>IF(ISBLANK('Entladung des Speichers'!A271),"",'Entladung des Speichers'!C271)</f>
        <v/>
      </c>
      <c r="N271" s="155" t="str">
        <f>IF(ISBLANK('Beladung des Speichers'!A271),"",SUMIFS('Entladung des Speichers'!$E$17:$E$1001,'Entladung des Speichers'!$A$17:$A$1001,'Ergebnis (detailliert)'!$A$17:$A$300))</f>
        <v/>
      </c>
      <c r="O271" s="113" t="str">
        <f t="shared" si="15"/>
        <v/>
      </c>
      <c r="P271" s="17" t="str">
        <f>IFERROR(IF(A271="","",N271*'Ergebnis (detailliert)'!J271/'Ergebnis (detailliert)'!I271),0)</f>
        <v/>
      </c>
      <c r="Q271" s="95" t="str">
        <f t="shared" si="16"/>
        <v/>
      </c>
      <c r="R271" s="96" t="str">
        <f t="shared" si="17"/>
        <v/>
      </c>
      <c r="S271" s="97" t="str">
        <f>IF(A271="","",IF(LOOKUP(A271,Stammdaten!$A$17:$A$1001,Stammdaten!$G$17:$G$1001)="Nein",0,IF(ISBLANK('Beladung des Speichers'!A271),"",ROUND(MIN(J271,Q271)*-1,2))))</f>
        <v/>
      </c>
    </row>
    <row r="272" spans="1:19" x14ac:dyDescent="0.2">
      <c r="A272" s="98" t="str">
        <f>IF('Beladung des Speichers'!A272="","",'Beladung des Speichers'!A272)</f>
        <v/>
      </c>
      <c r="B272" s="98" t="str">
        <f>IF('Beladung des Speichers'!B272="","",'Beladung des Speichers'!B272)</f>
        <v/>
      </c>
      <c r="C272" s="150" t="str">
        <f>IF(ISBLANK('Beladung des Speichers'!A272),"",SUMIFS('Beladung des Speichers'!$C$17:$C$300,'Beladung des Speichers'!$A$17:$A$300,A272)-SUMIFS('Entladung des Speichers'!$C$17:$C$300,'Entladung des Speichers'!$A$17:$A$300,A272)+SUMIFS(Füllstände!$B$17:$B$299,Füllstände!$A$17:$A$299,A272)-SUMIFS(Füllstände!$C$17:$C$299,Füllstände!$A$17:$A$299,A272))</f>
        <v/>
      </c>
      <c r="D272" s="151" t="str">
        <f>IF(ISBLANK('Beladung des Speichers'!A272),"",C272*'Beladung des Speichers'!C272/SUMIFS('Beladung des Speichers'!$C$17:$C$300,'Beladung des Speichers'!$A$17:$A$300,A272))</f>
        <v/>
      </c>
      <c r="E272" s="152" t="str">
        <f>IF(ISBLANK('Beladung des Speichers'!A272),"",1/SUMIFS('Beladung des Speichers'!$C$17:$C$300,'Beladung des Speichers'!$A$17:$A$300,A272)*C272*SUMIF($A$17:$A$300,A272,'Beladung des Speichers'!$E$17:$E$300))</f>
        <v/>
      </c>
      <c r="F272" s="153" t="str">
        <f>IF(ISBLANK('Beladung des Speichers'!A272),"",IF(C272=0,"0,00",D272/C272*E272))</f>
        <v/>
      </c>
      <c r="G272" s="154" t="str">
        <f>IF(ISBLANK('Beladung des Speichers'!A272),"",SUMIFS('Beladung des Speichers'!$C$17:$C$300,'Beladung des Speichers'!$A$17:$A$300,A272))</f>
        <v/>
      </c>
      <c r="H272" s="112" t="str">
        <f>IF(ISBLANK('Beladung des Speichers'!A272),"",'Beladung des Speichers'!C272)</f>
        <v/>
      </c>
      <c r="I272" s="155" t="str">
        <f>IF(ISBLANK('Beladung des Speichers'!A272),"",SUMIFS('Beladung des Speichers'!$E$17:$E$1001,'Beladung des Speichers'!$A$17:$A$1001,'Ergebnis (detailliert)'!A272))</f>
        <v/>
      </c>
      <c r="J272" s="113" t="str">
        <f>IF(ISBLANK('Beladung des Speichers'!A272),"",'Beladung des Speichers'!E272)</f>
        <v/>
      </c>
      <c r="K272" s="155" t="str">
        <f>IF(ISBLANK('Beladung des Speichers'!A272),"",SUMIFS('Entladung des Speichers'!$C$17:$C$1001,'Entladung des Speichers'!$A$17:$A$1001,'Ergebnis (detailliert)'!A272))</f>
        <v/>
      </c>
      <c r="L272" s="156" t="str">
        <f t="shared" si="14"/>
        <v/>
      </c>
      <c r="M272" s="156" t="str">
        <f>IF(ISBLANK('Entladung des Speichers'!A272),"",'Entladung des Speichers'!C272)</f>
        <v/>
      </c>
      <c r="N272" s="155" t="str">
        <f>IF(ISBLANK('Beladung des Speichers'!A272),"",SUMIFS('Entladung des Speichers'!$E$17:$E$1001,'Entladung des Speichers'!$A$17:$A$1001,'Ergebnis (detailliert)'!$A$17:$A$300))</f>
        <v/>
      </c>
      <c r="O272" s="113" t="str">
        <f t="shared" si="15"/>
        <v/>
      </c>
      <c r="P272" s="17" t="str">
        <f>IFERROR(IF(A272="","",N272*'Ergebnis (detailliert)'!J272/'Ergebnis (detailliert)'!I272),0)</f>
        <v/>
      </c>
      <c r="Q272" s="95" t="str">
        <f t="shared" si="16"/>
        <v/>
      </c>
      <c r="R272" s="96" t="str">
        <f t="shared" si="17"/>
        <v/>
      </c>
      <c r="S272" s="97" t="str">
        <f>IF(A272="","",IF(LOOKUP(A272,Stammdaten!$A$17:$A$1001,Stammdaten!$G$17:$G$1001)="Nein",0,IF(ISBLANK('Beladung des Speichers'!A272),"",ROUND(MIN(J272,Q272)*-1,2))))</f>
        <v/>
      </c>
    </row>
    <row r="273" spans="1:19" x14ac:dyDescent="0.2">
      <c r="A273" s="98" t="str">
        <f>IF('Beladung des Speichers'!A273="","",'Beladung des Speichers'!A273)</f>
        <v/>
      </c>
      <c r="B273" s="98" t="str">
        <f>IF('Beladung des Speichers'!B273="","",'Beladung des Speichers'!B273)</f>
        <v/>
      </c>
      <c r="C273" s="150" t="str">
        <f>IF(ISBLANK('Beladung des Speichers'!A273),"",SUMIFS('Beladung des Speichers'!$C$17:$C$300,'Beladung des Speichers'!$A$17:$A$300,A273)-SUMIFS('Entladung des Speichers'!$C$17:$C$300,'Entladung des Speichers'!$A$17:$A$300,A273)+SUMIFS(Füllstände!$B$17:$B$299,Füllstände!$A$17:$A$299,A273)-SUMIFS(Füllstände!$C$17:$C$299,Füllstände!$A$17:$A$299,A273))</f>
        <v/>
      </c>
      <c r="D273" s="151" t="str">
        <f>IF(ISBLANK('Beladung des Speichers'!A273),"",C273*'Beladung des Speichers'!C273/SUMIFS('Beladung des Speichers'!$C$17:$C$300,'Beladung des Speichers'!$A$17:$A$300,A273))</f>
        <v/>
      </c>
      <c r="E273" s="152" t="str">
        <f>IF(ISBLANK('Beladung des Speichers'!A273),"",1/SUMIFS('Beladung des Speichers'!$C$17:$C$300,'Beladung des Speichers'!$A$17:$A$300,A273)*C273*SUMIF($A$17:$A$300,A273,'Beladung des Speichers'!$E$17:$E$300))</f>
        <v/>
      </c>
      <c r="F273" s="153" t="str">
        <f>IF(ISBLANK('Beladung des Speichers'!A273),"",IF(C273=0,"0,00",D273/C273*E273))</f>
        <v/>
      </c>
      <c r="G273" s="154" t="str">
        <f>IF(ISBLANK('Beladung des Speichers'!A273),"",SUMIFS('Beladung des Speichers'!$C$17:$C$300,'Beladung des Speichers'!$A$17:$A$300,A273))</f>
        <v/>
      </c>
      <c r="H273" s="112" t="str">
        <f>IF(ISBLANK('Beladung des Speichers'!A273),"",'Beladung des Speichers'!C273)</f>
        <v/>
      </c>
      <c r="I273" s="155" t="str">
        <f>IF(ISBLANK('Beladung des Speichers'!A273),"",SUMIFS('Beladung des Speichers'!$E$17:$E$1001,'Beladung des Speichers'!$A$17:$A$1001,'Ergebnis (detailliert)'!A273))</f>
        <v/>
      </c>
      <c r="J273" s="113" t="str">
        <f>IF(ISBLANK('Beladung des Speichers'!A273),"",'Beladung des Speichers'!E273)</f>
        <v/>
      </c>
      <c r="K273" s="155" t="str">
        <f>IF(ISBLANK('Beladung des Speichers'!A273),"",SUMIFS('Entladung des Speichers'!$C$17:$C$1001,'Entladung des Speichers'!$A$17:$A$1001,'Ergebnis (detailliert)'!A273))</f>
        <v/>
      </c>
      <c r="L273" s="156" t="str">
        <f t="shared" si="14"/>
        <v/>
      </c>
      <c r="M273" s="156" t="str">
        <f>IF(ISBLANK('Entladung des Speichers'!A273),"",'Entladung des Speichers'!C273)</f>
        <v/>
      </c>
      <c r="N273" s="155" t="str">
        <f>IF(ISBLANK('Beladung des Speichers'!A273),"",SUMIFS('Entladung des Speichers'!$E$17:$E$1001,'Entladung des Speichers'!$A$17:$A$1001,'Ergebnis (detailliert)'!$A$17:$A$300))</f>
        <v/>
      </c>
      <c r="O273" s="113" t="str">
        <f t="shared" si="15"/>
        <v/>
      </c>
      <c r="P273" s="17" t="str">
        <f>IFERROR(IF(A273="","",N273*'Ergebnis (detailliert)'!J273/'Ergebnis (detailliert)'!I273),0)</f>
        <v/>
      </c>
      <c r="Q273" s="95" t="str">
        <f t="shared" si="16"/>
        <v/>
      </c>
      <c r="R273" s="96" t="str">
        <f t="shared" si="17"/>
        <v/>
      </c>
      <c r="S273" s="97" t="str">
        <f>IF(A273="","",IF(LOOKUP(A273,Stammdaten!$A$17:$A$1001,Stammdaten!$G$17:$G$1001)="Nein",0,IF(ISBLANK('Beladung des Speichers'!A273),"",ROUND(MIN(J273,Q273)*-1,2))))</f>
        <v/>
      </c>
    </row>
    <row r="274" spans="1:19" x14ac:dyDescent="0.2">
      <c r="A274" s="98" t="str">
        <f>IF('Beladung des Speichers'!A274="","",'Beladung des Speichers'!A274)</f>
        <v/>
      </c>
      <c r="B274" s="98" t="str">
        <f>IF('Beladung des Speichers'!B274="","",'Beladung des Speichers'!B274)</f>
        <v/>
      </c>
      <c r="C274" s="150" t="str">
        <f>IF(ISBLANK('Beladung des Speichers'!A274),"",SUMIFS('Beladung des Speichers'!$C$17:$C$300,'Beladung des Speichers'!$A$17:$A$300,A274)-SUMIFS('Entladung des Speichers'!$C$17:$C$300,'Entladung des Speichers'!$A$17:$A$300,A274)+SUMIFS(Füllstände!$B$17:$B$299,Füllstände!$A$17:$A$299,A274)-SUMIFS(Füllstände!$C$17:$C$299,Füllstände!$A$17:$A$299,A274))</f>
        <v/>
      </c>
      <c r="D274" s="151" t="str">
        <f>IF(ISBLANK('Beladung des Speichers'!A274),"",C274*'Beladung des Speichers'!C274/SUMIFS('Beladung des Speichers'!$C$17:$C$300,'Beladung des Speichers'!$A$17:$A$300,A274))</f>
        <v/>
      </c>
      <c r="E274" s="152" t="str">
        <f>IF(ISBLANK('Beladung des Speichers'!A274),"",1/SUMIFS('Beladung des Speichers'!$C$17:$C$300,'Beladung des Speichers'!$A$17:$A$300,A274)*C274*SUMIF($A$17:$A$300,A274,'Beladung des Speichers'!$E$17:$E$300))</f>
        <v/>
      </c>
      <c r="F274" s="153" t="str">
        <f>IF(ISBLANK('Beladung des Speichers'!A274),"",IF(C274=0,"0,00",D274/C274*E274))</f>
        <v/>
      </c>
      <c r="G274" s="154" t="str">
        <f>IF(ISBLANK('Beladung des Speichers'!A274),"",SUMIFS('Beladung des Speichers'!$C$17:$C$300,'Beladung des Speichers'!$A$17:$A$300,A274))</f>
        <v/>
      </c>
      <c r="H274" s="112" t="str">
        <f>IF(ISBLANK('Beladung des Speichers'!A274),"",'Beladung des Speichers'!C274)</f>
        <v/>
      </c>
      <c r="I274" s="155" t="str">
        <f>IF(ISBLANK('Beladung des Speichers'!A274),"",SUMIFS('Beladung des Speichers'!$E$17:$E$1001,'Beladung des Speichers'!$A$17:$A$1001,'Ergebnis (detailliert)'!A274))</f>
        <v/>
      </c>
      <c r="J274" s="113" t="str">
        <f>IF(ISBLANK('Beladung des Speichers'!A274),"",'Beladung des Speichers'!E274)</f>
        <v/>
      </c>
      <c r="K274" s="155" t="str">
        <f>IF(ISBLANK('Beladung des Speichers'!A274),"",SUMIFS('Entladung des Speichers'!$C$17:$C$1001,'Entladung des Speichers'!$A$17:$A$1001,'Ergebnis (detailliert)'!A274))</f>
        <v/>
      </c>
      <c r="L274" s="156" t="str">
        <f t="shared" ref="L274:L337" si="18">IF(A274="","",K274+C274)</f>
        <v/>
      </c>
      <c r="M274" s="156" t="str">
        <f>IF(ISBLANK('Entladung des Speichers'!A274),"",'Entladung des Speichers'!C274)</f>
        <v/>
      </c>
      <c r="N274" s="155" t="str">
        <f>IF(ISBLANK('Beladung des Speichers'!A274),"",SUMIFS('Entladung des Speichers'!$E$17:$E$1001,'Entladung des Speichers'!$A$17:$A$1001,'Ergebnis (detailliert)'!$A$17:$A$300))</f>
        <v/>
      </c>
      <c r="O274" s="113" t="str">
        <f t="shared" ref="O274:O337" si="19">IF(A274="","",N274+E274)</f>
        <v/>
      </c>
      <c r="P274" s="17" t="str">
        <f>IFERROR(IF(A274="","",N274*'Ergebnis (detailliert)'!J274/'Ergebnis (detailliert)'!I274),0)</f>
        <v/>
      </c>
      <c r="Q274" s="95" t="str">
        <f t="shared" ref="Q274:Q337" si="20">IFERROR(IF(A274="","",P274+E274*H274/G274),0)</f>
        <v/>
      </c>
      <c r="R274" s="96" t="str">
        <f t="shared" ref="R274:R337" si="21">H274</f>
        <v/>
      </c>
      <c r="S274" s="97" t="str">
        <f>IF(A274="","",IF(LOOKUP(A274,Stammdaten!$A$17:$A$1001,Stammdaten!$G$17:$G$1001)="Nein",0,IF(ISBLANK('Beladung des Speichers'!A274),"",ROUND(MIN(J274,Q274)*-1,2))))</f>
        <v/>
      </c>
    </row>
    <row r="275" spans="1:19" x14ac:dyDescent="0.2">
      <c r="A275" s="98" t="str">
        <f>IF('Beladung des Speichers'!A275="","",'Beladung des Speichers'!A275)</f>
        <v/>
      </c>
      <c r="B275" s="98" t="str">
        <f>IF('Beladung des Speichers'!B275="","",'Beladung des Speichers'!B275)</f>
        <v/>
      </c>
      <c r="C275" s="150" t="str">
        <f>IF(ISBLANK('Beladung des Speichers'!A275),"",SUMIFS('Beladung des Speichers'!$C$17:$C$300,'Beladung des Speichers'!$A$17:$A$300,A275)-SUMIFS('Entladung des Speichers'!$C$17:$C$300,'Entladung des Speichers'!$A$17:$A$300,A275)+SUMIFS(Füllstände!$B$17:$B$299,Füllstände!$A$17:$A$299,A275)-SUMIFS(Füllstände!$C$17:$C$299,Füllstände!$A$17:$A$299,A275))</f>
        <v/>
      </c>
      <c r="D275" s="151" t="str">
        <f>IF(ISBLANK('Beladung des Speichers'!A275),"",C275*'Beladung des Speichers'!C275/SUMIFS('Beladung des Speichers'!$C$17:$C$300,'Beladung des Speichers'!$A$17:$A$300,A275))</f>
        <v/>
      </c>
      <c r="E275" s="152" t="str">
        <f>IF(ISBLANK('Beladung des Speichers'!A275),"",1/SUMIFS('Beladung des Speichers'!$C$17:$C$300,'Beladung des Speichers'!$A$17:$A$300,A275)*C275*SUMIF($A$17:$A$300,A275,'Beladung des Speichers'!$E$17:$E$300))</f>
        <v/>
      </c>
      <c r="F275" s="153" t="str">
        <f>IF(ISBLANK('Beladung des Speichers'!A275),"",IF(C275=0,"0,00",D275/C275*E275))</f>
        <v/>
      </c>
      <c r="G275" s="154" t="str">
        <f>IF(ISBLANK('Beladung des Speichers'!A275),"",SUMIFS('Beladung des Speichers'!$C$17:$C$300,'Beladung des Speichers'!$A$17:$A$300,A275))</f>
        <v/>
      </c>
      <c r="H275" s="112" t="str">
        <f>IF(ISBLANK('Beladung des Speichers'!A275),"",'Beladung des Speichers'!C275)</f>
        <v/>
      </c>
      <c r="I275" s="155" t="str">
        <f>IF(ISBLANK('Beladung des Speichers'!A275),"",SUMIFS('Beladung des Speichers'!$E$17:$E$1001,'Beladung des Speichers'!$A$17:$A$1001,'Ergebnis (detailliert)'!A275))</f>
        <v/>
      </c>
      <c r="J275" s="113" t="str">
        <f>IF(ISBLANK('Beladung des Speichers'!A275),"",'Beladung des Speichers'!E275)</f>
        <v/>
      </c>
      <c r="K275" s="155" t="str">
        <f>IF(ISBLANK('Beladung des Speichers'!A275),"",SUMIFS('Entladung des Speichers'!$C$17:$C$1001,'Entladung des Speichers'!$A$17:$A$1001,'Ergebnis (detailliert)'!A275))</f>
        <v/>
      </c>
      <c r="L275" s="156" t="str">
        <f t="shared" si="18"/>
        <v/>
      </c>
      <c r="M275" s="156" t="str">
        <f>IF(ISBLANK('Entladung des Speichers'!A275),"",'Entladung des Speichers'!C275)</f>
        <v/>
      </c>
      <c r="N275" s="155" t="str">
        <f>IF(ISBLANK('Beladung des Speichers'!A275),"",SUMIFS('Entladung des Speichers'!$E$17:$E$1001,'Entladung des Speichers'!$A$17:$A$1001,'Ergebnis (detailliert)'!$A$17:$A$300))</f>
        <v/>
      </c>
      <c r="O275" s="113" t="str">
        <f t="shared" si="19"/>
        <v/>
      </c>
      <c r="P275" s="17" t="str">
        <f>IFERROR(IF(A275="","",N275*'Ergebnis (detailliert)'!J275/'Ergebnis (detailliert)'!I275),0)</f>
        <v/>
      </c>
      <c r="Q275" s="95" t="str">
        <f t="shared" si="20"/>
        <v/>
      </c>
      <c r="R275" s="96" t="str">
        <f t="shared" si="21"/>
        <v/>
      </c>
      <c r="S275" s="97" t="str">
        <f>IF(A275="","",IF(LOOKUP(A275,Stammdaten!$A$17:$A$1001,Stammdaten!$G$17:$G$1001)="Nein",0,IF(ISBLANK('Beladung des Speichers'!A275),"",ROUND(MIN(J275,Q275)*-1,2))))</f>
        <v/>
      </c>
    </row>
    <row r="276" spans="1:19" x14ac:dyDescent="0.2">
      <c r="A276" s="98" t="str">
        <f>IF('Beladung des Speichers'!A276="","",'Beladung des Speichers'!A276)</f>
        <v/>
      </c>
      <c r="B276" s="98" t="str">
        <f>IF('Beladung des Speichers'!B276="","",'Beladung des Speichers'!B276)</f>
        <v/>
      </c>
      <c r="C276" s="150" t="str">
        <f>IF(ISBLANK('Beladung des Speichers'!A276),"",SUMIFS('Beladung des Speichers'!$C$17:$C$300,'Beladung des Speichers'!$A$17:$A$300,A276)-SUMIFS('Entladung des Speichers'!$C$17:$C$300,'Entladung des Speichers'!$A$17:$A$300,A276)+SUMIFS(Füllstände!$B$17:$B$299,Füllstände!$A$17:$A$299,A276)-SUMIFS(Füllstände!$C$17:$C$299,Füllstände!$A$17:$A$299,A276))</f>
        <v/>
      </c>
      <c r="D276" s="151" t="str">
        <f>IF(ISBLANK('Beladung des Speichers'!A276),"",C276*'Beladung des Speichers'!C276/SUMIFS('Beladung des Speichers'!$C$17:$C$300,'Beladung des Speichers'!$A$17:$A$300,A276))</f>
        <v/>
      </c>
      <c r="E276" s="152" t="str">
        <f>IF(ISBLANK('Beladung des Speichers'!A276),"",1/SUMIFS('Beladung des Speichers'!$C$17:$C$300,'Beladung des Speichers'!$A$17:$A$300,A276)*C276*SUMIF($A$17:$A$300,A276,'Beladung des Speichers'!$E$17:$E$300))</f>
        <v/>
      </c>
      <c r="F276" s="153" t="str">
        <f>IF(ISBLANK('Beladung des Speichers'!A276),"",IF(C276=0,"0,00",D276/C276*E276))</f>
        <v/>
      </c>
      <c r="G276" s="154" t="str">
        <f>IF(ISBLANK('Beladung des Speichers'!A276),"",SUMIFS('Beladung des Speichers'!$C$17:$C$300,'Beladung des Speichers'!$A$17:$A$300,A276))</f>
        <v/>
      </c>
      <c r="H276" s="112" t="str">
        <f>IF(ISBLANK('Beladung des Speichers'!A276),"",'Beladung des Speichers'!C276)</f>
        <v/>
      </c>
      <c r="I276" s="155" t="str">
        <f>IF(ISBLANK('Beladung des Speichers'!A276),"",SUMIFS('Beladung des Speichers'!$E$17:$E$1001,'Beladung des Speichers'!$A$17:$A$1001,'Ergebnis (detailliert)'!A276))</f>
        <v/>
      </c>
      <c r="J276" s="113" t="str">
        <f>IF(ISBLANK('Beladung des Speichers'!A276),"",'Beladung des Speichers'!E276)</f>
        <v/>
      </c>
      <c r="K276" s="155" t="str">
        <f>IF(ISBLANK('Beladung des Speichers'!A276),"",SUMIFS('Entladung des Speichers'!$C$17:$C$1001,'Entladung des Speichers'!$A$17:$A$1001,'Ergebnis (detailliert)'!A276))</f>
        <v/>
      </c>
      <c r="L276" s="156" t="str">
        <f t="shared" si="18"/>
        <v/>
      </c>
      <c r="M276" s="156" t="str">
        <f>IF(ISBLANK('Entladung des Speichers'!A276),"",'Entladung des Speichers'!C276)</f>
        <v/>
      </c>
      <c r="N276" s="155" t="str">
        <f>IF(ISBLANK('Beladung des Speichers'!A276),"",SUMIFS('Entladung des Speichers'!$E$17:$E$1001,'Entladung des Speichers'!$A$17:$A$1001,'Ergebnis (detailliert)'!$A$17:$A$300))</f>
        <v/>
      </c>
      <c r="O276" s="113" t="str">
        <f t="shared" si="19"/>
        <v/>
      </c>
      <c r="P276" s="17" t="str">
        <f>IFERROR(IF(A276="","",N276*'Ergebnis (detailliert)'!J276/'Ergebnis (detailliert)'!I276),0)</f>
        <v/>
      </c>
      <c r="Q276" s="95" t="str">
        <f t="shared" si="20"/>
        <v/>
      </c>
      <c r="R276" s="96" t="str">
        <f t="shared" si="21"/>
        <v/>
      </c>
      <c r="S276" s="97" t="str">
        <f>IF(A276="","",IF(LOOKUP(A276,Stammdaten!$A$17:$A$1001,Stammdaten!$G$17:$G$1001)="Nein",0,IF(ISBLANK('Beladung des Speichers'!A276),"",ROUND(MIN(J276,Q276)*-1,2))))</f>
        <v/>
      </c>
    </row>
    <row r="277" spans="1:19" x14ac:dyDescent="0.2">
      <c r="A277" s="98" t="str">
        <f>IF('Beladung des Speichers'!A277="","",'Beladung des Speichers'!A277)</f>
        <v/>
      </c>
      <c r="B277" s="98" t="str">
        <f>IF('Beladung des Speichers'!B277="","",'Beladung des Speichers'!B277)</f>
        <v/>
      </c>
      <c r="C277" s="150" t="str">
        <f>IF(ISBLANK('Beladung des Speichers'!A277),"",SUMIFS('Beladung des Speichers'!$C$17:$C$300,'Beladung des Speichers'!$A$17:$A$300,A277)-SUMIFS('Entladung des Speichers'!$C$17:$C$300,'Entladung des Speichers'!$A$17:$A$300,A277)+SUMIFS(Füllstände!$B$17:$B$299,Füllstände!$A$17:$A$299,A277)-SUMIFS(Füllstände!$C$17:$C$299,Füllstände!$A$17:$A$299,A277))</f>
        <v/>
      </c>
      <c r="D277" s="151" t="str">
        <f>IF(ISBLANK('Beladung des Speichers'!A277),"",C277*'Beladung des Speichers'!C277/SUMIFS('Beladung des Speichers'!$C$17:$C$300,'Beladung des Speichers'!$A$17:$A$300,A277))</f>
        <v/>
      </c>
      <c r="E277" s="152" t="str">
        <f>IF(ISBLANK('Beladung des Speichers'!A277),"",1/SUMIFS('Beladung des Speichers'!$C$17:$C$300,'Beladung des Speichers'!$A$17:$A$300,A277)*C277*SUMIF($A$17:$A$300,A277,'Beladung des Speichers'!$E$17:$E$300))</f>
        <v/>
      </c>
      <c r="F277" s="153" t="str">
        <f>IF(ISBLANK('Beladung des Speichers'!A277),"",IF(C277=0,"0,00",D277/C277*E277))</f>
        <v/>
      </c>
      <c r="G277" s="154" t="str">
        <f>IF(ISBLANK('Beladung des Speichers'!A277),"",SUMIFS('Beladung des Speichers'!$C$17:$C$300,'Beladung des Speichers'!$A$17:$A$300,A277))</f>
        <v/>
      </c>
      <c r="H277" s="112" t="str">
        <f>IF(ISBLANK('Beladung des Speichers'!A277),"",'Beladung des Speichers'!C277)</f>
        <v/>
      </c>
      <c r="I277" s="155" t="str">
        <f>IF(ISBLANK('Beladung des Speichers'!A277),"",SUMIFS('Beladung des Speichers'!$E$17:$E$1001,'Beladung des Speichers'!$A$17:$A$1001,'Ergebnis (detailliert)'!A277))</f>
        <v/>
      </c>
      <c r="J277" s="113" t="str">
        <f>IF(ISBLANK('Beladung des Speichers'!A277),"",'Beladung des Speichers'!E277)</f>
        <v/>
      </c>
      <c r="K277" s="155" t="str">
        <f>IF(ISBLANK('Beladung des Speichers'!A277),"",SUMIFS('Entladung des Speichers'!$C$17:$C$1001,'Entladung des Speichers'!$A$17:$A$1001,'Ergebnis (detailliert)'!A277))</f>
        <v/>
      </c>
      <c r="L277" s="156" t="str">
        <f t="shared" si="18"/>
        <v/>
      </c>
      <c r="M277" s="156" t="str">
        <f>IF(ISBLANK('Entladung des Speichers'!A277),"",'Entladung des Speichers'!C277)</f>
        <v/>
      </c>
      <c r="N277" s="155" t="str">
        <f>IF(ISBLANK('Beladung des Speichers'!A277),"",SUMIFS('Entladung des Speichers'!$E$17:$E$1001,'Entladung des Speichers'!$A$17:$A$1001,'Ergebnis (detailliert)'!$A$17:$A$300))</f>
        <v/>
      </c>
      <c r="O277" s="113" t="str">
        <f t="shared" si="19"/>
        <v/>
      </c>
      <c r="P277" s="17" t="str">
        <f>IFERROR(IF(A277="","",N277*'Ergebnis (detailliert)'!J277/'Ergebnis (detailliert)'!I277),0)</f>
        <v/>
      </c>
      <c r="Q277" s="95" t="str">
        <f t="shared" si="20"/>
        <v/>
      </c>
      <c r="R277" s="96" t="str">
        <f t="shared" si="21"/>
        <v/>
      </c>
      <c r="S277" s="97" t="str">
        <f>IF(A277="","",IF(LOOKUP(A277,Stammdaten!$A$17:$A$1001,Stammdaten!$G$17:$G$1001)="Nein",0,IF(ISBLANK('Beladung des Speichers'!A277),"",ROUND(MIN(J277,Q277)*-1,2))))</f>
        <v/>
      </c>
    </row>
    <row r="278" spans="1:19" x14ac:dyDescent="0.2">
      <c r="A278" s="98" t="str">
        <f>IF('Beladung des Speichers'!A278="","",'Beladung des Speichers'!A278)</f>
        <v/>
      </c>
      <c r="B278" s="98" t="str">
        <f>IF('Beladung des Speichers'!B278="","",'Beladung des Speichers'!B278)</f>
        <v/>
      </c>
      <c r="C278" s="150" t="str">
        <f>IF(ISBLANK('Beladung des Speichers'!A278),"",SUMIFS('Beladung des Speichers'!$C$17:$C$300,'Beladung des Speichers'!$A$17:$A$300,A278)-SUMIFS('Entladung des Speichers'!$C$17:$C$300,'Entladung des Speichers'!$A$17:$A$300,A278)+SUMIFS(Füllstände!$B$17:$B$299,Füllstände!$A$17:$A$299,A278)-SUMIFS(Füllstände!$C$17:$C$299,Füllstände!$A$17:$A$299,A278))</f>
        <v/>
      </c>
      <c r="D278" s="151" t="str">
        <f>IF(ISBLANK('Beladung des Speichers'!A278),"",C278*'Beladung des Speichers'!C278/SUMIFS('Beladung des Speichers'!$C$17:$C$300,'Beladung des Speichers'!$A$17:$A$300,A278))</f>
        <v/>
      </c>
      <c r="E278" s="152" t="str">
        <f>IF(ISBLANK('Beladung des Speichers'!A278),"",1/SUMIFS('Beladung des Speichers'!$C$17:$C$300,'Beladung des Speichers'!$A$17:$A$300,A278)*C278*SUMIF($A$17:$A$300,A278,'Beladung des Speichers'!$E$17:$E$300))</f>
        <v/>
      </c>
      <c r="F278" s="153" t="str">
        <f>IF(ISBLANK('Beladung des Speichers'!A278),"",IF(C278=0,"0,00",D278/C278*E278))</f>
        <v/>
      </c>
      <c r="G278" s="154" t="str">
        <f>IF(ISBLANK('Beladung des Speichers'!A278),"",SUMIFS('Beladung des Speichers'!$C$17:$C$300,'Beladung des Speichers'!$A$17:$A$300,A278))</f>
        <v/>
      </c>
      <c r="H278" s="112" t="str">
        <f>IF(ISBLANK('Beladung des Speichers'!A278),"",'Beladung des Speichers'!C278)</f>
        <v/>
      </c>
      <c r="I278" s="155" t="str">
        <f>IF(ISBLANK('Beladung des Speichers'!A278),"",SUMIFS('Beladung des Speichers'!$E$17:$E$1001,'Beladung des Speichers'!$A$17:$A$1001,'Ergebnis (detailliert)'!A278))</f>
        <v/>
      </c>
      <c r="J278" s="113" t="str">
        <f>IF(ISBLANK('Beladung des Speichers'!A278),"",'Beladung des Speichers'!E278)</f>
        <v/>
      </c>
      <c r="K278" s="155" t="str">
        <f>IF(ISBLANK('Beladung des Speichers'!A278),"",SUMIFS('Entladung des Speichers'!$C$17:$C$1001,'Entladung des Speichers'!$A$17:$A$1001,'Ergebnis (detailliert)'!A278))</f>
        <v/>
      </c>
      <c r="L278" s="156" t="str">
        <f t="shared" si="18"/>
        <v/>
      </c>
      <c r="M278" s="156" t="str">
        <f>IF(ISBLANK('Entladung des Speichers'!A278),"",'Entladung des Speichers'!C278)</f>
        <v/>
      </c>
      <c r="N278" s="155" t="str">
        <f>IF(ISBLANK('Beladung des Speichers'!A278),"",SUMIFS('Entladung des Speichers'!$E$17:$E$1001,'Entladung des Speichers'!$A$17:$A$1001,'Ergebnis (detailliert)'!$A$17:$A$300))</f>
        <v/>
      </c>
      <c r="O278" s="113" t="str">
        <f t="shared" si="19"/>
        <v/>
      </c>
      <c r="P278" s="17" t="str">
        <f>IFERROR(IF(A278="","",N278*'Ergebnis (detailliert)'!J278/'Ergebnis (detailliert)'!I278),0)</f>
        <v/>
      </c>
      <c r="Q278" s="95" t="str">
        <f t="shared" si="20"/>
        <v/>
      </c>
      <c r="R278" s="96" t="str">
        <f t="shared" si="21"/>
        <v/>
      </c>
      <c r="S278" s="97" t="str">
        <f>IF(A278="","",IF(LOOKUP(A278,Stammdaten!$A$17:$A$1001,Stammdaten!$G$17:$G$1001)="Nein",0,IF(ISBLANK('Beladung des Speichers'!A278),"",ROUND(MIN(J278,Q278)*-1,2))))</f>
        <v/>
      </c>
    </row>
    <row r="279" spans="1:19" x14ac:dyDescent="0.2">
      <c r="A279" s="98" t="str">
        <f>IF('Beladung des Speichers'!A279="","",'Beladung des Speichers'!A279)</f>
        <v/>
      </c>
      <c r="B279" s="98" t="str">
        <f>IF('Beladung des Speichers'!B279="","",'Beladung des Speichers'!B279)</f>
        <v/>
      </c>
      <c r="C279" s="150" t="str">
        <f>IF(ISBLANK('Beladung des Speichers'!A279),"",SUMIFS('Beladung des Speichers'!$C$17:$C$300,'Beladung des Speichers'!$A$17:$A$300,A279)-SUMIFS('Entladung des Speichers'!$C$17:$C$300,'Entladung des Speichers'!$A$17:$A$300,A279)+SUMIFS(Füllstände!$B$17:$B$299,Füllstände!$A$17:$A$299,A279)-SUMIFS(Füllstände!$C$17:$C$299,Füllstände!$A$17:$A$299,A279))</f>
        <v/>
      </c>
      <c r="D279" s="151" t="str">
        <f>IF(ISBLANK('Beladung des Speichers'!A279),"",C279*'Beladung des Speichers'!C279/SUMIFS('Beladung des Speichers'!$C$17:$C$300,'Beladung des Speichers'!$A$17:$A$300,A279))</f>
        <v/>
      </c>
      <c r="E279" s="152" t="str">
        <f>IF(ISBLANK('Beladung des Speichers'!A279),"",1/SUMIFS('Beladung des Speichers'!$C$17:$C$300,'Beladung des Speichers'!$A$17:$A$300,A279)*C279*SUMIF($A$17:$A$300,A279,'Beladung des Speichers'!$E$17:$E$300))</f>
        <v/>
      </c>
      <c r="F279" s="153" t="str">
        <f>IF(ISBLANK('Beladung des Speichers'!A279),"",IF(C279=0,"0,00",D279/C279*E279))</f>
        <v/>
      </c>
      <c r="G279" s="154" t="str">
        <f>IF(ISBLANK('Beladung des Speichers'!A279),"",SUMIFS('Beladung des Speichers'!$C$17:$C$300,'Beladung des Speichers'!$A$17:$A$300,A279))</f>
        <v/>
      </c>
      <c r="H279" s="112" t="str">
        <f>IF(ISBLANK('Beladung des Speichers'!A279),"",'Beladung des Speichers'!C279)</f>
        <v/>
      </c>
      <c r="I279" s="155" t="str">
        <f>IF(ISBLANK('Beladung des Speichers'!A279),"",SUMIFS('Beladung des Speichers'!$E$17:$E$1001,'Beladung des Speichers'!$A$17:$A$1001,'Ergebnis (detailliert)'!A279))</f>
        <v/>
      </c>
      <c r="J279" s="113" t="str">
        <f>IF(ISBLANK('Beladung des Speichers'!A279),"",'Beladung des Speichers'!E279)</f>
        <v/>
      </c>
      <c r="K279" s="155" t="str">
        <f>IF(ISBLANK('Beladung des Speichers'!A279),"",SUMIFS('Entladung des Speichers'!$C$17:$C$1001,'Entladung des Speichers'!$A$17:$A$1001,'Ergebnis (detailliert)'!A279))</f>
        <v/>
      </c>
      <c r="L279" s="156" t="str">
        <f t="shared" si="18"/>
        <v/>
      </c>
      <c r="M279" s="156" t="str">
        <f>IF(ISBLANK('Entladung des Speichers'!A279),"",'Entladung des Speichers'!C279)</f>
        <v/>
      </c>
      <c r="N279" s="155" t="str">
        <f>IF(ISBLANK('Beladung des Speichers'!A279),"",SUMIFS('Entladung des Speichers'!$E$17:$E$1001,'Entladung des Speichers'!$A$17:$A$1001,'Ergebnis (detailliert)'!$A$17:$A$300))</f>
        <v/>
      </c>
      <c r="O279" s="113" t="str">
        <f t="shared" si="19"/>
        <v/>
      </c>
      <c r="P279" s="17" t="str">
        <f>IFERROR(IF(A279="","",N279*'Ergebnis (detailliert)'!J279/'Ergebnis (detailliert)'!I279),0)</f>
        <v/>
      </c>
      <c r="Q279" s="95" t="str">
        <f t="shared" si="20"/>
        <v/>
      </c>
      <c r="R279" s="96" t="str">
        <f t="shared" si="21"/>
        <v/>
      </c>
      <c r="S279" s="97" t="str">
        <f>IF(A279="","",IF(LOOKUP(A279,Stammdaten!$A$17:$A$1001,Stammdaten!$G$17:$G$1001)="Nein",0,IF(ISBLANK('Beladung des Speichers'!A279),"",ROUND(MIN(J279,Q279)*-1,2))))</f>
        <v/>
      </c>
    </row>
    <row r="280" spans="1:19" x14ac:dyDescent="0.2">
      <c r="A280" s="98" t="str">
        <f>IF('Beladung des Speichers'!A280="","",'Beladung des Speichers'!A280)</f>
        <v/>
      </c>
      <c r="B280" s="98" t="str">
        <f>IF('Beladung des Speichers'!B280="","",'Beladung des Speichers'!B280)</f>
        <v/>
      </c>
      <c r="C280" s="150" t="str">
        <f>IF(ISBLANK('Beladung des Speichers'!A280),"",SUMIFS('Beladung des Speichers'!$C$17:$C$300,'Beladung des Speichers'!$A$17:$A$300,A280)-SUMIFS('Entladung des Speichers'!$C$17:$C$300,'Entladung des Speichers'!$A$17:$A$300,A280)+SUMIFS(Füllstände!$B$17:$B$299,Füllstände!$A$17:$A$299,A280)-SUMIFS(Füllstände!$C$17:$C$299,Füllstände!$A$17:$A$299,A280))</f>
        <v/>
      </c>
      <c r="D280" s="151" t="str">
        <f>IF(ISBLANK('Beladung des Speichers'!A280),"",C280*'Beladung des Speichers'!C280/SUMIFS('Beladung des Speichers'!$C$17:$C$300,'Beladung des Speichers'!$A$17:$A$300,A280))</f>
        <v/>
      </c>
      <c r="E280" s="152" t="str">
        <f>IF(ISBLANK('Beladung des Speichers'!A280),"",1/SUMIFS('Beladung des Speichers'!$C$17:$C$300,'Beladung des Speichers'!$A$17:$A$300,A280)*C280*SUMIF($A$17:$A$300,A280,'Beladung des Speichers'!$E$17:$E$300))</f>
        <v/>
      </c>
      <c r="F280" s="153" t="str">
        <f>IF(ISBLANK('Beladung des Speichers'!A280),"",IF(C280=0,"0,00",D280/C280*E280))</f>
        <v/>
      </c>
      <c r="G280" s="154" t="str">
        <f>IF(ISBLANK('Beladung des Speichers'!A280),"",SUMIFS('Beladung des Speichers'!$C$17:$C$300,'Beladung des Speichers'!$A$17:$A$300,A280))</f>
        <v/>
      </c>
      <c r="H280" s="112" t="str">
        <f>IF(ISBLANK('Beladung des Speichers'!A280),"",'Beladung des Speichers'!C280)</f>
        <v/>
      </c>
      <c r="I280" s="155" t="str">
        <f>IF(ISBLANK('Beladung des Speichers'!A280),"",SUMIFS('Beladung des Speichers'!$E$17:$E$1001,'Beladung des Speichers'!$A$17:$A$1001,'Ergebnis (detailliert)'!A280))</f>
        <v/>
      </c>
      <c r="J280" s="113" t="str">
        <f>IF(ISBLANK('Beladung des Speichers'!A280),"",'Beladung des Speichers'!E280)</f>
        <v/>
      </c>
      <c r="K280" s="155" t="str">
        <f>IF(ISBLANK('Beladung des Speichers'!A280),"",SUMIFS('Entladung des Speichers'!$C$17:$C$1001,'Entladung des Speichers'!$A$17:$A$1001,'Ergebnis (detailliert)'!A280))</f>
        <v/>
      </c>
      <c r="L280" s="156" t="str">
        <f t="shared" si="18"/>
        <v/>
      </c>
      <c r="M280" s="156" t="str">
        <f>IF(ISBLANK('Entladung des Speichers'!A280),"",'Entladung des Speichers'!C280)</f>
        <v/>
      </c>
      <c r="N280" s="155" t="str">
        <f>IF(ISBLANK('Beladung des Speichers'!A280),"",SUMIFS('Entladung des Speichers'!$E$17:$E$1001,'Entladung des Speichers'!$A$17:$A$1001,'Ergebnis (detailliert)'!$A$17:$A$300))</f>
        <v/>
      </c>
      <c r="O280" s="113" t="str">
        <f t="shared" si="19"/>
        <v/>
      </c>
      <c r="P280" s="17" t="str">
        <f>IFERROR(IF(A280="","",N280*'Ergebnis (detailliert)'!J280/'Ergebnis (detailliert)'!I280),0)</f>
        <v/>
      </c>
      <c r="Q280" s="95" t="str">
        <f t="shared" si="20"/>
        <v/>
      </c>
      <c r="R280" s="96" t="str">
        <f t="shared" si="21"/>
        <v/>
      </c>
      <c r="S280" s="97" t="str">
        <f>IF(A280="","",IF(LOOKUP(A280,Stammdaten!$A$17:$A$1001,Stammdaten!$G$17:$G$1001)="Nein",0,IF(ISBLANK('Beladung des Speichers'!A280),"",ROUND(MIN(J280,Q280)*-1,2))))</f>
        <v/>
      </c>
    </row>
    <row r="281" spans="1:19" x14ac:dyDescent="0.2">
      <c r="A281" s="98" t="str">
        <f>IF('Beladung des Speichers'!A281="","",'Beladung des Speichers'!A281)</f>
        <v/>
      </c>
      <c r="B281" s="98" t="str">
        <f>IF('Beladung des Speichers'!B281="","",'Beladung des Speichers'!B281)</f>
        <v/>
      </c>
      <c r="C281" s="150" t="str">
        <f>IF(ISBLANK('Beladung des Speichers'!A281),"",SUMIFS('Beladung des Speichers'!$C$17:$C$300,'Beladung des Speichers'!$A$17:$A$300,A281)-SUMIFS('Entladung des Speichers'!$C$17:$C$300,'Entladung des Speichers'!$A$17:$A$300,A281)+SUMIFS(Füllstände!$B$17:$B$299,Füllstände!$A$17:$A$299,A281)-SUMIFS(Füllstände!$C$17:$C$299,Füllstände!$A$17:$A$299,A281))</f>
        <v/>
      </c>
      <c r="D281" s="151" t="str">
        <f>IF(ISBLANK('Beladung des Speichers'!A281),"",C281*'Beladung des Speichers'!C281/SUMIFS('Beladung des Speichers'!$C$17:$C$300,'Beladung des Speichers'!$A$17:$A$300,A281))</f>
        <v/>
      </c>
      <c r="E281" s="152" t="str">
        <f>IF(ISBLANK('Beladung des Speichers'!A281),"",1/SUMIFS('Beladung des Speichers'!$C$17:$C$300,'Beladung des Speichers'!$A$17:$A$300,A281)*C281*SUMIF($A$17:$A$300,A281,'Beladung des Speichers'!$E$17:$E$300))</f>
        <v/>
      </c>
      <c r="F281" s="153" t="str">
        <f>IF(ISBLANK('Beladung des Speichers'!A281),"",IF(C281=0,"0,00",D281/C281*E281))</f>
        <v/>
      </c>
      <c r="G281" s="154" t="str">
        <f>IF(ISBLANK('Beladung des Speichers'!A281),"",SUMIFS('Beladung des Speichers'!$C$17:$C$300,'Beladung des Speichers'!$A$17:$A$300,A281))</f>
        <v/>
      </c>
      <c r="H281" s="112" t="str">
        <f>IF(ISBLANK('Beladung des Speichers'!A281),"",'Beladung des Speichers'!C281)</f>
        <v/>
      </c>
      <c r="I281" s="155" t="str">
        <f>IF(ISBLANK('Beladung des Speichers'!A281),"",SUMIFS('Beladung des Speichers'!$E$17:$E$1001,'Beladung des Speichers'!$A$17:$A$1001,'Ergebnis (detailliert)'!A281))</f>
        <v/>
      </c>
      <c r="J281" s="113" t="str">
        <f>IF(ISBLANK('Beladung des Speichers'!A281),"",'Beladung des Speichers'!E281)</f>
        <v/>
      </c>
      <c r="K281" s="155" t="str">
        <f>IF(ISBLANK('Beladung des Speichers'!A281),"",SUMIFS('Entladung des Speichers'!$C$17:$C$1001,'Entladung des Speichers'!$A$17:$A$1001,'Ergebnis (detailliert)'!A281))</f>
        <v/>
      </c>
      <c r="L281" s="156" t="str">
        <f t="shared" si="18"/>
        <v/>
      </c>
      <c r="M281" s="156" t="str">
        <f>IF(ISBLANK('Entladung des Speichers'!A281),"",'Entladung des Speichers'!C281)</f>
        <v/>
      </c>
      <c r="N281" s="155" t="str">
        <f>IF(ISBLANK('Beladung des Speichers'!A281),"",SUMIFS('Entladung des Speichers'!$E$17:$E$1001,'Entladung des Speichers'!$A$17:$A$1001,'Ergebnis (detailliert)'!$A$17:$A$300))</f>
        <v/>
      </c>
      <c r="O281" s="113" t="str">
        <f t="shared" si="19"/>
        <v/>
      </c>
      <c r="P281" s="17" t="str">
        <f>IFERROR(IF(A281="","",N281*'Ergebnis (detailliert)'!J281/'Ergebnis (detailliert)'!I281),0)</f>
        <v/>
      </c>
      <c r="Q281" s="95" t="str">
        <f t="shared" si="20"/>
        <v/>
      </c>
      <c r="R281" s="96" t="str">
        <f t="shared" si="21"/>
        <v/>
      </c>
      <c r="S281" s="97" t="str">
        <f>IF(A281="","",IF(LOOKUP(A281,Stammdaten!$A$17:$A$1001,Stammdaten!$G$17:$G$1001)="Nein",0,IF(ISBLANK('Beladung des Speichers'!A281),"",ROUND(MIN(J281,Q281)*-1,2))))</f>
        <v/>
      </c>
    </row>
    <row r="282" spans="1:19" x14ac:dyDescent="0.2">
      <c r="A282" s="98" t="str">
        <f>IF('Beladung des Speichers'!A282="","",'Beladung des Speichers'!A282)</f>
        <v/>
      </c>
      <c r="B282" s="98" t="str">
        <f>IF('Beladung des Speichers'!B282="","",'Beladung des Speichers'!B282)</f>
        <v/>
      </c>
      <c r="C282" s="150" t="str">
        <f>IF(ISBLANK('Beladung des Speichers'!A282),"",SUMIFS('Beladung des Speichers'!$C$17:$C$300,'Beladung des Speichers'!$A$17:$A$300,A282)-SUMIFS('Entladung des Speichers'!$C$17:$C$300,'Entladung des Speichers'!$A$17:$A$300,A282)+SUMIFS(Füllstände!$B$17:$B$299,Füllstände!$A$17:$A$299,A282)-SUMIFS(Füllstände!$C$17:$C$299,Füllstände!$A$17:$A$299,A282))</f>
        <v/>
      </c>
      <c r="D282" s="151" t="str">
        <f>IF(ISBLANK('Beladung des Speichers'!A282),"",C282*'Beladung des Speichers'!C282/SUMIFS('Beladung des Speichers'!$C$17:$C$300,'Beladung des Speichers'!$A$17:$A$300,A282))</f>
        <v/>
      </c>
      <c r="E282" s="152" t="str">
        <f>IF(ISBLANK('Beladung des Speichers'!A282),"",1/SUMIFS('Beladung des Speichers'!$C$17:$C$300,'Beladung des Speichers'!$A$17:$A$300,A282)*C282*SUMIF($A$17:$A$300,A282,'Beladung des Speichers'!$E$17:$E$300))</f>
        <v/>
      </c>
      <c r="F282" s="153" t="str">
        <f>IF(ISBLANK('Beladung des Speichers'!A282),"",IF(C282=0,"0,00",D282/C282*E282))</f>
        <v/>
      </c>
      <c r="G282" s="154" t="str">
        <f>IF(ISBLANK('Beladung des Speichers'!A282),"",SUMIFS('Beladung des Speichers'!$C$17:$C$300,'Beladung des Speichers'!$A$17:$A$300,A282))</f>
        <v/>
      </c>
      <c r="H282" s="112" t="str">
        <f>IF(ISBLANK('Beladung des Speichers'!A282),"",'Beladung des Speichers'!C282)</f>
        <v/>
      </c>
      <c r="I282" s="155" t="str">
        <f>IF(ISBLANK('Beladung des Speichers'!A282),"",SUMIFS('Beladung des Speichers'!$E$17:$E$1001,'Beladung des Speichers'!$A$17:$A$1001,'Ergebnis (detailliert)'!A282))</f>
        <v/>
      </c>
      <c r="J282" s="113" t="str">
        <f>IF(ISBLANK('Beladung des Speichers'!A282),"",'Beladung des Speichers'!E282)</f>
        <v/>
      </c>
      <c r="K282" s="155" t="str">
        <f>IF(ISBLANK('Beladung des Speichers'!A282),"",SUMIFS('Entladung des Speichers'!$C$17:$C$1001,'Entladung des Speichers'!$A$17:$A$1001,'Ergebnis (detailliert)'!A282))</f>
        <v/>
      </c>
      <c r="L282" s="156" t="str">
        <f t="shared" si="18"/>
        <v/>
      </c>
      <c r="M282" s="156" t="str">
        <f>IF(ISBLANK('Entladung des Speichers'!A282),"",'Entladung des Speichers'!C282)</f>
        <v/>
      </c>
      <c r="N282" s="155" t="str">
        <f>IF(ISBLANK('Beladung des Speichers'!A282),"",SUMIFS('Entladung des Speichers'!$E$17:$E$1001,'Entladung des Speichers'!$A$17:$A$1001,'Ergebnis (detailliert)'!$A$17:$A$300))</f>
        <v/>
      </c>
      <c r="O282" s="113" t="str">
        <f t="shared" si="19"/>
        <v/>
      </c>
      <c r="P282" s="17" t="str">
        <f>IFERROR(IF(A282="","",N282*'Ergebnis (detailliert)'!J282/'Ergebnis (detailliert)'!I282),0)</f>
        <v/>
      </c>
      <c r="Q282" s="95" t="str">
        <f t="shared" si="20"/>
        <v/>
      </c>
      <c r="R282" s="96" t="str">
        <f t="shared" si="21"/>
        <v/>
      </c>
      <c r="S282" s="97" t="str">
        <f>IF(A282="","",IF(LOOKUP(A282,Stammdaten!$A$17:$A$1001,Stammdaten!$G$17:$G$1001)="Nein",0,IF(ISBLANK('Beladung des Speichers'!A282),"",ROUND(MIN(J282,Q282)*-1,2))))</f>
        <v/>
      </c>
    </row>
    <row r="283" spans="1:19" x14ac:dyDescent="0.2">
      <c r="A283" s="98" t="str">
        <f>IF('Beladung des Speichers'!A283="","",'Beladung des Speichers'!A283)</f>
        <v/>
      </c>
      <c r="B283" s="98" t="str">
        <f>IF('Beladung des Speichers'!B283="","",'Beladung des Speichers'!B283)</f>
        <v/>
      </c>
      <c r="C283" s="150" t="str">
        <f>IF(ISBLANK('Beladung des Speichers'!A283),"",SUMIFS('Beladung des Speichers'!$C$17:$C$300,'Beladung des Speichers'!$A$17:$A$300,A283)-SUMIFS('Entladung des Speichers'!$C$17:$C$300,'Entladung des Speichers'!$A$17:$A$300,A283)+SUMIFS(Füllstände!$B$17:$B$299,Füllstände!$A$17:$A$299,A283)-SUMIFS(Füllstände!$C$17:$C$299,Füllstände!$A$17:$A$299,A283))</f>
        <v/>
      </c>
      <c r="D283" s="151" t="str">
        <f>IF(ISBLANK('Beladung des Speichers'!A283),"",C283*'Beladung des Speichers'!C283/SUMIFS('Beladung des Speichers'!$C$17:$C$300,'Beladung des Speichers'!$A$17:$A$300,A283))</f>
        <v/>
      </c>
      <c r="E283" s="152" t="str">
        <f>IF(ISBLANK('Beladung des Speichers'!A283),"",1/SUMIFS('Beladung des Speichers'!$C$17:$C$300,'Beladung des Speichers'!$A$17:$A$300,A283)*C283*SUMIF($A$17:$A$300,A283,'Beladung des Speichers'!$E$17:$E$300))</f>
        <v/>
      </c>
      <c r="F283" s="153" t="str">
        <f>IF(ISBLANK('Beladung des Speichers'!A283),"",IF(C283=0,"0,00",D283/C283*E283))</f>
        <v/>
      </c>
      <c r="G283" s="154" t="str">
        <f>IF(ISBLANK('Beladung des Speichers'!A283),"",SUMIFS('Beladung des Speichers'!$C$17:$C$300,'Beladung des Speichers'!$A$17:$A$300,A283))</f>
        <v/>
      </c>
      <c r="H283" s="112" t="str">
        <f>IF(ISBLANK('Beladung des Speichers'!A283),"",'Beladung des Speichers'!C283)</f>
        <v/>
      </c>
      <c r="I283" s="155" t="str">
        <f>IF(ISBLANK('Beladung des Speichers'!A283),"",SUMIFS('Beladung des Speichers'!$E$17:$E$1001,'Beladung des Speichers'!$A$17:$A$1001,'Ergebnis (detailliert)'!A283))</f>
        <v/>
      </c>
      <c r="J283" s="113" t="str">
        <f>IF(ISBLANK('Beladung des Speichers'!A283),"",'Beladung des Speichers'!E283)</f>
        <v/>
      </c>
      <c r="K283" s="155" t="str">
        <f>IF(ISBLANK('Beladung des Speichers'!A283),"",SUMIFS('Entladung des Speichers'!$C$17:$C$1001,'Entladung des Speichers'!$A$17:$A$1001,'Ergebnis (detailliert)'!A283))</f>
        <v/>
      </c>
      <c r="L283" s="156" t="str">
        <f t="shared" si="18"/>
        <v/>
      </c>
      <c r="M283" s="156" t="str">
        <f>IF(ISBLANK('Entladung des Speichers'!A283),"",'Entladung des Speichers'!C283)</f>
        <v/>
      </c>
      <c r="N283" s="155" t="str">
        <f>IF(ISBLANK('Beladung des Speichers'!A283),"",SUMIFS('Entladung des Speichers'!$E$17:$E$1001,'Entladung des Speichers'!$A$17:$A$1001,'Ergebnis (detailliert)'!$A$17:$A$300))</f>
        <v/>
      </c>
      <c r="O283" s="113" t="str">
        <f t="shared" si="19"/>
        <v/>
      </c>
      <c r="P283" s="17" t="str">
        <f>IFERROR(IF(A283="","",N283*'Ergebnis (detailliert)'!J283/'Ergebnis (detailliert)'!I283),0)</f>
        <v/>
      </c>
      <c r="Q283" s="95" t="str">
        <f t="shared" si="20"/>
        <v/>
      </c>
      <c r="R283" s="96" t="str">
        <f t="shared" si="21"/>
        <v/>
      </c>
      <c r="S283" s="97" t="str">
        <f>IF(A283="","",IF(LOOKUP(A283,Stammdaten!$A$17:$A$1001,Stammdaten!$G$17:$G$1001)="Nein",0,IF(ISBLANK('Beladung des Speichers'!A283),"",ROUND(MIN(J283,Q283)*-1,2))))</f>
        <v/>
      </c>
    </row>
    <row r="284" spans="1:19" x14ac:dyDescent="0.2">
      <c r="A284" s="98" t="str">
        <f>IF('Beladung des Speichers'!A284="","",'Beladung des Speichers'!A284)</f>
        <v/>
      </c>
      <c r="B284" s="98" t="str">
        <f>IF('Beladung des Speichers'!B284="","",'Beladung des Speichers'!B284)</f>
        <v/>
      </c>
      <c r="C284" s="150" t="str">
        <f>IF(ISBLANK('Beladung des Speichers'!A284),"",SUMIFS('Beladung des Speichers'!$C$17:$C$300,'Beladung des Speichers'!$A$17:$A$300,A284)-SUMIFS('Entladung des Speichers'!$C$17:$C$300,'Entladung des Speichers'!$A$17:$A$300,A284)+SUMIFS(Füllstände!$B$17:$B$299,Füllstände!$A$17:$A$299,A284)-SUMIFS(Füllstände!$C$17:$C$299,Füllstände!$A$17:$A$299,A284))</f>
        <v/>
      </c>
      <c r="D284" s="151" t="str">
        <f>IF(ISBLANK('Beladung des Speichers'!A284),"",C284*'Beladung des Speichers'!C284/SUMIFS('Beladung des Speichers'!$C$17:$C$300,'Beladung des Speichers'!$A$17:$A$300,A284))</f>
        <v/>
      </c>
      <c r="E284" s="152" t="str">
        <f>IF(ISBLANK('Beladung des Speichers'!A284),"",1/SUMIFS('Beladung des Speichers'!$C$17:$C$300,'Beladung des Speichers'!$A$17:$A$300,A284)*C284*SUMIF($A$17:$A$300,A284,'Beladung des Speichers'!$E$17:$E$300))</f>
        <v/>
      </c>
      <c r="F284" s="153" t="str">
        <f>IF(ISBLANK('Beladung des Speichers'!A284),"",IF(C284=0,"0,00",D284/C284*E284))</f>
        <v/>
      </c>
      <c r="G284" s="154" t="str">
        <f>IF(ISBLANK('Beladung des Speichers'!A284),"",SUMIFS('Beladung des Speichers'!$C$17:$C$300,'Beladung des Speichers'!$A$17:$A$300,A284))</f>
        <v/>
      </c>
      <c r="H284" s="112" t="str">
        <f>IF(ISBLANK('Beladung des Speichers'!A284),"",'Beladung des Speichers'!C284)</f>
        <v/>
      </c>
      <c r="I284" s="155" t="str">
        <f>IF(ISBLANK('Beladung des Speichers'!A284),"",SUMIFS('Beladung des Speichers'!$E$17:$E$1001,'Beladung des Speichers'!$A$17:$A$1001,'Ergebnis (detailliert)'!A284))</f>
        <v/>
      </c>
      <c r="J284" s="113" t="str">
        <f>IF(ISBLANK('Beladung des Speichers'!A284),"",'Beladung des Speichers'!E284)</f>
        <v/>
      </c>
      <c r="K284" s="155" t="str">
        <f>IF(ISBLANK('Beladung des Speichers'!A284),"",SUMIFS('Entladung des Speichers'!$C$17:$C$1001,'Entladung des Speichers'!$A$17:$A$1001,'Ergebnis (detailliert)'!A284))</f>
        <v/>
      </c>
      <c r="L284" s="156" t="str">
        <f t="shared" si="18"/>
        <v/>
      </c>
      <c r="M284" s="156" t="str">
        <f>IF(ISBLANK('Entladung des Speichers'!A284),"",'Entladung des Speichers'!C284)</f>
        <v/>
      </c>
      <c r="N284" s="155" t="str">
        <f>IF(ISBLANK('Beladung des Speichers'!A284),"",SUMIFS('Entladung des Speichers'!$E$17:$E$1001,'Entladung des Speichers'!$A$17:$A$1001,'Ergebnis (detailliert)'!$A$17:$A$300))</f>
        <v/>
      </c>
      <c r="O284" s="113" t="str">
        <f t="shared" si="19"/>
        <v/>
      </c>
      <c r="P284" s="17" t="str">
        <f>IFERROR(IF(A284="","",N284*'Ergebnis (detailliert)'!J284/'Ergebnis (detailliert)'!I284),0)</f>
        <v/>
      </c>
      <c r="Q284" s="95" t="str">
        <f t="shared" si="20"/>
        <v/>
      </c>
      <c r="R284" s="96" t="str">
        <f t="shared" si="21"/>
        <v/>
      </c>
      <c r="S284" s="97" t="str">
        <f>IF(A284="","",IF(LOOKUP(A284,Stammdaten!$A$17:$A$1001,Stammdaten!$G$17:$G$1001)="Nein",0,IF(ISBLANK('Beladung des Speichers'!A284),"",ROUND(MIN(J284,Q284)*-1,2))))</f>
        <v/>
      </c>
    </row>
    <row r="285" spans="1:19" x14ac:dyDescent="0.2">
      <c r="A285" s="98" t="str">
        <f>IF('Beladung des Speichers'!A285="","",'Beladung des Speichers'!A285)</f>
        <v/>
      </c>
      <c r="B285" s="98" t="str">
        <f>IF('Beladung des Speichers'!B285="","",'Beladung des Speichers'!B285)</f>
        <v/>
      </c>
      <c r="C285" s="150" t="str">
        <f>IF(ISBLANK('Beladung des Speichers'!A285),"",SUMIFS('Beladung des Speichers'!$C$17:$C$300,'Beladung des Speichers'!$A$17:$A$300,A285)-SUMIFS('Entladung des Speichers'!$C$17:$C$300,'Entladung des Speichers'!$A$17:$A$300,A285)+SUMIFS(Füllstände!$B$17:$B$299,Füllstände!$A$17:$A$299,A285)-SUMIFS(Füllstände!$C$17:$C$299,Füllstände!$A$17:$A$299,A285))</f>
        <v/>
      </c>
      <c r="D285" s="151" t="str">
        <f>IF(ISBLANK('Beladung des Speichers'!A285),"",C285*'Beladung des Speichers'!C285/SUMIFS('Beladung des Speichers'!$C$17:$C$300,'Beladung des Speichers'!$A$17:$A$300,A285))</f>
        <v/>
      </c>
      <c r="E285" s="152" t="str">
        <f>IF(ISBLANK('Beladung des Speichers'!A285),"",1/SUMIFS('Beladung des Speichers'!$C$17:$C$300,'Beladung des Speichers'!$A$17:$A$300,A285)*C285*SUMIF($A$17:$A$300,A285,'Beladung des Speichers'!$E$17:$E$300))</f>
        <v/>
      </c>
      <c r="F285" s="153" t="str">
        <f>IF(ISBLANK('Beladung des Speichers'!A285),"",IF(C285=0,"0,00",D285/C285*E285))</f>
        <v/>
      </c>
      <c r="G285" s="154" t="str">
        <f>IF(ISBLANK('Beladung des Speichers'!A285),"",SUMIFS('Beladung des Speichers'!$C$17:$C$300,'Beladung des Speichers'!$A$17:$A$300,A285))</f>
        <v/>
      </c>
      <c r="H285" s="112" t="str">
        <f>IF(ISBLANK('Beladung des Speichers'!A285),"",'Beladung des Speichers'!C285)</f>
        <v/>
      </c>
      <c r="I285" s="155" t="str">
        <f>IF(ISBLANK('Beladung des Speichers'!A285),"",SUMIFS('Beladung des Speichers'!$E$17:$E$1001,'Beladung des Speichers'!$A$17:$A$1001,'Ergebnis (detailliert)'!A285))</f>
        <v/>
      </c>
      <c r="J285" s="113" t="str">
        <f>IF(ISBLANK('Beladung des Speichers'!A285),"",'Beladung des Speichers'!E285)</f>
        <v/>
      </c>
      <c r="K285" s="155" t="str">
        <f>IF(ISBLANK('Beladung des Speichers'!A285),"",SUMIFS('Entladung des Speichers'!$C$17:$C$1001,'Entladung des Speichers'!$A$17:$A$1001,'Ergebnis (detailliert)'!A285))</f>
        <v/>
      </c>
      <c r="L285" s="156" t="str">
        <f t="shared" si="18"/>
        <v/>
      </c>
      <c r="M285" s="156" t="str">
        <f>IF(ISBLANK('Entladung des Speichers'!A285),"",'Entladung des Speichers'!C285)</f>
        <v/>
      </c>
      <c r="N285" s="155" t="str">
        <f>IF(ISBLANK('Beladung des Speichers'!A285),"",SUMIFS('Entladung des Speichers'!$E$17:$E$1001,'Entladung des Speichers'!$A$17:$A$1001,'Ergebnis (detailliert)'!$A$17:$A$300))</f>
        <v/>
      </c>
      <c r="O285" s="113" t="str">
        <f t="shared" si="19"/>
        <v/>
      </c>
      <c r="P285" s="17" t="str">
        <f>IFERROR(IF(A285="","",N285*'Ergebnis (detailliert)'!J285/'Ergebnis (detailliert)'!I285),0)</f>
        <v/>
      </c>
      <c r="Q285" s="95" t="str">
        <f t="shared" si="20"/>
        <v/>
      </c>
      <c r="R285" s="96" t="str">
        <f t="shared" si="21"/>
        <v/>
      </c>
      <c r="S285" s="97" t="str">
        <f>IF(A285="","",IF(LOOKUP(A285,Stammdaten!$A$17:$A$1001,Stammdaten!$G$17:$G$1001)="Nein",0,IF(ISBLANK('Beladung des Speichers'!A285),"",ROUND(MIN(J285,Q285)*-1,2))))</f>
        <v/>
      </c>
    </row>
    <row r="286" spans="1:19" x14ac:dyDescent="0.2">
      <c r="A286" s="98" t="str">
        <f>IF('Beladung des Speichers'!A286="","",'Beladung des Speichers'!A286)</f>
        <v/>
      </c>
      <c r="B286" s="98" t="str">
        <f>IF('Beladung des Speichers'!B286="","",'Beladung des Speichers'!B286)</f>
        <v/>
      </c>
      <c r="C286" s="150" t="str">
        <f>IF(ISBLANK('Beladung des Speichers'!A286),"",SUMIFS('Beladung des Speichers'!$C$17:$C$300,'Beladung des Speichers'!$A$17:$A$300,A286)-SUMIFS('Entladung des Speichers'!$C$17:$C$300,'Entladung des Speichers'!$A$17:$A$300,A286)+SUMIFS(Füllstände!$B$17:$B$299,Füllstände!$A$17:$A$299,A286)-SUMIFS(Füllstände!$C$17:$C$299,Füllstände!$A$17:$A$299,A286))</f>
        <v/>
      </c>
      <c r="D286" s="151" t="str">
        <f>IF(ISBLANK('Beladung des Speichers'!A286),"",C286*'Beladung des Speichers'!C286/SUMIFS('Beladung des Speichers'!$C$17:$C$300,'Beladung des Speichers'!$A$17:$A$300,A286))</f>
        <v/>
      </c>
      <c r="E286" s="152" t="str">
        <f>IF(ISBLANK('Beladung des Speichers'!A286),"",1/SUMIFS('Beladung des Speichers'!$C$17:$C$300,'Beladung des Speichers'!$A$17:$A$300,A286)*C286*SUMIF($A$17:$A$300,A286,'Beladung des Speichers'!$E$17:$E$300))</f>
        <v/>
      </c>
      <c r="F286" s="153" t="str">
        <f>IF(ISBLANK('Beladung des Speichers'!A286),"",IF(C286=0,"0,00",D286/C286*E286))</f>
        <v/>
      </c>
      <c r="G286" s="154" t="str">
        <f>IF(ISBLANK('Beladung des Speichers'!A286),"",SUMIFS('Beladung des Speichers'!$C$17:$C$300,'Beladung des Speichers'!$A$17:$A$300,A286))</f>
        <v/>
      </c>
      <c r="H286" s="112" t="str">
        <f>IF(ISBLANK('Beladung des Speichers'!A286),"",'Beladung des Speichers'!C286)</f>
        <v/>
      </c>
      <c r="I286" s="155" t="str">
        <f>IF(ISBLANK('Beladung des Speichers'!A286),"",SUMIFS('Beladung des Speichers'!$E$17:$E$1001,'Beladung des Speichers'!$A$17:$A$1001,'Ergebnis (detailliert)'!A286))</f>
        <v/>
      </c>
      <c r="J286" s="113" t="str">
        <f>IF(ISBLANK('Beladung des Speichers'!A286),"",'Beladung des Speichers'!E286)</f>
        <v/>
      </c>
      <c r="K286" s="155" t="str">
        <f>IF(ISBLANK('Beladung des Speichers'!A286),"",SUMIFS('Entladung des Speichers'!$C$17:$C$1001,'Entladung des Speichers'!$A$17:$A$1001,'Ergebnis (detailliert)'!A286))</f>
        <v/>
      </c>
      <c r="L286" s="156" t="str">
        <f t="shared" si="18"/>
        <v/>
      </c>
      <c r="M286" s="156" t="str">
        <f>IF(ISBLANK('Entladung des Speichers'!A286),"",'Entladung des Speichers'!C286)</f>
        <v/>
      </c>
      <c r="N286" s="155" t="str">
        <f>IF(ISBLANK('Beladung des Speichers'!A286),"",SUMIFS('Entladung des Speichers'!$E$17:$E$1001,'Entladung des Speichers'!$A$17:$A$1001,'Ergebnis (detailliert)'!$A$17:$A$300))</f>
        <v/>
      </c>
      <c r="O286" s="113" t="str">
        <f t="shared" si="19"/>
        <v/>
      </c>
      <c r="P286" s="17" t="str">
        <f>IFERROR(IF(A286="","",N286*'Ergebnis (detailliert)'!J286/'Ergebnis (detailliert)'!I286),0)</f>
        <v/>
      </c>
      <c r="Q286" s="95" t="str">
        <f t="shared" si="20"/>
        <v/>
      </c>
      <c r="R286" s="96" t="str">
        <f t="shared" si="21"/>
        <v/>
      </c>
      <c r="S286" s="97" t="str">
        <f>IF(A286="","",IF(LOOKUP(A286,Stammdaten!$A$17:$A$1001,Stammdaten!$G$17:$G$1001)="Nein",0,IF(ISBLANK('Beladung des Speichers'!A286),"",ROUND(MIN(J286,Q286)*-1,2))))</f>
        <v/>
      </c>
    </row>
    <row r="287" spans="1:19" x14ac:dyDescent="0.2">
      <c r="A287" s="98" t="str">
        <f>IF('Beladung des Speichers'!A287="","",'Beladung des Speichers'!A287)</f>
        <v/>
      </c>
      <c r="B287" s="98" t="str">
        <f>IF('Beladung des Speichers'!B287="","",'Beladung des Speichers'!B287)</f>
        <v/>
      </c>
      <c r="C287" s="150" t="str">
        <f>IF(ISBLANK('Beladung des Speichers'!A287),"",SUMIFS('Beladung des Speichers'!$C$17:$C$300,'Beladung des Speichers'!$A$17:$A$300,A287)-SUMIFS('Entladung des Speichers'!$C$17:$C$300,'Entladung des Speichers'!$A$17:$A$300,A287)+SUMIFS(Füllstände!$B$17:$B$299,Füllstände!$A$17:$A$299,A287)-SUMIFS(Füllstände!$C$17:$C$299,Füllstände!$A$17:$A$299,A287))</f>
        <v/>
      </c>
      <c r="D287" s="151" t="str">
        <f>IF(ISBLANK('Beladung des Speichers'!A287),"",C287*'Beladung des Speichers'!C287/SUMIFS('Beladung des Speichers'!$C$17:$C$300,'Beladung des Speichers'!$A$17:$A$300,A287))</f>
        <v/>
      </c>
      <c r="E287" s="152" t="str">
        <f>IF(ISBLANK('Beladung des Speichers'!A287),"",1/SUMIFS('Beladung des Speichers'!$C$17:$C$300,'Beladung des Speichers'!$A$17:$A$300,A287)*C287*SUMIF($A$17:$A$300,A287,'Beladung des Speichers'!$E$17:$E$300))</f>
        <v/>
      </c>
      <c r="F287" s="153" t="str">
        <f>IF(ISBLANK('Beladung des Speichers'!A287),"",IF(C287=0,"0,00",D287/C287*E287))</f>
        <v/>
      </c>
      <c r="G287" s="154" t="str">
        <f>IF(ISBLANK('Beladung des Speichers'!A287),"",SUMIFS('Beladung des Speichers'!$C$17:$C$300,'Beladung des Speichers'!$A$17:$A$300,A287))</f>
        <v/>
      </c>
      <c r="H287" s="112" t="str">
        <f>IF(ISBLANK('Beladung des Speichers'!A287),"",'Beladung des Speichers'!C287)</f>
        <v/>
      </c>
      <c r="I287" s="155" t="str">
        <f>IF(ISBLANK('Beladung des Speichers'!A287),"",SUMIFS('Beladung des Speichers'!$E$17:$E$1001,'Beladung des Speichers'!$A$17:$A$1001,'Ergebnis (detailliert)'!A287))</f>
        <v/>
      </c>
      <c r="J287" s="113" t="str">
        <f>IF(ISBLANK('Beladung des Speichers'!A287),"",'Beladung des Speichers'!E287)</f>
        <v/>
      </c>
      <c r="K287" s="155" t="str">
        <f>IF(ISBLANK('Beladung des Speichers'!A287),"",SUMIFS('Entladung des Speichers'!$C$17:$C$1001,'Entladung des Speichers'!$A$17:$A$1001,'Ergebnis (detailliert)'!A287))</f>
        <v/>
      </c>
      <c r="L287" s="156" t="str">
        <f t="shared" si="18"/>
        <v/>
      </c>
      <c r="M287" s="156" t="str">
        <f>IF(ISBLANK('Entladung des Speichers'!A287),"",'Entladung des Speichers'!C287)</f>
        <v/>
      </c>
      <c r="N287" s="155" t="str">
        <f>IF(ISBLANK('Beladung des Speichers'!A287),"",SUMIFS('Entladung des Speichers'!$E$17:$E$1001,'Entladung des Speichers'!$A$17:$A$1001,'Ergebnis (detailliert)'!$A$17:$A$300))</f>
        <v/>
      </c>
      <c r="O287" s="113" t="str">
        <f t="shared" si="19"/>
        <v/>
      </c>
      <c r="P287" s="17" t="str">
        <f>IFERROR(IF(A287="","",N287*'Ergebnis (detailliert)'!J287/'Ergebnis (detailliert)'!I287),0)</f>
        <v/>
      </c>
      <c r="Q287" s="95" t="str">
        <f t="shared" si="20"/>
        <v/>
      </c>
      <c r="R287" s="96" t="str">
        <f t="shared" si="21"/>
        <v/>
      </c>
      <c r="S287" s="97" t="str">
        <f>IF(A287="","",IF(LOOKUP(A287,Stammdaten!$A$17:$A$1001,Stammdaten!$G$17:$G$1001)="Nein",0,IF(ISBLANK('Beladung des Speichers'!A287),"",ROUND(MIN(J287,Q287)*-1,2))))</f>
        <v/>
      </c>
    </row>
    <row r="288" spans="1:19" x14ac:dyDescent="0.2">
      <c r="A288" s="98" t="str">
        <f>IF('Beladung des Speichers'!A288="","",'Beladung des Speichers'!A288)</f>
        <v/>
      </c>
      <c r="B288" s="98" t="str">
        <f>IF('Beladung des Speichers'!B288="","",'Beladung des Speichers'!B288)</f>
        <v/>
      </c>
      <c r="C288" s="150" t="str">
        <f>IF(ISBLANK('Beladung des Speichers'!A288),"",SUMIFS('Beladung des Speichers'!$C$17:$C$300,'Beladung des Speichers'!$A$17:$A$300,A288)-SUMIFS('Entladung des Speichers'!$C$17:$C$300,'Entladung des Speichers'!$A$17:$A$300,A288)+SUMIFS(Füllstände!$B$17:$B$299,Füllstände!$A$17:$A$299,A288)-SUMIFS(Füllstände!$C$17:$C$299,Füllstände!$A$17:$A$299,A288))</f>
        <v/>
      </c>
      <c r="D288" s="151" t="str">
        <f>IF(ISBLANK('Beladung des Speichers'!A288),"",C288*'Beladung des Speichers'!C288/SUMIFS('Beladung des Speichers'!$C$17:$C$300,'Beladung des Speichers'!$A$17:$A$300,A288))</f>
        <v/>
      </c>
      <c r="E288" s="152" t="str">
        <f>IF(ISBLANK('Beladung des Speichers'!A288),"",1/SUMIFS('Beladung des Speichers'!$C$17:$C$300,'Beladung des Speichers'!$A$17:$A$300,A288)*C288*SUMIF($A$17:$A$300,A288,'Beladung des Speichers'!$E$17:$E$300))</f>
        <v/>
      </c>
      <c r="F288" s="153" t="str">
        <f>IF(ISBLANK('Beladung des Speichers'!A288),"",IF(C288=0,"0,00",D288/C288*E288))</f>
        <v/>
      </c>
      <c r="G288" s="154" t="str">
        <f>IF(ISBLANK('Beladung des Speichers'!A288),"",SUMIFS('Beladung des Speichers'!$C$17:$C$300,'Beladung des Speichers'!$A$17:$A$300,A288))</f>
        <v/>
      </c>
      <c r="H288" s="112" t="str">
        <f>IF(ISBLANK('Beladung des Speichers'!A288),"",'Beladung des Speichers'!C288)</f>
        <v/>
      </c>
      <c r="I288" s="155" t="str">
        <f>IF(ISBLANK('Beladung des Speichers'!A288),"",SUMIFS('Beladung des Speichers'!$E$17:$E$1001,'Beladung des Speichers'!$A$17:$A$1001,'Ergebnis (detailliert)'!A288))</f>
        <v/>
      </c>
      <c r="J288" s="113" t="str">
        <f>IF(ISBLANK('Beladung des Speichers'!A288),"",'Beladung des Speichers'!E288)</f>
        <v/>
      </c>
      <c r="K288" s="155" t="str">
        <f>IF(ISBLANK('Beladung des Speichers'!A288),"",SUMIFS('Entladung des Speichers'!$C$17:$C$1001,'Entladung des Speichers'!$A$17:$A$1001,'Ergebnis (detailliert)'!A288))</f>
        <v/>
      </c>
      <c r="L288" s="156" t="str">
        <f t="shared" si="18"/>
        <v/>
      </c>
      <c r="M288" s="156" t="str">
        <f>IF(ISBLANK('Entladung des Speichers'!A288),"",'Entladung des Speichers'!C288)</f>
        <v/>
      </c>
      <c r="N288" s="155" t="str">
        <f>IF(ISBLANK('Beladung des Speichers'!A288),"",SUMIFS('Entladung des Speichers'!$E$17:$E$1001,'Entladung des Speichers'!$A$17:$A$1001,'Ergebnis (detailliert)'!$A$17:$A$300))</f>
        <v/>
      </c>
      <c r="O288" s="113" t="str">
        <f t="shared" si="19"/>
        <v/>
      </c>
      <c r="P288" s="17" t="str">
        <f>IFERROR(IF(A288="","",N288*'Ergebnis (detailliert)'!J288/'Ergebnis (detailliert)'!I288),0)</f>
        <v/>
      </c>
      <c r="Q288" s="95" t="str">
        <f t="shared" si="20"/>
        <v/>
      </c>
      <c r="R288" s="96" t="str">
        <f t="shared" si="21"/>
        <v/>
      </c>
      <c r="S288" s="97" t="str">
        <f>IF(A288="","",IF(LOOKUP(A288,Stammdaten!$A$17:$A$1001,Stammdaten!$G$17:$G$1001)="Nein",0,IF(ISBLANK('Beladung des Speichers'!A288),"",ROUND(MIN(J288,Q288)*-1,2))))</f>
        <v/>
      </c>
    </row>
    <row r="289" spans="1:19" x14ac:dyDescent="0.2">
      <c r="A289" s="98" t="str">
        <f>IF('Beladung des Speichers'!A289="","",'Beladung des Speichers'!A289)</f>
        <v/>
      </c>
      <c r="B289" s="98" t="str">
        <f>IF('Beladung des Speichers'!B289="","",'Beladung des Speichers'!B289)</f>
        <v/>
      </c>
      <c r="C289" s="150" t="str">
        <f>IF(ISBLANK('Beladung des Speichers'!A289),"",SUMIFS('Beladung des Speichers'!$C$17:$C$300,'Beladung des Speichers'!$A$17:$A$300,A289)-SUMIFS('Entladung des Speichers'!$C$17:$C$300,'Entladung des Speichers'!$A$17:$A$300,A289)+SUMIFS(Füllstände!$B$17:$B$299,Füllstände!$A$17:$A$299,A289)-SUMIFS(Füllstände!$C$17:$C$299,Füllstände!$A$17:$A$299,A289))</f>
        <v/>
      </c>
      <c r="D289" s="151" t="str">
        <f>IF(ISBLANK('Beladung des Speichers'!A289),"",C289*'Beladung des Speichers'!C289/SUMIFS('Beladung des Speichers'!$C$17:$C$300,'Beladung des Speichers'!$A$17:$A$300,A289))</f>
        <v/>
      </c>
      <c r="E289" s="152" t="str">
        <f>IF(ISBLANK('Beladung des Speichers'!A289),"",1/SUMIFS('Beladung des Speichers'!$C$17:$C$300,'Beladung des Speichers'!$A$17:$A$300,A289)*C289*SUMIF($A$17:$A$300,A289,'Beladung des Speichers'!$E$17:$E$300))</f>
        <v/>
      </c>
      <c r="F289" s="153" t="str">
        <f>IF(ISBLANK('Beladung des Speichers'!A289),"",IF(C289=0,"0,00",D289/C289*E289))</f>
        <v/>
      </c>
      <c r="G289" s="154" t="str">
        <f>IF(ISBLANK('Beladung des Speichers'!A289),"",SUMIFS('Beladung des Speichers'!$C$17:$C$300,'Beladung des Speichers'!$A$17:$A$300,A289))</f>
        <v/>
      </c>
      <c r="H289" s="112" t="str">
        <f>IF(ISBLANK('Beladung des Speichers'!A289),"",'Beladung des Speichers'!C289)</f>
        <v/>
      </c>
      <c r="I289" s="155" t="str">
        <f>IF(ISBLANK('Beladung des Speichers'!A289),"",SUMIFS('Beladung des Speichers'!$E$17:$E$1001,'Beladung des Speichers'!$A$17:$A$1001,'Ergebnis (detailliert)'!A289))</f>
        <v/>
      </c>
      <c r="J289" s="113" t="str">
        <f>IF(ISBLANK('Beladung des Speichers'!A289),"",'Beladung des Speichers'!E289)</f>
        <v/>
      </c>
      <c r="K289" s="155" t="str">
        <f>IF(ISBLANK('Beladung des Speichers'!A289),"",SUMIFS('Entladung des Speichers'!$C$17:$C$1001,'Entladung des Speichers'!$A$17:$A$1001,'Ergebnis (detailliert)'!A289))</f>
        <v/>
      </c>
      <c r="L289" s="156" t="str">
        <f t="shared" si="18"/>
        <v/>
      </c>
      <c r="M289" s="156" t="str">
        <f>IF(ISBLANK('Entladung des Speichers'!A289),"",'Entladung des Speichers'!C289)</f>
        <v/>
      </c>
      <c r="N289" s="155" t="str">
        <f>IF(ISBLANK('Beladung des Speichers'!A289),"",SUMIFS('Entladung des Speichers'!$E$17:$E$1001,'Entladung des Speichers'!$A$17:$A$1001,'Ergebnis (detailliert)'!$A$17:$A$300))</f>
        <v/>
      </c>
      <c r="O289" s="113" t="str">
        <f t="shared" si="19"/>
        <v/>
      </c>
      <c r="P289" s="17" t="str">
        <f>IFERROR(IF(A289="","",N289*'Ergebnis (detailliert)'!J289/'Ergebnis (detailliert)'!I289),0)</f>
        <v/>
      </c>
      <c r="Q289" s="95" t="str">
        <f t="shared" si="20"/>
        <v/>
      </c>
      <c r="R289" s="96" t="str">
        <f t="shared" si="21"/>
        <v/>
      </c>
      <c r="S289" s="97" t="str">
        <f>IF(A289="","",IF(LOOKUP(A289,Stammdaten!$A$17:$A$1001,Stammdaten!$G$17:$G$1001)="Nein",0,IF(ISBLANK('Beladung des Speichers'!A289),"",ROUND(MIN(J289,Q289)*-1,2))))</f>
        <v/>
      </c>
    </row>
    <row r="290" spans="1:19" x14ac:dyDescent="0.2">
      <c r="A290" s="98" t="str">
        <f>IF('Beladung des Speichers'!A290="","",'Beladung des Speichers'!A290)</f>
        <v/>
      </c>
      <c r="B290" s="98" t="str">
        <f>IF('Beladung des Speichers'!B290="","",'Beladung des Speichers'!B290)</f>
        <v/>
      </c>
      <c r="C290" s="150" t="str">
        <f>IF(ISBLANK('Beladung des Speichers'!A290),"",SUMIFS('Beladung des Speichers'!$C$17:$C$300,'Beladung des Speichers'!$A$17:$A$300,A290)-SUMIFS('Entladung des Speichers'!$C$17:$C$300,'Entladung des Speichers'!$A$17:$A$300,A290)+SUMIFS(Füllstände!$B$17:$B$299,Füllstände!$A$17:$A$299,A290)-SUMIFS(Füllstände!$C$17:$C$299,Füllstände!$A$17:$A$299,A290))</f>
        <v/>
      </c>
      <c r="D290" s="151" t="str">
        <f>IF(ISBLANK('Beladung des Speichers'!A290),"",C290*'Beladung des Speichers'!C290/SUMIFS('Beladung des Speichers'!$C$17:$C$300,'Beladung des Speichers'!$A$17:$A$300,A290))</f>
        <v/>
      </c>
      <c r="E290" s="152" t="str">
        <f>IF(ISBLANK('Beladung des Speichers'!A290),"",1/SUMIFS('Beladung des Speichers'!$C$17:$C$300,'Beladung des Speichers'!$A$17:$A$300,A290)*C290*SUMIF($A$17:$A$300,A290,'Beladung des Speichers'!$E$17:$E$300))</f>
        <v/>
      </c>
      <c r="F290" s="153" t="str">
        <f>IF(ISBLANK('Beladung des Speichers'!A290),"",IF(C290=0,"0,00",D290/C290*E290))</f>
        <v/>
      </c>
      <c r="G290" s="154" t="str">
        <f>IF(ISBLANK('Beladung des Speichers'!A290),"",SUMIFS('Beladung des Speichers'!$C$17:$C$300,'Beladung des Speichers'!$A$17:$A$300,A290))</f>
        <v/>
      </c>
      <c r="H290" s="112" t="str">
        <f>IF(ISBLANK('Beladung des Speichers'!A290),"",'Beladung des Speichers'!C290)</f>
        <v/>
      </c>
      <c r="I290" s="155" t="str">
        <f>IF(ISBLANK('Beladung des Speichers'!A290),"",SUMIFS('Beladung des Speichers'!$E$17:$E$1001,'Beladung des Speichers'!$A$17:$A$1001,'Ergebnis (detailliert)'!A290))</f>
        <v/>
      </c>
      <c r="J290" s="113" t="str">
        <f>IF(ISBLANK('Beladung des Speichers'!A290),"",'Beladung des Speichers'!E290)</f>
        <v/>
      </c>
      <c r="K290" s="155" t="str">
        <f>IF(ISBLANK('Beladung des Speichers'!A290),"",SUMIFS('Entladung des Speichers'!$C$17:$C$1001,'Entladung des Speichers'!$A$17:$A$1001,'Ergebnis (detailliert)'!A290))</f>
        <v/>
      </c>
      <c r="L290" s="156" t="str">
        <f t="shared" si="18"/>
        <v/>
      </c>
      <c r="M290" s="156" t="str">
        <f>IF(ISBLANK('Entladung des Speichers'!A290),"",'Entladung des Speichers'!C290)</f>
        <v/>
      </c>
      <c r="N290" s="155" t="str">
        <f>IF(ISBLANK('Beladung des Speichers'!A290),"",SUMIFS('Entladung des Speichers'!$E$17:$E$1001,'Entladung des Speichers'!$A$17:$A$1001,'Ergebnis (detailliert)'!$A$17:$A$300))</f>
        <v/>
      </c>
      <c r="O290" s="113" t="str">
        <f t="shared" si="19"/>
        <v/>
      </c>
      <c r="P290" s="17" t="str">
        <f>IFERROR(IF(A290="","",N290*'Ergebnis (detailliert)'!J290/'Ergebnis (detailliert)'!I290),0)</f>
        <v/>
      </c>
      <c r="Q290" s="95" t="str">
        <f t="shared" si="20"/>
        <v/>
      </c>
      <c r="R290" s="96" t="str">
        <f t="shared" si="21"/>
        <v/>
      </c>
      <c r="S290" s="97" t="str">
        <f>IF(A290="","",IF(LOOKUP(A290,Stammdaten!$A$17:$A$1001,Stammdaten!$G$17:$G$1001)="Nein",0,IF(ISBLANK('Beladung des Speichers'!A290),"",ROUND(MIN(J290,Q290)*-1,2))))</f>
        <v/>
      </c>
    </row>
    <row r="291" spans="1:19" x14ac:dyDescent="0.2">
      <c r="A291" s="98" t="str">
        <f>IF('Beladung des Speichers'!A291="","",'Beladung des Speichers'!A291)</f>
        <v/>
      </c>
      <c r="B291" s="98" t="str">
        <f>IF('Beladung des Speichers'!B291="","",'Beladung des Speichers'!B291)</f>
        <v/>
      </c>
      <c r="C291" s="150" t="str">
        <f>IF(ISBLANK('Beladung des Speichers'!A291),"",SUMIFS('Beladung des Speichers'!$C$17:$C$300,'Beladung des Speichers'!$A$17:$A$300,A291)-SUMIFS('Entladung des Speichers'!$C$17:$C$300,'Entladung des Speichers'!$A$17:$A$300,A291)+SUMIFS(Füllstände!$B$17:$B$299,Füllstände!$A$17:$A$299,A291)-SUMIFS(Füllstände!$C$17:$C$299,Füllstände!$A$17:$A$299,A291))</f>
        <v/>
      </c>
      <c r="D291" s="151" t="str">
        <f>IF(ISBLANK('Beladung des Speichers'!A291),"",C291*'Beladung des Speichers'!C291/SUMIFS('Beladung des Speichers'!$C$17:$C$300,'Beladung des Speichers'!$A$17:$A$300,A291))</f>
        <v/>
      </c>
      <c r="E291" s="152" t="str">
        <f>IF(ISBLANK('Beladung des Speichers'!A291),"",1/SUMIFS('Beladung des Speichers'!$C$17:$C$300,'Beladung des Speichers'!$A$17:$A$300,A291)*C291*SUMIF($A$17:$A$300,A291,'Beladung des Speichers'!$E$17:$E$300))</f>
        <v/>
      </c>
      <c r="F291" s="153" t="str">
        <f>IF(ISBLANK('Beladung des Speichers'!A291),"",IF(C291=0,"0,00",D291/C291*E291))</f>
        <v/>
      </c>
      <c r="G291" s="154" t="str">
        <f>IF(ISBLANK('Beladung des Speichers'!A291),"",SUMIFS('Beladung des Speichers'!$C$17:$C$300,'Beladung des Speichers'!$A$17:$A$300,A291))</f>
        <v/>
      </c>
      <c r="H291" s="112" t="str">
        <f>IF(ISBLANK('Beladung des Speichers'!A291),"",'Beladung des Speichers'!C291)</f>
        <v/>
      </c>
      <c r="I291" s="155" t="str">
        <f>IF(ISBLANK('Beladung des Speichers'!A291),"",SUMIFS('Beladung des Speichers'!$E$17:$E$1001,'Beladung des Speichers'!$A$17:$A$1001,'Ergebnis (detailliert)'!A291))</f>
        <v/>
      </c>
      <c r="J291" s="113" t="str">
        <f>IF(ISBLANK('Beladung des Speichers'!A291),"",'Beladung des Speichers'!E291)</f>
        <v/>
      </c>
      <c r="K291" s="155" t="str">
        <f>IF(ISBLANK('Beladung des Speichers'!A291),"",SUMIFS('Entladung des Speichers'!$C$17:$C$1001,'Entladung des Speichers'!$A$17:$A$1001,'Ergebnis (detailliert)'!A291))</f>
        <v/>
      </c>
      <c r="L291" s="156" t="str">
        <f t="shared" si="18"/>
        <v/>
      </c>
      <c r="M291" s="156" t="str">
        <f>IF(ISBLANK('Entladung des Speichers'!A291),"",'Entladung des Speichers'!C291)</f>
        <v/>
      </c>
      <c r="N291" s="155" t="str">
        <f>IF(ISBLANK('Beladung des Speichers'!A291),"",SUMIFS('Entladung des Speichers'!$E$17:$E$1001,'Entladung des Speichers'!$A$17:$A$1001,'Ergebnis (detailliert)'!$A$17:$A$300))</f>
        <v/>
      </c>
      <c r="O291" s="113" t="str">
        <f t="shared" si="19"/>
        <v/>
      </c>
      <c r="P291" s="17" t="str">
        <f>IFERROR(IF(A291="","",N291*'Ergebnis (detailliert)'!J291/'Ergebnis (detailliert)'!I291),0)</f>
        <v/>
      </c>
      <c r="Q291" s="95" t="str">
        <f t="shared" si="20"/>
        <v/>
      </c>
      <c r="R291" s="96" t="str">
        <f t="shared" si="21"/>
        <v/>
      </c>
      <c r="S291" s="97" t="str">
        <f>IF(A291="","",IF(LOOKUP(A291,Stammdaten!$A$17:$A$1001,Stammdaten!$G$17:$G$1001)="Nein",0,IF(ISBLANK('Beladung des Speichers'!A291),"",ROUND(MIN(J291,Q291)*-1,2))))</f>
        <v/>
      </c>
    </row>
    <row r="292" spans="1:19" x14ac:dyDescent="0.2">
      <c r="A292" s="98" t="str">
        <f>IF('Beladung des Speichers'!A292="","",'Beladung des Speichers'!A292)</f>
        <v/>
      </c>
      <c r="B292" s="98" t="str">
        <f>IF('Beladung des Speichers'!B292="","",'Beladung des Speichers'!B292)</f>
        <v/>
      </c>
      <c r="C292" s="150" t="str">
        <f>IF(ISBLANK('Beladung des Speichers'!A292),"",SUMIFS('Beladung des Speichers'!$C$17:$C$300,'Beladung des Speichers'!$A$17:$A$300,A292)-SUMIFS('Entladung des Speichers'!$C$17:$C$300,'Entladung des Speichers'!$A$17:$A$300,A292)+SUMIFS(Füllstände!$B$17:$B$299,Füllstände!$A$17:$A$299,A292)-SUMIFS(Füllstände!$C$17:$C$299,Füllstände!$A$17:$A$299,A292))</f>
        <v/>
      </c>
      <c r="D292" s="151" t="str">
        <f>IF(ISBLANK('Beladung des Speichers'!A292),"",C292*'Beladung des Speichers'!C292/SUMIFS('Beladung des Speichers'!$C$17:$C$300,'Beladung des Speichers'!$A$17:$A$300,A292))</f>
        <v/>
      </c>
      <c r="E292" s="152" t="str">
        <f>IF(ISBLANK('Beladung des Speichers'!A292),"",1/SUMIFS('Beladung des Speichers'!$C$17:$C$300,'Beladung des Speichers'!$A$17:$A$300,A292)*C292*SUMIF($A$17:$A$300,A292,'Beladung des Speichers'!$E$17:$E$300))</f>
        <v/>
      </c>
      <c r="F292" s="153" t="str">
        <f>IF(ISBLANK('Beladung des Speichers'!A292),"",IF(C292=0,"0,00",D292/C292*E292))</f>
        <v/>
      </c>
      <c r="G292" s="154" t="str">
        <f>IF(ISBLANK('Beladung des Speichers'!A292),"",SUMIFS('Beladung des Speichers'!$C$17:$C$300,'Beladung des Speichers'!$A$17:$A$300,A292))</f>
        <v/>
      </c>
      <c r="H292" s="112" t="str">
        <f>IF(ISBLANK('Beladung des Speichers'!A292),"",'Beladung des Speichers'!C292)</f>
        <v/>
      </c>
      <c r="I292" s="155" t="str">
        <f>IF(ISBLANK('Beladung des Speichers'!A292),"",SUMIFS('Beladung des Speichers'!$E$17:$E$1001,'Beladung des Speichers'!$A$17:$A$1001,'Ergebnis (detailliert)'!A292))</f>
        <v/>
      </c>
      <c r="J292" s="113" t="str">
        <f>IF(ISBLANK('Beladung des Speichers'!A292),"",'Beladung des Speichers'!E292)</f>
        <v/>
      </c>
      <c r="K292" s="155" t="str">
        <f>IF(ISBLANK('Beladung des Speichers'!A292),"",SUMIFS('Entladung des Speichers'!$C$17:$C$1001,'Entladung des Speichers'!$A$17:$A$1001,'Ergebnis (detailliert)'!A292))</f>
        <v/>
      </c>
      <c r="L292" s="156" t="str">
        <f t="shared" si="18"/>
        <v/>
      </c>
      <c r="M292" s="156" t="str">
        <f>IF(ISBLANK('Entladung des Speichers'!A292),"",'Entladung des Speichers'!C292)</f>
        <v/>
      </c>
      <c r="N292" s="155" t="str">
        <f>IF(ISBLANK('Beladung des Speichers'!A292),"",SUMIFS('Entladung des Speichers'!$E$17:$E$1001,'Entladung des Speichers'!$A$17:$A$1001,'Ergebnis (detailliert)'!$A$17:$A$300))</f>
        <v/>
      </c>
      <c r="O292" s="113" t="str">
        <f t="shared" si="19"/>
        <v/>
      </c>
      <c r="P292" s="17" t="str">
        <f>IFERROR(IF(A292="","",N292*'Ergebnis (detailliert)'!J292/'Ergebnis (detailliert)'!I292),0)</f>
        <v/>
      </c>
      <c r="Q292" s="95" t="str">
        <f t="shared" si="20"/>
        <v/>
      </c>
      <c r="R292" s="96" t="str">
        <f t="shared" si="21"/>
        <v/>
      </c>
      <c r="S292" s="97" t="str">
        <f>IF(A292="","",IF(LOOKUP(A292,Stammdaten!$A$17:$A$1001,Stammdaten!$G$17:$G$1001)="Nein",0,IF(ISBLANK('Beladung des Speichers'!A292),"",ROUND(MIN(J292,Q292)*-1,2))))</f>
        <v/>
      </c>
    </row>
    <row r="293" spans="1:19" x14ac:dyDescent="0.2">
      <c r="A293" s="98" t="str">
        <f>IF('Beladung des Speichers'!A293="","",'Beladung des Speichers'!A293)</f>
        <v/>
      </c>
      <c r="B293" s="98" t="str">
        <f>IF('Beladung des Speichers'!B293="","",'Beladung des Speichers'!B293)</f>
        <v/>
      </c>
      <c r="C293" s="150" t="str">
        <f>IF(ISBLANK('Beladung des Speichers'!A293),"",SUMIFS('Beladung des Speichers'!$C$17:$C$300,'Beladung des Speichers'!$A$17:$A$300,A293)-SUMIFS('Entladung des Speichers'!$C$17:$C$300,'Entladung des Speichers'!$A$17:$A$300,A293)+SUMIFS(Füllstände!$B$17:$B$299,Füllstände!$A$17:$A$299,A293)-SUMIFS(Füllstände!$C$17:$C$299,Füllstände!$A$17:$A$299,A293))</f>
        <v/>
      </c>
      <c r="D293" s="151" t="str">
        <f>IF(ISBLANK('Beladung des Speichers'!A293),"",C293*'Beladung des Speichers'!C293/SUMIFS('Beladung des Speichers'!$C$17:$C$300,'Beladung des Speichers'!$A$17:$A$300,A293))</f>
        <v/>
      </c>
      <c r="E293" s="152" t="str">
        <f>IF(ISBLANK('Beladung des Speichers'!A293),"",1/SUMIFS('Beladung des Speichers'!$C$17:$C$300,'Beladung des Speichers'!$A$17:$A$300,A293)*C293*SUMIF($A$17:$A$300,A293,'Beladung des Speichers'!$E$17:$E$300))</f>
        <v/>
      </c>
      <c r="F293" s="153" t="str">
        <f>IF(ISBLANK('Beladung des Speichers'!A293),"",IF(C293=0,"0,00",D293/C293*E293))</f>
        <v/>
      </c>
      <c r="G293" s="154" t="str">
        <f>IF(ISBLANK('Beladung des Speichers'!A293),"",SUMIFS('Beladung des Speichers'!$C$17:$C$300,'Beladung des Speichers'!$A$17:$A$300,A293))</f>
        <v/>
      </c>
      <c r="H293" s="112" t="str">
        <f>IF(ISBLANK('Beladung des Speichers'!A293),"",'Beladung des Speichers'!C293)</f>
        <v/>
      </c>
      <c r="I293" s="155" t="str">
        <f>IF(ISBLANK('Beladung des Speichers'!A293),"",SUMIFS('Beladung des Speichers'!$E$17:$E$1001,'Beladung des Speichers'!$A$17:$A$1001,'Ergebnis (detailliert)'!A293))</f>
        <v/>
      </c>
      <c r="J293" s="113" t="str">
        <f>IF(ISBLANK('Beladung des Speichers'!A293),"",'Beladung des Speichers'!E293)</f>
        <v/>
      </c>
      <c r="K293" s="155" t="str">
        <f>IF(ISBLANK('Beladung des Speichers'!A293),"",SUMIFS('Entladung des Speichers'!$C$17:$C$1001,'Entladung des Speichers'!$A$17:$A$1001,'Ergebnis (detailliert)'!A293))</f>
        <v/>
      </c>
      <c r="L293" s="156" t="str">
        <f t="shared" si="18"/>
        <v/>
      </c>
      <c r="M293" s="156" t="str">
        <f>IF(ISBLANK('Entladung des Speichers'!A293),"",'Entladung des Speichers'!C293)</f>
        <v/>
      </c>
      <c r="N293" s="155" t="str">
        <f>IF(ISBLANK('Beladung des Speichers'!A293),"",SUMIFS('Entladung des Speichers'!$E$17:$E$1001,'Entladung des Speichers'!$A$17:$A$1001,'Ergebnis (detailliert)'!$A$17:$A$300))</f>
        <v/>
      </c>
      <c r="O293" s="113" t="str">
        <f t="shared" si="19"/>
        <v/>
      </c>
      <c r="P293" s="17" t="str">
        <f>IFERROR(IF(A293="","",N293*'Ergebnis (detailliert)'!J293/'Ergebnis (detailliert)'!I293),0)</f>
        <v/>
      </c>
      <c r="Q293" s="95" t="str">
        <f t="shared" si="20"/>
        <v/>
      </c>
      <c r="R293" s="96" t="str">
        <f t="shared" si="21"/>
        <v/>
      </c>
      <c r="S293" s="97" t="str">
        <f>IF(A293="","",IF(LOOKUP(A293,Stammdaten!$A$17:$A$1001,Stammdaten!$G$17:$G$1001)="Nein",0,IF(ISBLANK('Beladung des Speichers'!A293),"",ROUND(MIN(J293,Q293)*-1,2))))</f>
        <v/>
      </c>
    </row>
    <row r="294" spans="1:19" x14ac:dyDescent="0.2">
      <c r="A294" s="98" t="str">
        <f>IF('Beladung des Speichers'!A294="","",'Beladung des Speichers'!A294)</f>
        <v/>
      </c>
      <c r="B294" s="98" t="str">
        <f>IF('Beladung des Speichers'!B294="","",'Beladung des Speichers'!B294)</f>
        <v/>
      </c>
      <c r="C294" s="150" t="str">
        <f>IF(ISBLANK('Beladung des Speichers'!A294),"",SUMIFS('Beladung des Speichers'!$C$17:$C$300,'Beladung des Speichers'!$A$17:$A$300,A294)-SUMIFS('Entladung des Speichers'!$C$17:$C$300,'Entladung des Speichers'!$A$17:$A$300,A294)+SUMIFS(Füllstände!$B$17:$B$299,Füllstände!$A$17:$A$299,A294)-SUMIFS(Füllstände!$C$17:$C$299,Füllstände!$A$17:$A$299,A294))</f>
        <v/>
      </c>
      <c r="D294" s="151" t="str">
        <f>IF(ISBLANK('Beladung des Speichers'!A294),"",C294*'Beladung des Speichers'!C294/SUMIFS('Beladung des Speichers'!$C$17:$C$300,'Beladung des Speichers'!$A$17:$A$300,A294))</f>
        <v/>
      </c>
      <c r="E294" s="152" t="str">
        <f>IF(ISBLANK('Beladung des Speichers'!A294),"",1/SUMIFS('Beladung des Speichers'!$C$17:$C$300,'Beladung des Speichers'!$A$17:$A$300,A294)*C294*SUMIF($A$17:$A$300,A294,'Beladung des Speichers'!$E$17:$E$300))</f>
        <v/>
      </c>
      <c r="F294" s="153" t="str">
        <f>IF(ISBLANK('Beladung des Speichers'!A294),"",IF(C294=0,"0,00",D294/C294*E294))</f>
        <v/>
      </c>
      <c r="G294" s="154" t="str">
        <f>IF(ISBLANK('Beladung des Speichers'!A294),"",SUMIFS('Beladung des Speichers'!$C$17:$C$300,'Beladung des Speichers'!$A$17:$A$300,A294))</f>
        <v/>
      </c>
      <c r="H294" s="112" t="str">
        <f>IF(ISBLANK('Beladung des Speichers'!A294),"",'Beladung des Speichers'!C294)</f>
        <v/>
      </c>
      <c r="I294" s="155" t="str">
        <f>IF(ISBLANK('Beladung des Speichers'!A294),"",SUMIFS('Beladung des Speichers'!$E$17:$E$1001,'Beladung des Speichers'!$A$17:$A$1001,'Ergebnis (detailliert)'!A294))</f>
        <v/>
      </c>
      <c r="J294" s="113" t="str">
        <f>IF(ISBLANK('Beladung des Speichers'!A294),"",'Beladung des Speichers'!E294)</f>
        <v/>
      </c>
      <c r="K294" s="155" t="str">
        <f>IF(ISBLANK('Beladung des Speichers'!A294),"",SUMIFS('Entladung des Speichers'!$C$17:$C$1001,'Entladung des Speichers'!$A$17:$A$1001,'Ergebnis (detailliert)'!A294))</f>
        <v/>
      </c>
      <c r="L294" s="156" t="str">
        <f t="shared" si="18"/>
        <v/>
      </c>
      <c r="M294" s="156" t="str">
        <f>IF(ISBLANK('Entladung des Speichers'!A294),"",'Entladung des Speichers'!C294)</f>
        <v/>
      </c>
      <c r="N294" s="155" t="str">
        <f>IF(ISBLANK('Beladung des Speichers'!A294),"",SUMIFS('Entladung des Speichers'!$E$17:$E$1001,'Entladung des Speichers'!$A$17:$A$1001,'Ergebnis (detailliert)'!$A$17:$A$300))</f>
        <v/>
      </c>
      <c r="O294" s="113" t="str">
        <f t="shared" si="19"/>
        <v/>
      </c>
      <c r="P294" s="17" t="str">
        <f>IFERROR(IF(A294="","",N294*'Ergebnis (detailliert)'!J294/'Ergebnis (detailliert)'!I294),0)</f>
        <v/>
      </c>
      <c r="Q294" s="95" t="str">
        <f t="shared" si="20"/>
        <v/>
      </c>
      <c r="R294" s="96" t="str">
        <f t="shared" si="21"/>
        <v/>
      </c>
      <c r="S294" s="97" t="str">
        <f>IF(A294="","",IF(LOOKUP(A294,Stammdaten!$A$17:$A$1001,Stammdaten!$G$17:$G$1001)="Nein",0,IF(ISBLANK('Beladung des Speichers'!A294),"",ROUND(MIN(J294,Q294)*-1,2))))</f>
        <v/>
      </c>
    </row>
    <row r="295" spans="1:19" x14ac:dyDescent="0.2">
      <c r="A295" s="98" t="str">
        <f>IF('Beladung des Speichers'!A295="","",'Beladung des Speichers'!A295)</f>
        <v/>
      </c>
      <c r="B295" s="98" t="str">
        <f>IF('Beladung des Speichers'!B295="","",'Beladung des Speichers'!B295)</f>
        <v/>
      </c>
      <c r="C295" s="150" t="str">
        <f>IF(ISBLANK('Beladung des Speichers'!A295),"",SUMIFS('Beladung des Speichers'!$C$17:$C$300,'Beladung des Speichers'!$A$17:$A$300,A295)-SUMIFS('Entladung des Speichers'!$C$17:$C$300,'Entladung des Speichers'!$A$17:$A$300,A295)+SUMIFS(Füllstände!$B$17:$B$299,Füllstände!$A$17:$A$299,A295)-SUMIFS(Füllstände!$C$17:$C$299,Füllstände!$A$17:$A$299,A295))</f>
        <v/>
      </c>
      <c r="D295" s="151" t="str">
        <f>IF(ISBLANK('Beladung des Speichers'!A295),"",C295*'Beladung des Speichers'!C295/SUMIFS('Beladung des Speichers'!$C$17:$C$300,'Beladung des Speichers'!$A$17:$A$300,A295))</f>
        <v/>
      </c>
      <c r="E295" s="152" t="str">
        <f>IF(ISBLANK('Beladung des Speichers'!A295),"",1/SUMIFS('Beladung des Speichers'!$C$17:$C$300,'Beladung des Speichers'!$A$17:$A$300,A295)*C295*SUMIF($A$17:$A$300,A295,'Beladung des Speichers'!$E$17:$E$300))</f>
        <v/>
      </c>
      <c r="F295" s="153" t="str">
        <f>IF(ISBLANK('Beladung des Speichers'!A295),"",IF(C295=0,"0,00",D295/C295*E295))</f>
        <v/>
      </c>
      <c r="G295" s="154" t="str">
        <f>IF(ISBLANK('Beladung des Speichers'!A295),"",SUMIFS('Beladung des Speichers'!$C$17:$C$300,'Beladung des Speichers'!$A$17:$A$300,A295))</f>
        <v/>
      </c>
      <c r="H295" s="112" t="str">
        <f>IF(ISBLANK('Beladung des Speichers'!A295),"",'Beladung des Speichers'!C295)</f>
        <v/>
      </c>
      <c r="I295" s="155" t="str">
        <f>IF(ISBLANK('Beladung des Speichers'!A295),"",SUMIFS('Beladung des Speichers'!$E$17:$E$1001,'Beladung des Speichers'!$A$17:$A$1001,'Ergebnis (detailliert)'!A295))</f>
        <v/>
      </c>
      <c r="J295" s="113" t="str">
        <f>IF(ISBLANK('Beladung des Speichers'!A295),"",'Beladung des Speichers'!E295)</f>
        <v/>
      </c>
      <c r="K295" s="155" t="str">
        <f>IF(ISBLANK('Beladung des Speichers'!A295),"",SUMIFS('Entladung des Speichers'!$C$17:$C$1001,'Entladung des Speichers'!$A$17:$A$1001,'Ergebnis (detailliert)'!A295))</f>
        <v/>
      </c>
      <c r="L295" s="156" t="str">
        <f t="shared" si="18"/>
        <v/>
      </c>
      <c r="M295" s="156" t="str">
        <f>IF(ISBLANK('Entladung des Speichers'!A295),"",'Entladung des Speichers'!C295)</f>
        <v/>
      </c>
      <c r="N295" s="155" t="str">
        <f>IF(ISBLANK('Beladung des Speichers'!A295),"",SUMIFS('Entladung des Speichers'!$E$17:$E$1001,'Entladung des Speichers'!$A$17:$A$1001,'Ergebnis (detailliert)'!$A$17:$A$300))</f>
        <v/>
      </c>
      <c r="O295" s="113" t="str">
        <f t="shared" si="19"/>
        <v/>
      </c>
      <c r="P295" s="17" t="str">
        <f>IFERROR(IF(A295="","",N295*'Ergebnis (detailliert)'!J295/'Ergebnis (detailliert)'!I295),0)</f>
        <v/>
      </c>
      <c r="Q295" s="95" t="str">
        <f t="shared" si="20"/>
        <v/>
      </c>
      <c r="R295" s="96" t="str">
        <f t="shared" si="21"/>
        <v/>
      </c>
      <c r="S295" s="97" t="str">
        <f>IF(A295="","",IF(LOOKUP(A295,Stammdaten!$A$17:$A$1001,Stammdaten!$G$17:$G$1001)="Nein",0,IF(ISBLANK('Beladung des Speichers'!A295),"",ROUND(MIN(J295,Q295)*-1,2))))</f>
        <v/>
      </c>
    </row>
    <row r="296" spans="1:19" x14ac:dyDescent="0.2">
      <c r="A296" s="98" t="str">
        <f>IF('Beladung des Speichers'!A296="","",'Beladung des Speichers'!A296)</f>
        <v/>
      </c>
      <c r="B296" s="98" t="str">
        <f>IF('Beladung des Speichers'!B296="","",'Beladung des Speichers'!B296)</f>
        <v/>
      </c>
      <c r="C296" s="150" t="str">
        <f>IF(ISBLANK('Beladung des Speichers'!A296),"",SUMIFS('Beladung des Speichers'!$C$17:$C$300,'Beladung des Speichers'!$A$17:$A$300,A296)-SUMIFS('Entladung des Speichers'!$C$17:$C$300,'Entladung des Speichers'!$A$17:$A$300,A296)+SUMIFS(Füllstände!$B$17:$B$299,Füllstände!$A$17:$A$299,A296)-SUMIFS(Füllstände!$C$17:$C$299,Füllstände!$A$17:$A$299,A296))</f>
        <v/>
      </c>
      <c r="D296" s="151" t="str">
        <f>IF(ISBLANK('Beladung des Speichers'!A296),"",C296*'Beladung des Speichers'!C296/SUMIFS('Beladung des Speichers'!$C$17:$C$300,'Beladung des Speichers'!$A$17:$A$300,A296))</f>
        <v/>
      </c>
      <c r="E296" s="152" t="str">
        <f>IF(ISBLANK('Beladung des Speichers'!A296),"",1/SUMIFS('Beladung des Speichers'!$C$17:$C$300,'Beladung des Speichers'!$A$17:$A$300,A296)*C296*SUMIF($A$17:$A$300,A296,'Beladung des Speichers'!$E$17:$E$300))</f>
        <v/>
      </c>
      <c r="F296" s="153" t="str">
        <f>IF(ISBLANK('Beladung des Speichers'!A296),"",IF(C296=0,"0,00",D296/C296*E296))</f>
        <v/>
      </c>
      <c r="G296" s="154" t="str">
        <f>IF(ISBLANK('Beladung des Speichers'!A296),"",SUMIFS('Beladung des Speichers'!$C$17:$C$300,'Beladung des Speichers'!$A$17:$A$300,A296))</f>
        <v/>
      </c>
      <c r="H296" s="112" t="str">
        <f>IF(ISBLANK('Beladung des Speichers'!A296),"",'Beladung des Speichers'!C296)</f>
        <v/>
      </c>
      <c r="I296" s="155" t="str">
        <f>IF(ISBLANK('Beladung des Speichers'!A296),"",SUMIFS('Beladung des Speichers'!$E$17:$E$1001,'Beladung des Speichers'!$A$17:$A$1001,'Ergebnis (detailliert)'!A296))</f>
        <v/>
      </c>
      <c r="J296" s="113" t="str">
        <f>IF(ISBLANK('Beladung des Speichers'!A296),"",'Beladung des Speichers'!E296)</f>
        <v/>
      </c>
      <c r="K296" s="155" t="str">
        <f>IF(ISBLANK('Beladung des Speichers'!A296),"",SUMIFS('Entladung des Speichers'!$C$17:$C$1001,'Entladung des Speichers'!$A$17:$A$1001,'Ergebnis (detailliert)'!A296))</f>
        <v/>
      </c>
      <c r="L296" s="156" t="str">
        <f t="shared" si="18"/>
        <v/>
      </c>
      <c r="M296" s="156" t="str">
        <f>IF(ISBLANK('Entladung des Speichers'!A296),"",'Entladung des Speichers'!C296)</f>
        <v/>
      </c>
      <c r="N296" s="155" t="str">
        <f>IF(ISBLANK('Beladung des Speichers'!A296),"",SUMIFS('Entladung des Speichers'!$E$17:$E$1001,'Entladung des Speichers'!$A$17:$A$1001,'Ergebnis (detailliert)'!$A$17:$A$300))</f>
        <v/>
      </c>
      <c r="O296" s="113" t="str">
        <f t="shared" si="19"/>
        <v/>
      </c>
      <c r="P296" s="17" t="str">
        <f>IFERROR(IF(A296="","",N296*'Ergebnis (detailliert)'!J296/'Ergebnis (detailliert)'!I296),0)</f>
        <v/>
      </c>
      <c r="Q296" s="95" t="str">
        <f t="shared" si="20"/>
        <v/>
      </c>
      <c r="R296" s="96" t="str">
        <f t="shared" si="21"/>
        <v/>
      </c>
      <c r="S296" s="97" t="str">
        <f>IF(A296="","",IF(LOOKUP(A296,Stammdaten!$A$17:$A$1001,Stammdaten!$G$17:$G$1001)="Nein",0,IF(ISBLANK('Beladung des Speichers'!A296),"",ROUND(MIN(J296,Q296)*-1,2))))</f>
        <v/>
      </c>
    </row>
    <row r="297" spans="1:19" x14ac:dyDescent="0.2">
      <c r="A297" s="98" t="str">
        <f>IF('Beladung des Speichers'!A297="","",'Beladung des Speichers'!A297)</f>
        <v/>
      </c>
      <c r="B297" s="98" t="str">
        <f>IF('Beladung des Speichers'!B297="","",'Beladung des Speichers'!B297)</f>
        <v/>
      </c>
      <c r="C297" s="150" t="str">
        <f>IF(ISBLANK('Beladung des Speichers'!A297),"",SUMIFS('Beladung des Speichers'!$C$17:$C$300,'Beladung des Speichers'!$A$17:$A$300,A297)-SUMIFS('Entladung des Speichers'!$C$17:$C$300,'Entladung des Speichers'!$A$17:$A$300,A297)+SUMIFS(Füllstände!$B$17:$B$299,Füllstände!$A$17:$A$299,A297)-SUMIFS(Füllstände!$C$17:$C$299,Füllstände!$A$17:$A$299,A297))</f>
        <v/>
      </c>
      <c r="D297" s="151" t="str">
        <f>IF(ISBLANK('Beladung des Speichers'!A297),"",C297*'Beladung des Speichers'!C297/SUMIFS('Beladung des Speichers'!$C$17:$C$300,'Beladung des Speichers'!$A$17:$A$300,A297))</f>
        <v/>
      </c>
      <c r="E297" s="152" t="str">
        <f>IF(ISBLANK('Beladung des Speichers'!A297),"",1/SUMIFS('Beladung des Speichers'!$C$17:$C$300,'Beladung des Speichers'!$A$17:$A$300,A297)*C297*SUMIF($A$17:$A$300,A297,'Beladung des Speichers'!$E$17:$E$300))</f>
        <v/>
      </c>
      <c r="F297" s="153" t="str">
        <f>IF(ISBLANK('Beladung des Speichers'!A297),"",IF(C297=0,"0,00",D297/C297*E297))</f>
        <v/>
      </c>
      <c r="G297" s="154" t="str">
        <f>IF(ISBLANK('Beladung des Speichers'!A297),"",SUMIFS('Beladung des Speichers'!$C$17:$C$300,'Beladung des Speichers'!$A$17:$A$300,A297))</f>
        <v/>
      </c>
      <c r="H297" s="112" t="str">
        <f>IF(ISBLANK('Beladung des Speichers'!A297),"",'Beladung des Speichers'!C297)</f>
        <v/>
      </c>
      <c r="I297" s="155" t="str">
        <f>IF(ISBLANK('Beladung des Speichers'!A297),"",SUMIFS('Beladung des Speichers'!$E$17:$E$1001,'Beladung des Speichers'!$A$17:$A$1001,'Ergebnis (detailliert)'!A297))</f>
        <v/>
      </c>
      <c r="J297" s="113" t="str">
        <f>IF(ISBLANK('Beladung des Speichers'!A297),"",'Beladung des Speichers'!E297)</f>
        <v/>
      </c>
      <c r="K297" s="155" t="str">
        <f>IF(ISBLANK('Beladung des Speichers'!A297),"",SUMIFS('Entladung des Speichers'!$C$17:$C$1001,'Entladung des Speichers'!$A$17:$A$1001,'Ergebnis (detailliert)'!A297))</f>
        <v/>
      </c>
      <c r="L297" s="156" t="str">
        <f t="shared" si="18"/>
        <v/>
      </c>
      <c r="M297" s="156" t="str">
        <f>IF(ISBLANK('Entladung des Speichers'!A297),"",'Entladung des Speichers'!C297)</f>
        <v/>
      </c>
      <c r="N297" s="155" t="str">
        <f>IF(ISBLANK('Beladung des Speichers'!A297),"",SUMIFS('Entladung des Speichers'!$E$17:$E$1001,'Entladung des Speichers'!$A$17:$A$1001,'Ergebnis (detailliert)'!$A$17:$A$300))</f>
        <v/>
      </c>
      <c r="O297" s="113" t="str">
        <f t="shared" si="19"/>
        <v/>
      </c>
      <c r="P297" s="17" t="str">
        <f>IFERROR(IF(A297="","",N297*'Ergebnis (detailliert)'!J297/'Ergebnis (detailliert)'!I297),0)</f>
        <v/>
      </c>
      <c r="Q297" s="95" t="str">
        <f t="shared" si="20"/>
        <v/>
      </c>
      <c r="R297" s="96" t="str">
        <f t="shared" si="21"/>
        <v/>
      </c>
      <c r="S297" s="97" t="str">
        <f>IF(A297="","",IF(LOOKUP(A297,Stammdaten!$A$17:$A$1001,Stammdaten!$G$17:$G$1001)="Nein",0,IF(ISBLANK('Beladung des Speichers'!A297),"",ROUND(MIN(J297,Q297)*-1,2))))</f>
        <v/>
      </c>
    </row>
    <row r="298" spans="1:19" x14ac:dyDescent="0.2">
      <c r="A298" s="98" t="str">
        <f>IF('Beladung des Speichers'!A298="","",'Beladung des Speichers'!A298)</f>
        <v/>
      </c>
      <c r="B298" s="98" t="str">
        <f>IF('Beladung des Speichers'!B298="","",'Beladung des Speichers'!B298)</f>
        <v/>
      </c>
      <c r="C298" s="150" t="str">
        <f>IF(ISBLANK('Beladung des Speichers'!A298),"",SUMIFS('Beladung des Speichers'!$C$17:$C$300,'Beladung des Speichers'!$A$17:$A$300,A298)-SUMIFS('Entladung des Speichers'!$C$17:$C$300,'Entladung des Speichers'!$A$17:$A$300,A298)+SUMIFS(Füllstände!$B$17:$B$299,Füllstände!$A$17:$A$299,A298)-SUMIFS(Füllstände!$C$17:$C$299,Füllstände!$A$17:$A$299,A298))</f>
        <v/>
      </c>
      <c r="D298" s="151" t="str">
        <f>IF(ISBLANK('Beladung des Speichers'!A298),"",C298*'Beladung des Speichers'!C298/SUMIFS('Beladung des Speichers'!$C$17:$C$300,'Beladung des Speichers'!$A$17:$A$300,A298))</f>
        <v/>
      </c>
      <c r="E298" s="152" t="str">
        <f>IF(ISBLANK('Beladung des Speichers'!A298),"",1/SUMIFS('Beladung des Speichers'!$C$17:$C$300,'Beladung des Speichers'!$A$17:$A$300,A298)*C298*SUMIF($A$17:$A$300,A298,'Beladung des Speichers'!$E$17:$E$300))</f>
        <v/>
      </c>
      <c r="F298" s="153" t="str">
        <f>IF(ISBLANK('Beladung des Speichers'!A298),"",IF(C298=0,"0,00",D298/C298*E298))</f>
        <v/>
      </c>
      <c r="G298" s="154" t="str">
        <f>IF(ISBLANK('Beladung des Speichers'!A298),"",SUMIFS('Beladung des Speichers'!$C$17:$C$300,'Beladung des Speichers'!$A$17:$A$300,A298))</f>
        <v/>
      </c>
      <c r="H298" s="112" t="str">
        <f>IF(ISBLANK('Beladung des Speichers'!A298),"",'Beladung des Speichers'!C298)</f>
        <v/>
      </c>
      <c r="I298" s="155" t="str">
        <f>IF(ISBLANK('Beladung des Speichers'!A298),"",SUMIFS('Beladung des Speichers'!$E$17:$E$1001,'Beladung des Speichers'!$A$17:$A$1001,'Ergebnis (detailliert)'!A298))</f>
        <v/>
      </c>
      <c r="J298" s="113" t="str">
        <f>IF(ISBLANK('Beladung des Speichers'!A298),"",'Beladung des Speichers'!E298)</f>
        <v/>
      </c>
      <c r="K298" s="155" t="str">
        <f>IF(ISBLANK('Beladung des Speichers'!A298),"",SUMIFS('Entladung des Speichers'!$C$17:$C$1001,'Entladung des Speichers'!$A$17:$A$1001,'Ergebnis (detailliert)'!A298))</f>
        <v/>
      </c>
      <c r="L298" s="156" t="str">
        <f t="shared" si="18"/>
        <v/>
      </c>
      <c r="M298" s="156" t="str">
        <f>IF(ISBLANK('Entladung des Speichers'!A298),"",'Entladung des Speichers'!C298)</f>
        <v/>
      </c>
      <c r="N298" s="155" t="str">
        <f>IF(ISBLANK('Beladung des Speichers'!A298),"",SUMIFS('Entladung des Speichers'!$E$17:$E$1001,'Entladung des Speichers'!$A$17:$A$1001,'Ergebnis (detailliert)'!$A$17:$A$300))</f>
        <v/>
      </c>
      <c r="O298" s="113" t="str">
        <f t="shared" si="19"/>
        <v/>
      </c>
      <c r="P298" s="17" t="str">
        <f>IFERROR(IF(A298="","",N298*'Ergebnis (detailliert)'!J298/'Ergebnis (detailliert)'!I298),0)</f>
        <v/>
      </c>
      <c r="Q298" s="95" t="str">
        <f t="shared" si="20"/>
        <v/>
      </c>
      <c r="R298" s="96" t="str">
        <f t="shared" si="21"/>
        <v/>
      </c>
      <c r="S298" s="97" t="str">
        <f>IF(A298="","",IF(LOOKUP(A298,Stammdaten!$A$17:$A$1001,Stammdaten!$G$17:$G$1001)="Nein",0,IF(ISBLANK('Beladung des Speichers'!A298),"",ROUND(MIN(J298,Q298)*-1,2))))</f>
        <v/>
      </c>
    </row>
    <row r="299" spans="1:19" x14ac:dyDescent="0.2">
      <c r="A299" s="98" t="str">
        <f>IF('Beladung des Speichers'!A299="","",'Beladung des Speichers'!A299)</f>
        <v/>
      </c>
      <c r="B299" s="98" t="str">
        <f>IF('Beladung des Speichers'!B299="","",'Beladung des Speichers'!B299)</f>
        <v/>
      </c>
      <c r="C299" s="150" t="str">
        <f>IF(ISBLANK('Beladung des Speichers'!A299),"",SUMIFS('Beladung des Speichers'!$C$17:$C$300,'Beladung des Speichers'!$A$17:$A$300,A299)-SUMIFS('Entladung des Speichers'!$C$17:$C$300,'Entladung des Speichers'!$A$17:$A$300,A299)+SUMIFS(Füllstände!$B$17:$B$299,Füllstände!$A$17:$A$299,A299)-SUMIFS(Füllstände!$C$17:$C$299,Füllstände!$A$17:$A$299,A299))</f>
        <v/>
      </c>
      <c r="D299" s="151" t="str">
        <f>IF(ISBLANK('Beladung des Speichers'!A299),"",C299*'Beladung des Speichers'!C299/SUMIFS('Beladung des Speichers'!$C$17:$C$300,'Beladung des Speichers'!$A$17:$A$300,A299))</f>
        <v/>
      </c>
      <c r="E299" s="152" t="str">
        <f>IF(ISBLANK('Beladung des Speichers'!A299),"",1/SUMIFS('Beladung des Speichers'!$C$17:$C$300,'Beladung des Speichers'!$A$17:$A$300,A299)*C299*SUMIF($A$17:$A$300,A299,'Beladung des Speichers'!$E$17:$E$300))</f>
        <v/>
      </c>
      <c r="F299" s="153" t="str">
        <f>IF(ISBLANK('Beladung des Speichers'!A299),"",IF(C299=0,"0,00",D299/C299*E299))</f>
        <v/>
      </c>
      <c r="G299" s="154" t="str">
        <f>IF(ISBLANK('Beladung des Speichers'!A299),"",SUMIFS('Beladung des Speichers'!$C$17:$C$300,'Beladung des Speichers'!$A$17:$A$300,A299))</f>
        <v/>
      </c>
      <c r="H299" s="112" t="str">
        <f>IF(ISBLANK('Beladung des Speichers'!A299),"",'Beladung des Speichers'!C299)</f>
        <v/>
      </c>
      <c r="I299" s="155" t="str">
        <f>IF(ISBLANK('Beladung des Speichers'!A299),"",SUMIFS('Beladung des Speichers'!$E$17:$E$1001,'Beladung des Speichers'!$A$17:$A$1001,'Ergebnis (detailliert)'!A299))</f>
        <v/>
      </c>
      <c r="J299" s="113" t="str">
        <f>IF(ISBLANK('Beladung des Speichers'!A299),"",'Beladung des Speichers'!E299)</f>
        <v/>
      </c>
      <c r="K299" s="155" t="str">
        <f>IF(ISBLANK('Beladung des Speichers'!A299),"",SUMIFS('Entladung des Speichers'!$C$17:$C$1001,'Entladung des Speichers'!$A$17:$A$1001,'Ergebnis (detailliert)'!A299))</f>
        <v/>
      </c>
      <c r="L299" s="156" t="str">
        <f t="shared" si="18"/>
        <v/>
      </c>
      <c r="M299" s="156" t="str">
        <f>IF(ISBLANK('Entladung des Speichers'!A299),"",'Entladung des Speichers'!C299)</f>
        <v/>
      </c>
      <c r="N299" s="155" t="str">
        <f>IF(ISBLANK('Beladung des Speichers'!A299),"",SUMIFS('Entladung des Speichers'!$E$17:$E$1001,'Entladung des Speichers'!$A$17:$A$1001,'Ergebnis (detailliert)'!$A$17:$A$300))</f>
        <v/>
      </c>
      <c r="O299" s="113" t="str">
        <f t="shared" si="19"/>
        <v/>
      </c>
      <c r="P299" s="17" t="str">
        <f>IFERROR(IF(A299="","",N299*'Ergebnis (detailliert)'!J299/'Ergebnis (detailliert)'!I299),0)</f>
        <v/>
      </c>
      <c r="Q299" s="95" t="str">
        <f t="shared" si="20"/>
        <v/>
      </c>
      <c r="R299" s="96" t="str">
        <f t="shared" si="21"/>
        <v/>
      </c>
      <c r="S299" s="97" t="str">
        <f>IF(A299="","",IF(LOOKUP(A299,Stammdaten!$A$17:$A$1001,Stammdaten!$G$17:$G$1001)="Nein",0,IF(ISBLANK('Beladung des Speichers'!A299),"",ROUND(MIN(J299,Q299)*-1,2))))</f>
        <v/>
      </c>
    </row>
    <row r="300" spans="1:19" x14ac:dyDescent="0.2">
      <c r="A300" s="98" t="str">
        <f>IF('Beladung des Speichers'!A300="","",'Beladung des Speichers'!A300)</f>
        <v/>
      </c>
      <c r="B300" s="98" t="str">
        <f>IF('Beladung des Speichers'!B300="","",'Beladung des Speichers'!B300)</f>
        <v/>
      </c>
      <c r="C300" s="150" t="str">
        <f>IF(ISBLANK('Beladung des Speichers'!A300),"",SUMIFS('Beladung des Speichers'!$C$17:$C$300,'Beladung des Speichers'!$A$17:$A$300,A300)-SUMIFS('Entladung des Speichers'!$C$17:$C$300,'Entladung des Speichers'!$A$17:$A$300,A300)+SUMIFS(Füllstände!$B$17:$B$299,Füllstände!$A$17:$A$299,A300)-SUMIFS(Füllstände!$C$17:$C$299,Füllstände!$A$17:$A$299,A300))</f>
        <v/>
      </c>
      <c r="D300" s="151" t="str">
        <f>IF(ISBLANK('Beladung des Speichers'!A300),"",C300*'Beladung des Speichers'!C300/SUMIFS('Beladung des Speichers'!$C$17:$C$300,'Beladung des Speichers'!$A$17:$A$300,A300))</f>
        <v/>
      </c>
      <c r="E300" s="152" t="str">
        <f>IF(ISBLANK('Beladung des Speichers'!A300),"",1/SUMIFS('Beladung des Speichers'!$C$17:$C$300,'Beladung des Speichers'!$A$17:$A$300,A300)*C300*SUMIF($A$17:$A$300,A300,'Beladung des Speichers'!$E$17:$E$300))</f>
        <v/>
      </c>
      <c r="F300" s="153" t="str">
        <f>IF(ISBLANK('Beladung des Speichers'!A300),"",IF(C300=0,"0,00",D300/C300*E300))</f>
        <v/>
      </c>
      <c r="G300" s="154" t="str">
        <f>IF(ISBLANK('Beladung des Speichers'!A300),"",SUMIFS('Beladung des Speichers'!$C$17:$C$300,'Beladung des Speichers'!$A$17:$A$300,A300))</f>
        <v/>
      </c>
      <c r="H300" s="112" t="str">
        <f>IF(ISBLANK('Beladung des Speichers'!A300),"",'Beladung des Speichers'!C300)</f>
        <v/>
      </c>
      <c r="I300" s="155" t="str">
        <f>IF(ISBLANK('Beladung des Speichers'!A300),"",SUMIFS('Beladung des Speichers'!$E$17:$E$1001,'Beladung des Speichers'!$A$17:$A$1001,'Ergebnis (detailliert)'!A300))</f>
        <v/>
      </c>
      <c r="J300" s="113" t="str">
        <f>IF(ISBLANK('Beladung des Speichers'!A300),"",'Beladung des Speichers'!E300)</f>
        <v/>
      </c>
      <c r="K300" s="155" t="str">
        <f>IF(ISBLANK('Beladung des Speichers'!A300),"",SUMIFS('Entladung des Speichers'!$C$17:$C$1001,'Entladung des Speichers'!$A$17:$A$1001,'Ergebnis (detailliert)'!A300))</f>
        <v/>
      </c>
      <c r="L300" s="156" t="str">
        <f t="shared" si="18"/>
        <v/>
      </c>
      <c r="M300" s="156" t="str">
        <f>IF(ISBLANK('Entladung des Speichers'!A300),"",'Entladung des Speichers'!C300)</f>
        <v/>
      </c>
      <c r="N300" s="155" t="str">
        <f>IF(ISBLANK('Beladung des Speichers'!A300),"",SUMIFS('Entladung des Speichers'!$E$17:$E$1001,'Entladung des Speichers'!$A$17:$A$1001,'Ergebnis (detailliert)'!$A$17:$A$300))</f>
        <v/>
      </c>
      <c r="O300" s="113" t="str">
        <f t="shared" si="19"/>
        <v/>
      </c>
      <c r="P300" s="17" t="str">
        <f>IFERROR(IF(A300="","",N300*'Ergebnis (detailliert)'!J300/'Ergebnis (detailliert)'!I300),0)</f>
        <v/>
      </c>
      <c r="Q300" s="95" t="str">
        <f t="shared" si="20"/>
        <v/>
      </c>
      <c r="R300" s="96" t="str">
        <f t="shared" si="21"/>
        <v/>
      </c>
      <c r="S300" s="97" t="str">
        <f>IF(A300="","",IF(LOOKUP(A300,Stammdaten!$A$17:$A$1001,Stammdaten!$G$17:$G$1001)="Nein",0,IF(ISBLANK('Beladung des Speichers'!A300),"",ROUND(MIN(J300,Q300)*-1,2))))</f>
        <v/>
      </c>
    </row>
    <row r="301" spans="1:19" x14ac:dyDescent="0.2">
      <c r="A301" s="98" t="str">
        <f>IF('Beladung des Speichers'!A301="","",'Beladung des Speichers'!A301)</f>
        <v/>
      </c>
      <c r="B301" s="98" t="str">
        <f>IF('Beladung des Speichers'!B301="","",'Beladung des Speichers'!B301)</f>
        <v/>
      </c>
      <c r="C301" s="150" t="str">
        <f>IF(ISBLANK('Beladung des Speichers'!A301),"",SUMIFS('Beladung des Speichers'!$C$17:$C$300,'Beladung des Speichers'!$A$17:$A$300,A301)-SUMIFS('Entladung des Speichers'!$C$17:$C$300,'Entladung des Speichers'!$A$17:$A$300,A301)+SUMIFS(Füllstände!$B$17:$B$299,Füllstände!$A$17:$A$299,A301)-SUMIFS(Füllstände!$C$17:$C$299,Füllstände!$A$17:$A$299,A301))</f>
        <v/>
      </c>
      <c r="D301" s="151" t="str">
        <f>IF(ISBLANK('Beladung des Speichers'!A301),"",C301*'Beladung des Speichers'!C301/SUMIFS('Beladung des Speichers'!$C$17:$C$300,'Beladung des Speichers'!$A$17:$A$300,A301))</f>
        <v/>
      </c>
      <c r="E301" s="152" t="str">
        <f>IF(ISBLANK('Beladung des Speichers'!A301),"",1/SUMIFS('Beladung des Speichers'!$C$17:$C$300,'Beladung des Speichers'!$A$17:$A$300,A301)*C301*SUMIF($A$17:$A$300,A301,'Beladung des Speichers'!$E$17:$E$300))</f>
        <v/>
      </c>
      <c r="F301" s="153" t="str">
        <f>IF(ISBLANK('Beladung des Speichers'!A301),"",IF(C301=0,"0,00",D301/C301*E301))</f>
        <v/>
      </c>
      <c r="G301" s="154" t="str">
        <f>IF(ISBLANK('Beladung des Speichers'!A301),"",SUMIFS('Beladung des Speichers'!$C$17:$C$300,'Beladung des Speichers'!$A$17:$A$300,A301))</f>
        <v/>
      </c>
      <c r="H301" s="112" t="str">
        <f>IF(ISBLANK('Beladung des Speichers'!A301),"",'Beladung des Speichers'!C301)</f>
        <v/>
      </c>
      <c r="I301" s="155" t="str">
        <f>IF(ISBLANK('Beladung des Speichers'!A301),"",SUMIFS('Beladung des Speichers'!$E$17:$E$1001,'Beladung des Speichers'!$A$17:$A$1001,'Ergebnis (detailliert)'!A301))</f>
        <v/>
      </c>
      <c r="J301" s="113" t="str">
        <f>IF(ISBLANK('Beladung des Speichers'!A301),"",'Beladung des Speichers'!E301)</f>
        <v/>
      </c>
      <c r="K301" s="155" t="str">
        <f>IF(ISBLANK('Beladung des Speichers'!A301),"",SUMIFS('Entladung des Speichers'!$C$17:$C$1001,'Entladung des Speichers'!$A$17:$A$1001,'Ergebnis (detailliert)'!A301))</f>
        <v/>
      </c>
      <c r="L301" s="156" t="str">
        <f t="shared" si="18"/>
        <v/>
      </c>
      <c r="M301" s="156" t="str">
        <f>IF(ISBLANK('Entladung des Speichers'!A301),"",'Entladung des Speichers'!C301)</f>
        <v/>
      </c>
      <c r="N301" s="155" t="str">
        <f>IF(ISBLANK('Beladung des Speichers'!A301),"",SUMIFS('Entladung des Speichers'!$E$17:$E$1001,'Entladung des Speichers'!$A$17:$A$1001,'Ergebnis (detailliert)'!$A$17:$A$300))</f>
        <v/>
      </c>
      <c r="O301" s="113" t="str">
        <f t="shared" si="19"/>
        <v/>
      </c>
      <c r="P301" s="17" t="str">
        <f>IFERROR(IF(A301="","",N301*'Ergebnis (detailliert)'!J301/'Ergebnis (detailliert)'!I301),0)</f>
        <v/>
      </c>
      <c r="Q301" s="95" t="str">
        <f t="shared" si="20"/>
        <v/>
      </c>
      <c r="R301" s="96" t="str">
        <f t="shared" si="21"/>
        <v/>
      </c>
      <c r="S301" s="97" t="str">
        <f>IF(A301="","",IF(LOOKUP(A301,Stammdaten!$A$17:$A$1001,Stammdaten!$G$17:$G$1001)="Nein",0,IF(ISBLANK('Beladung des Speichers'!A301),"",ROUND(MIN(J301,Q301)*-1,2))))</f>
        <v/>
      </c>
    </row>
    <row r="302" spans="1:19" x14ac:dyDescent="0.2">
      <c r="A302" s="98" t="str">
        <f>IF('Beladung des Speichers'!A302="","",'Beladung des Speichers'!A302)</f>
        <v/>
      </c>
      <c r="B302" s="98" t="str">
        <f>IF('Beladung des Speichers'!B302="","",'Beladung des Speichers'!B302)</f>
        <v/>
      </c>
      <c r="C302" s="150" t="str">
        <f>IF(ISBLANK('Beladung des Speichers'!A302),"",SUMIFS('Beladung des Speichers'!$C$17:$C$300,'Beladung des Speichers'!$A$17:$A$300,A302)-SUMIFS('Entladung des Speichers'!$C$17:$C$300,'Entladung des Speichers'!$A$17:$A$300,A302)+SUMIFS(Füllstände!$B$17:$B$299,Füllstände!$A$17:$A$299,A302)-SUMIFS(Füllstände!$C$17:$C$299,Füllstände!$A$17:$A$299,A302))</f>
        <v/>
      </c>
      <c r="D302" s="151" t="str">
        <f>IF(ISBLANK('Beladung des Speichers'!A302),"",C302*'Beladung des Speichers'!C302/SUMIFS('Beladung des Speichers'!$C$17:$C$300,'Beladung des Speichers'!$A$17:$A$300,A302))</f>
        <v/>
      </c>
      <c r="E302" s="152" t="str">
        <f>IF(ISBLANK('Beladung des Speichers'!A302),"",1/SUMIFS('Beladung des Speichers'!$C$17:$C$300,'Beladung des Speichers'!$A$17:$A$300,A302)*C302*SUMIF($A$17:$A$300,A302,'Beladung des Speichers'!$E$17:$E$300))</f>
        <v/>
      </c>
      <c r="F302" s="153" t="str">
        <f>IF(ISBLANK('Beladung des Speichers'!A302),"",IF(C302=0,"0,00",D302/C302*E302))</f>
        <v/>
      </c>
      <c r="G302" s="154" t="str">
        <f>IF(ISBLANK('Beladung des Speichers'!A302),"",SUMIFS('Beladung des Speichers'!$C$17:$C$300,'Beladung des Speichers'!$A$17:$A$300,A302))</f>
        <v/>
      </c>
      <c r="H302" s="112" t="str">
        <f>IF(ISBLANK('Beladung des Speichers'!A302),"",'Beladung des Speichers'!C302)</f>
        <v/>
      </c>
      <c r="I302" s="155" t="str">
        <f>IF(ISBLANK('Beladung des Speichers'!A302),"",SUMIFS('Beladung des Speichers'!$E$17:$E$1001,'Beladung des Speichers'!$A$17:$A$1001,'Ergebnis (detailliert)'!A302))</f>
        <v/>
      </c>
      <c r="J302" s="113" t="str">
        <f>IF(ISBLANK('Beladung des Speichers'!A302),"",'Beladung des Speichers'!E302)</f>
        <v/>
      </c>
      <c r="K302" s="155" t="str">
        <f>IF(ISBLANK('Beladung des Speichers'!A302),"",SUMIFS('Entladung des Speichers'!$C$17:$C$1001,'Entladung des Speichers'!$A$17:$A$1001,'Ergebnis (detailliert)'!A302))</f>
        <v/>
      </c>
      <c r="L302" s="156" t="str">
        <f t="shared" si="18"/>
        <v/>
      </c>
      <c r="M302" s="156" t="str">
        <f>IF(ISBLANK('Entladung des Speichers'!A302),"",'Entladung des Speichers'!C302)</f>
        <v/>
      </c>
      <c r="N302" s="155" t="str">
        <f>IF(ISBLANK('Beladung des Speichers'!A302),"",SUMIFS('Entladung des Speichers'!$E$17:$E$1001,'Entladung des Speichers'!$A$17:$A$1001,'Ergebnis (detailliert)'!$A$17:$A$300))</f>
        <v/>
      </c>
      <c r="O302" s="113" t="str">
        <f t="shared" si="19"/>
        <v/>
      </c>
      <c r="P302" s="17" t="str">
        <f>IFERROR(IF(A302="","",N302*'Ergebnis (detailliert)'!J302/'Ergebnis (detailliert)'!I302),0)</f>
        <v/>
      </c>
      <c r="Q302" s="95" t="str">
        <f t="shared" si="20"/>
        <v/>
      </c>
      <c r="R302" s="96" t="str">
        <f t="shared" si="21"/>
        <v/>
      </c>
      <c r="S302" s="97" t="str">
        <f>IF(A302="","",IF(LOOKUP(A302,Stammdaten!$A$17:$A$1001,Stammdaten!$G$17:$G$1001)="Nein",0,IF(ISBLANK('Beladung des Speichers'!A302),"",ROUND(MIN(J302,Q302)*-1,2))))</f>
        <v/>
      </c>
    </row>
    <row r="303" spans="1:19" x14ac:dyDescent="0.2">
      <c r="A303" s="98" t="str">
        <f>IF('Beladung des Speichers'!A303="","",'Beladung des Speichers'!A303)</f>
        <v/>
      </c>
      <c r="B303" s="98" t="str">
        <f>IF('Beladung des Speichers'!B303="","",'Beladung des Speichers'!B303)</f>
        <v/>
      </c>
      <c r="C303" s="150" t="str">
        <f>IF(ISBLANK('Beladung des Speichers'!A303),"",SUMIFS('Beladung des Speichers'!$C$17:$C$300,'Beladung des Speichers'!$A$17:$A$300,A303)-SUMIFS('Entladung des Speichers'!$C$17:$C$300,'Entladung des Speichers'!$A$17:$A$300,A303)+SUMIFS(Füllstände!$B$17:$B$299,Füllstände!$A$17:$A$299,A303)-SUMIFS(Füllstände!$C$17:$C$299,Füllstände!$A$17:$A$299,A303))</f>
        <v/>
      </c>
      <c r="D303" s="151" t="str">
        <f>IF(ISBLANK('Beladung des Speichers'!A303),"",C303*'Beladung des Speichers'!C303/SUMIFS('Beladung des Speichers'!$C$17:$C$300,'Beladung des Speichers'!$A$17:$A$300,A303))</f>
        <v/>
      </c>
      <c r="E303" s="152" t="str">
        <f>IF(ISBLANK('Beladung des Speichers'!A303),"",1/SUMIFS('Beladung des Speichers'!$C$17:$C$300,'Beladung des Speichers'!$A$17:$A$300,A303)*C303*SUMIF($A$17:$A$300,A303,'Beladung des Speichers'!$E$17:$E$300))</f>
        <v/>
      </c>
      <c r="F303" s="153" t="str">
        <f>IF(ISBLANK('Beladung des Speichers'!A303),"",IF(C303=0,"0,00",D303/C303*E303))</f>
        <v/>
      </c>
      <c r="G303" s="154" t="str">
        <f>IF(ISBLANK('Beladung des Speichers'!A303),"",SUMIFS('Beladung des Speichers'!$C$17:$C$300,'Beladung des Speichers'!$A$17:$A$300,A303))</f>
        <v/>
      </c>
      <c r="H303" s="112" t="str">
        <f>IF(ISBLANK('Beladung des Speichers'!A303),"",'Beladung des Speichers'!C303)</f>
        <v/>
      </c>
      <c r="I303" s="155" t="str">
        <f>IF(ISBLANK('Beladung des Speichers'!A303),"",SUMIFS('Beladung des Speichers'!$E$17:$E$1001,'Beladung des Speichers'!$A$17:$A$1001,'Ergebnis (detailliert)'!A303))</f>
        <v/>
      </c>
      <c r="J303" s="113" t="str">
        <f>IF(ISBLANK('Beladung des Speichers'!A303),"",'Beladung des Speichers'!E303)</f>
        <v/>
      </c>
      <c r="K303" s="155" t="str">
        <f>IF(ISBLANK('Beladung des Speichers'!A303),"",SUMIFS('Entladung des Speichers'!$C$17:$C$1001,'Entladung des Speichers'!$A$17:$A$1001,'Ergebnis (detailliert)'!A303))</f>
        <v/>
      </c>
      <c r="L303" s="156" t="str">
        <f t="shared" si="18"/>
        <v/>
      </c>
      <c r="M303" s="156" t="str">
        <f>IF(ISBLANK('Entladung des Speichers'!A303),"",'Entladung des Speichers'!C303)</f>
        <v/>
      </c>
      <c r="N303" s="155" t="str">
        <f>IF(ISBLANK('Beladung des Speichers'!A303),"",SUMIFS('Entladung des Speichers'!$E$17:$E$1001,'Entladung des Speichers'!$A$17:$A$1001,'Ergebnis (detailliert)'!$A$17:$A$300))</f>
        <v/>
      </c>
      <c r="O303" s="113" t="str">
        <f t="shared" si="19"/>
        <v/>
      </c>
      <c r="P303" s="17" t="str">
        <f>IFERROR(IF(A303="","",N303*'Ergebnis (detailliert)'!J303/'Ergebnis (detailliert)'!I303),0)</f>
        <v/>
      </c>
      <c r="Q303" s="95" t="str">
        <f t="shared" si="20"/>
        <v/>
      </c>
      <c r="R303" s="96" t="str">
        <f t="shared" si="21"/>
        <v/>
      </c>
      <c r="S303" s="97" t="str">
        <f>IF(A303="","",IF(LOOKUP(A303,Stammdaten!$A$17:$A$1001,Stammdaten!$G$17:$G$1001)="Nein",0,IF(ISBLANK('Beladung des Speichers'!A303),"",ROUND(MIN(J303,Q303)*-1,2))))</f>
        <v/>
      </c>
    </row>
    <row r="304" spans="1:19" x14ac:dyDescent="0.2">
      <c r="A304" s="98" t="str">
        <f>IF('Beladung des Speichers'!A304="","",'Beladung des Speichers'!A304)</f>
        <v/>
      </c>
      <c r="B304" s="98" t="str">
        <f>IF('Beladung des Speichers'!B304="","",'Beladung des Speichers'!B304)</f>
        <v/>
      </c>
      <c r="C304" s="150" t="str">
        <f>IF(ISBLANK('Beladung des Speichers'!A304),"",SUMIFS('Beladung des Speichers'!$C$17:$C$300,'Beladung des Speichers'!$A$17:$A$300,A304)-SUMIFS('Entladung des Speichers'!$C$17:$C$300,'Entladung des Speichers'!$A$17:$A$300,A304)+SUMIFS(Füllstände!$B$17:$B$299,Füllstände!$A$17:$A$299,A304)-SUMIFS(Füllstände!$C$17:$C$299,Füllstände!$A$17:$A$299,A304))</f>
        <v/>
      </c>
      <c r="D304" s="151" t="str">
        <f>IF(ISBLANK('Beladung des Speichers'!A304),"",C304*'Beladung des Speichers'!C304/SUMIFS('Beladung des Speichers'!$C$17:$C$300,'Beladung des Speichers'!$A$17:$A$300,A304))</f>
        <v/>
      </c>
      <c r="E304" s="152" t="str">
        <f>IF(ISBLANK('Beladung des Speichers'!A304),"",1/SUMIFS('Beladung des Speichers'!$C$17:$C$300,'Beladung des Speichers'!$A$17:$A$300,A304)*C304*SUMIF($A$17:$A$300,A304,'Beladung des Speichers'!$E$17:$E$300))</f>
        <v/>
      </c>
      <c r="F304" s="153" t="str">
        <f>IF(ISBLANK('Beladung des Speichers'!A304),"",IF(C304=0,"0,00",D304/C304*E304))</f>
        <v/>
      </c>
      <c r="G304" s="154" t="str">
        <f>IF(ISBLANK('Beladung des Speichers'!A304),"",SUMIFS('Beladung des Speichers'!$C$17:$C$300,'Beladung des Speichers'!$A$17:$A$300,A304))</f>
        <v/>
      </c>
      <c r="H304" s="112" t="str">
        <f>IF(ISBLANK('Beladung des Speichers'!A304),"",'Beladung des Speichers'!C304)</f>
        <v/>
      </c>
      <c r="I304" s="155" t="str">
        <f>IF(ISBLANK('Beladung des Speichers'!A304),"",SUMIFS('Beladung des Speichers'!$E$17:$E$1001,'Beladung des Speichers'!$A$17:$A$1001,'Ergebnis (detailliert)'!A304))</f>
        <v/>
      </c>
      <c r="J304" s="113" t="str">
        <f>IF(ISBLANK('Beladung des Speichers'!A304),"",'Beladung des Speichers'!E304)</f>
        <v/>
      </c>
      <c r="K304" s="155" t="str">
        <f>IF(ISBLANK('Beladung des Speichers'!A304),"",SUMIFS('Entladung des Speichers'!$C$17:$C$1001,'Entladung des Speichers'!$A$17:$A$1001,'Ergebnis (detailliert)'!A304))</f>
        <v/>
      </c>
      <c r="L304" s="156" t="str">
        <f t="shared" si="18"/>
        <v/>
      </c>
      <c r="M304" s="156" t="str">
        <f>IF(ISBLANK('Entladung des Speichers'!A304),"",'Entladung des Speichers'!C304)</f>
        <v/>
      </c>
      <c r="N304" s="155" t="str">
        <f>IF(ISBLANK('Beladung des Speichers'!A304),"",SUMIFS('Entladung des Speichers'!$E$17:$E$1001,'Entladung des Speichers'!$A$17:$A$1001,'Ergebnis (detailliert)'!$A$17:$A$300))</f>
        <v/>
      </c>
      <c r="O304" s="113" t="str">
        <f t="shared" si="19"/>
        <v/>
      </c>
      <c r="P304" s="17" t="str">
        <f>IFERROR(IF(A304="","",N304*'Ergebnis (detailliert)'!J304/'Ergebnis (detailliert)'!I304),0)</f>
        <v/>
      </c>
      <c r="Q304" s="95" t="str">
        <f t="shared" si="20"/>
        <v/>
      </c>
      <c r="R304" s="96" t="str">
        <f t="shared" si="21"/>
        <v/>
      </c>
      <c r="S304" s="97" t="str">
        <f>IF(A304="","",IF(LOOKUP(A304,Stammdaten!$A$17:$A$1001,Stammdaten!$G$17:$G$1001)="Nein",0,IF(ISBLANK('Beladung des Speichers'!A304),"",ROUND(MIN(J304,Q304)*-1,2))))</f>
        <v/>
      </c>
    </row>
    <row r="305" spans="1:19" x14ac:dyDescent="0.2">
      <c r="A305" s="98" t="str">
        <f>IF('Beladung des Speichers'!A305="","",'Beladung des Speichers'!A305)</f>
        <v/>
      </c>
      <c r="B305" s="98" t="str">
        <f>IF('Beladung des Speichers'!B305="","",'Beladung des Speichers'!B305)</f>
        <v/>
      </c>
      <c r="C305" s="150" t="str">
        <f>IF(ISBLANK('Beladung des Speichers'!A305),"",SUMIFS('Beladung des Speichers'!$C$17:$C$300,'Beladung des Speichers'!$A$17:$A$300,A305)-SUMIFS('Entladung des Speichers'!$C$17:$C$300,'Entladung des Speichers'!$A$17:$A$300,A305)+SUMIFS(Füllstände!$B$17:$B$299,Füllstände!$A$17:$A$299,A305)-SUMIFS(Füllstände!$C$17:$C$299,Füllstände!$A$17:$A$299,A305))</f>
        <v/>
      </c>
      <c r="D305" s="151" t="str">
        <f>IF(ISBLANK('Beladung des Speichers'!A305),"",C305*'Beladung des Speichers'!C305/SUMIFS('Beladung des Speichers'!$C$17:$C$300,'Beladung des Speichers'!$A$17:$A$300,A305))</f>
        <v/>
      </c>
      <c r="E305" s="152" t="str">
        <f>IF(ISBLANK('Beladung des Speichers'!A305),"",1/SUMIFS('Beladung des Speichers'!$C$17:$C$300,'Beladung des Speichers'!$A$17:$A$300,A305)*C305*SUMIF($A$17:$A$300,A305,'Beladung des Speichers'!$E$17:$E$300))</f>
        <v/>
      </c>
      <c r="F305" s="153" t="str">
        <f>IF(ISBLANK('Beladung des Speichers'!A305),"",IF(C305=0,"0,00",D305/C305*E305))</f>
        <v/>
      </c>
      <c r="G305" s="154" t="str">
        <f>IF(ISBLANK('Beladung des Speichers'!A305),"",SUMIFS('Beladung des Speichers'!$C$17:$C$300,'Beladung des Speichers'!$A$17:$A$300,A305))</f>
        <v/>
      </c>
      <c r="H305" s="112" t="str">
        <f>IF(ISBLANK('Beladung des Speichers'!A305),"",'Beladung des Speichers'!C305)</f>
        <v/>
      </c>
      <c r="I305" s="155" t="str">
        <f>IF(ISBLANK('Beladung des Speichers'!A305),"",SUMIFS('Beladung des Speichers'!$E$17:$E$1001,'Beladung des Speichers'!$A$17:$A$1001,'Ergebnis (detailliert)'!A305))</f>
        <v/>
      </c>
      <c r="J305" s="113" t="str">
        <f>IF(ISBLANK('Beladung des Speichers'!A305),"",'Beladung des Speichers'!E305)</f>
        <v/>
      </c>
      <c r="K305" s="155" t="str">
        <f>IF(ISBLANK('Beladung des Speichers'!A305),"",SUMIFS('Entladung des Speichers'!$C$17:$C$1001,'Entladung des Speichers'!$A$17:$A$1001,'Ergebnis (detailliert)'!A305))</f>
        <v/>
      </c>
      <c r="L305" s="156" t="str">
        <f t="shared" si="18"/>
        <v/>
      </c>
      <c r="M305" s="156" t="str">
        <f>IF(ISBLANK('Entladung des Speichers'!A305),"",'Entladung des Speichers'!C305)</f>
        <v/>
      </c>
      <c r="N305" s="155" t="str">
        <f>IF(ISBLANK('Beladung des Speichers'!A305),"",SUMIFS('Entladung des Speichers'!$E$17:$E$1001,'Entladung des Speichers'!$A$17:$A$1001,'Ergebnis (detailliert)'!$A$17:$A$300))</f>
        <v/>
      </c>
      <c r="O305" s="113" t="str">
        <f t="shared" si="19"/>
        <v/>
      </c>
      <c r="P305" s="17" t="str">
        <f>IFERROR(IF(A305="","",N305*'Ergebnis (detailliert)'!J305/'Ergebnis (detailliert)'!I305),0)</f>
        <v/>
      </c>
      <c r="Q305" s="95" t="str">
        <f t="shared" si="20"/>
        <v/>
      </c>
      <c r="R305" s="96" t="str">
        <f t="shared" si="21"/>
        <v/>
      </c>
      <c r="S305" s="97" t="str">
        <f>IF(A305="","",IF(LOOKUP(A305,Stammdaten!$A$17:$A$1001,Stammdaten!$G$17:$G$1001)="Nein",0,IF(ISBLANK('Beladung des Speichers'!A305),"",ROUND(MIN(J305,Q305)*-1,2))))</f>
        <v/>
      </c>
    </row>
    <row r="306" spans="1:19" x14ac:dyDescent="0.2">
      <c r="A306" s="98" t="str">
        <f>IF('Beladung des Speichers'!A306="","",'Beladung des Speichers'!A306)</f>
        <v/>
      </c>
      <c r="B306" s="98" t="str">
        <f>IF('Beladung des Speichers'!B306="","",'Beladung des Speichers'!B306)</f>
        <v/>
      </c>
      <c r="C306" s="150" t="str">
        <f>IF(ISBLANK('Beladung des Speichers'!A306),"",SUMIFS('Beladung des Speichers'!$C$17:$C$300,'Beladung des Speichers'!$A$17:$A$300,A306)-SUMIFS('Entladung des Speichers'!$C$17:$C$300,'Entladung des Speichers'!$A$17:$A$300,A306)+SUMIFS(Füllstände!$B$17:$B$299,Füllstände!$A$17:$A$299,A306)-SUMIFS(Füllstände!$C$17:$C$299,Füllstände!$A$17:$A$299,A306))</f>
        <v/>
      </c>
      <c r="D306" s="151" t="str">
        <f>IF(ISBLANK('Beladung des Speichers'!A306),"",C306*'Beladung des Speichers'!C306/SUMIFS('Beladung des Speichers'!$C$17:$C$300,'Beladung des Speichers'!$A$17:$A$300,A306))</f>
        <v/>
      </c>
      <c r="E306" s="152" t="str">
        <f>IF(ISBLANK('Beladung des Speichers'!A306),"",1/SUMIFS('Beladung des Speichers'!$C$17:$C$300,'Beladung des Speichers'!$A$17:$A$300,A306)*C306*SUMIF($A$17:$A$300,A306,'Beladung des Speichers'!$E$17:$E$300))</f>
        <v/>
      </c>
      <c r="F306" s="153" t="str">
        <f>IF(ISBLANK('Beladung des Speichers'!A306),"",IF(C306=0,"0,00",D306/C306*E306))</f>
        <v/>
      </c>
      <c r="G306" s="154" t="str">
        <f>IF(ISBLANK('Beladung des Speichers'!A306),"",SUMIFS('Beladung des Speichers'!$C$17:$C$300,'Beladung des Speichers'!$A$17:$A$300,A306))</f>
        <v/>
      </c>
      <c r="H306" s="112" t="str">
        <f>IF(ISBLANK('Beladung des Speichers'!A306),"",'Beladung des Speichers'!C306)</f>
        <v/>
      </c>
      <c r="I306" s="155" t="str">
        <f>IF(ISBLANK('Beladung des Speichers'!A306),"",SUMIFS('Beladung des Speichers'!$E$17:$E$1001,'Beladung des Speichers'!$A$17:$A$1001,'Ergebnis (detailliert)'!A306))</f>
        <v/>
      </c>
      <c r="J306" s="113" t="str">
        <f>IF(ISBLANK('Beladung des Speichers'!A306),"",'Beladung des Speichers'!E306)</f>
        <v/>
      </c>
      <c r="K306" s="155" t="str">
        <f>IF(ISBLANK('Beladung des Speichers'!A306),"",SUMIFS('Entladung des Speichers'!$C$17:$C$1001,'Entladung des Speichers'!$A$17:$A$1001,'Ergebnis (detailliert)'!A306))</f>
        <v/>
      </c>
      <c r="L306" s="156" t="str">
        <f t="shared" si="18"/>
        <v/>
      </c>
      <c r="M306" s="156" t="str">
        <f>IF(ISBLANK('Entladung des Speichers'!A306),"",'Entladung des Speichers'!C306)</f>
        <v/>
      </c>
      <c r="N306" s="155" t="str">
        <f>IF(ISBLANK('Beladung des Speichers'!A306),"",SUMIFS('Entladung des Speichers'!$E$17:$E$1001,'Entladung des Speichers'!$A$17:$A$1001,'Ergebnis (detailliert)'!$A$17:$A$300))</f>
        <v/>
      </c>
      <c r="O306" s="113" t="str">
        <f t="shared" si="19"/>
        <v/>
      </c>
      <c r="P306" s="17" t="str">
        <f>IFERROR(IF(A306="","",N306*'Ergebnis (detailliert)'!J306/'Ergebnis (detailliert)'!I306),0)</f>
        <v/>
      </c>
      <c r="Q306" s="95" t="str">
        <f t="shared" si="20"/>
        <v/>
      </c>
      <c r="R306" s="96" t="str">
        <f t="shared" si="21"/>
        <v/>
      </c>
      <c r="S306" s="97" t="str">
        <f>IF(A306="","",IF(LOOKUP(A306,Stammdaten!$A$17:$A$1001,Stammdaten!$G$17:$G$1001)="Nein",0,IF(ISBLANK('Beladung des Speichers'!A306),"",ROUND(MIN(J306,Q306)*-1,2))))</f>
        <v/>
      </c>
    </row>
    <row r="307" spans="1:19" x14ac:dyDescent="0.2">
      <c r="A307" s="98" t="str">
        <f>IF('Beladung des Speichers'!A307="","",'Beladung des Speichers'!A307)</f>
        <v/>
      </c>
      <c r="B307" s="98" t="str">
        <f>IF('Beladung des Speichers'!B307="","",'Beladung des Speichers'!B307)</f>
        <v/>
      </c>
      <c r="C307" s="150" t="str">
        <f>IF(ISBLANK('Beladung des Speichers'!A307),"",SUMIFS('Beladung des Speichers'!$C$17:$C$300,'Beladung des Speichers'!$A$17:$A$300,A307)-SUMIFS('Entladung des Speichers'!$C$17:$C$300,'Entladung des Speichers'!$A$17:$A$300,A307)+SUMIFS(Füllstände!$B$17:$B$299,Füllstände!$A$17:$A$299,A307)-SUMIFS(Füllstände!$C$17:$C$299,Füllstände!$A$17:$A$299,A307))</f>
        <v/>
      </c>
      <c r="D307" s="151" t="str">
        <f>IF(ISBLANK('Beladung des Speichers'!A307),"",C307*'Beladung des Speichers'!C307/SUMIFS('Beladung des Speichers'!$C$17:$C$300,'Beladung des Speichers'!$A$17:$A$300,A307))</f>
        <v/>
      </c>
      <c r="E307" s="152" t="str">
        <f>IF(ISBLANK('Beladung des Speichers'!A307),"",1/SUMIFS('Beladung des Speichers'!$C$17:$C$300,'Beladung des Speichers'!$A$17:$A$300,A307)*C307*SUMIF($A$17:$A$300,A307,'Beladung des Speichers'!$E$17:$E$300))</f>
        <v/>
      </c>
      <c r="F307" s="153" t="str">
        <f>IF(ISBLANK('Beladung des Speichers'!A307),"",IF(C307=0,"0,00",D307/C307*E307))</f>
        <v/>
      </c>
      <c r="G307" s="154" t="str">
        <f>IF(ISBLANK('Beladung des Speichers'!A307),"",SUMIFS('Beladung des Speichers'!$C$17:$C$300,'Beladung des Speichers'!$A$17:$A$300,A307))</f>
        <v/>
      </c>
      <c r="H307" s="112" t="str">
        <f>IF(ISBLANK('Beladung des Speichers'!A307),"",'Beladung des Speichers'!C307)</f>
        <v/>
      </c>
      <c r="I307" s="155" t="str">
        <f>IF(ISBLANK('Beladung des Speichers'!A307),"",SUMIFS('Beladung des Speichers'!$E$17:$E$1001,'Beladung des Speichers'!$A$17:$A$1001,'Ergebnis (detailliert)'!A307))</f>
        <v/>
      </c>
      <c r="J307" s="113" t="str">
        <f>IF(ISBLANK('Beladung des Speichers'!A307),"",'Beladung des Speichers'!E307)</f>
        <v/>
      </c>
      <c r="K307" s="155" t="str">
        <f>IF(ISBLANK('Beladung des Speichers'!A307),"",SUMIFS('Entladung des Speichers'!$C$17:$C$1001,'Entladung des Speichers'!$A$17:$A$1001,'Ergebnis (detailliert)'!A307))</f>
        <v/>
      </c>
      <c r="L307" s="156" t="str">
        <f t="shared" si="18"/>
        <v/>
      </c>
      <c r="M307" s="156" t="str">
        <f>IF(ISBLANK('Entladung des Speichers'!A307),"",'Entladung des Speichers'!C307)</f>
        <v/>
      </c>
      <c r="N307" s="155" t="str">
        <f>IF(ISBLANK('Beladung des Speichers'!A307),"",SUMIFS('Entladung des Speichers'!$E$17:$E$1001,'Entladung des Speichers'!$A$17:$A$1001,'Ergebnis (detailliert)'!$A$17:$A$300))</f>
        <v/>
      </c>
      <c r="O307" s="113" t="str">
        <f t="shared" si="19"/>
        <v/>
      </c>
      <c r="P307" s="17" t="str">
        <f>IFERROR(IF(A307="","",N307*'Ergebnis (detailliert)'!J307/'Ergebnis (detailliert)'!I307),0)</f>
        <v/>
      </c>
      <c r="Q307" s="95" t="str">
        <f t="shared" si="20"/>
        <v/>
      </c>
      <c r="R307" s="96" t="str">
        <f t="shared" si="21"/>
        <v/>
      </c>
      <c r="S307" s="97" t="str">
        <f>IF(A307="","",IF(LOOKUP(A307,Stammdaten!$A$17:$A$1001,Stammdaten!$G$17:$G$1001)="Nein",0,IF(ISBLANK('Beladung des Speichers'!A307),"",ROUND(MIN(J307,Q307)*-1,2))))</f>
        <v/>
      </c>
    </row>
    <row r="308" spans="1:19" x14ac:dyDescent="0.2">
      <c r="A308" s="98" t="str">
        <f>IF('Beladung des Speichers'!A308="","",'Beladung des Speichers'!A308)</f>
        <v/>
      </c>
      <c r="B308" s="98" t="str">
        <f>IF('Beladung des Speichers'!B308="","",'Beladung des Speichers'!B308)</f>
        <v/>
      </c>
      <c r="C308" s="150" t="str">
        <f>IF(ISBLANK('Beladung des Speichers'!A308),"",SUMIFS('Beladung des Speichers'!$C$17:$C$300,'Beladung des Speichers'!$A$17:$A$300,A308)-SUMIFS('Entladung des Speichers'!$C$17:$C$300,'Entladung des Speichers'!$A$17:$A$300,A308)+SUMIFS(Füllstände!$B$17:$B$299,Füllstände!$A$17:$A$299,A308)-SUMIFS(Füllstände!$C$17:$C$299,Füllstände!$A$17:$A$299,A308))</f>
        <v/>
      </c>
      <c r="D308" s="151" t="str">
        <f>IF(ISBLANK('Beladung des Speichers'!A308),"",C308*'Beladung des Speichers'!C308/SUMIFS('Beladung des Speichers'!$C$17:$C$300,'Beladung des Speichers'!$A$17:$A$300,A308))</f>
        <v/>
      </c>
      <c r="E308" s="152" t="str">
        <f>IF(ISBLANK('Beladung des Speichers'!A308),"",1/SUMIFS('Beladung des Speichers'!$C$17:$C$300,'Beladung des Speichers'!$A$17:$A$300,A308)*C308*SUMIF($A$17:$A$300,A308,'Beladung des Speichers'!$E$17:$E$300))</f>
        <v/>
      </c>
      <c r="F308" s="153" t="str">
        <f>IF(ISBLANK('Beladung des Speichers'!A308),"",IF(C308=0,"0,00",D308/C308*E308))</f>
        <v/>
      </c>
      <c r="G308" s="154" t="str">
        <f>IF(ISBLANK('Beladung des Speichers'!A308),"",SUMIFS('Beladung des Speichers'!$C$17:$C$300,'Beladung des Speichers'!$A$17:$A$300,A308))</f>
        <v/>
      </c>
      <c r="H308" s="112" t="str">
        <f>IF(ISBLANK('Beladung des Speichers'!A308),"",'Beladung des Speichers'!C308)</f>
        <v/>
      </c>
      <c r="I308" s="155" t="str">
        <f>IF(ISBLANK('Beladung des Speichers'!A308),"",SUMIFS('Beladung des Speichers'!$E$17:$E$1001,'Beladung des Speichers'!$A$17:$A$1001,'Ergebnis (detailliert)'!A308))</f>
        <v/>
      </c>
      <c r="J308" s="113" t="str">
        <f>IF(ISBLANK('Beladung des Speichers'!A308),"",'Beladung des Speichers'!E308)</f>
        <v/>
      </c>
      <c r="K308" s="155" t="str">
        <f>IF(ISBLANK('Beladung des Speichers'!A308),"",SUMIFS('Entladung des Speichers'!$C$17:$C$1001,'Entladung des Speichers'!$A$17:$A$1001,'Ergebnis (detailliert)'!A308))</f>
        <v/>
      </c>
      <c r="L308" s="156" t="str">
        <f t="shared" si="18"/>
        <v/>
      </c>
      <c r="M308" s="156" t="str">
        <f>IF(ISBLANK('Entladung des Speichers'!A308),"",'Entladung des Speichers'!C308)</f>
        <v/>
      </c>
      <c r="N308" s="155" t="str">
        <f>IF(ISBLANK('Beladung des Speichers'!A308),"",SUMIFS('Entladung des Speichers'!$E$17:$E$1001,'Entladung des Speichers'!$A$17:$A$1001,'Ergebnis (detailliert)'!$A$17:$A$300))</f>
        <v/>
      </c>
      <c r="O308" s="113" t="str">
        <f t="shared" si="19"/>
        <v/>
      </c>
      <c r="P308" s="17" t="str">
        <f>IFERROR(IF(A308="","",N308*'Ergebnis (detailliert)'!J308/'Ergebnis (detailliert)'!I308),0)</f>
        <v/>
      </c>
      <c r="Q308" s="95" t="str">
        <f t="shared" si="20"/>
        <v/>
      </c>
      <c r="R308" s="96" t="str">
        <f t="shared" si="21"/>
        <v/>
      </c>
      <c r="S308" s="97" t="str">
        <f>IF(A308="","",IF(LOOKUP(A308,Stammdaten!$A$17:$A$1001,Stammdaten!$G$17:$G$1001)="Nein",0,IF(ISBLANK('Beladung des Speichers'!A308),"",ROUND(MIN(J308,Q308)*-1,2))))</f>
        <v/>
      </c>
    </row>
    <row r="309" spans="1:19" x14ac:dyDescent="0.2">
      <c r="A309" s="98" t="str">
        <f>IF('Beladung des Speichers'!A309="","",'Beladung des Speichers'!A309)</f>
        <v/>
      </c>
      <c r="B309" s="98" t="str">
        <f>IF('Beladung des Speichers'!B309="","",'Beladung des Speichers'!B309)</f>
        <v/>
      </c>
      <c r="C309" s="150" t="str">
        <f>IF(ISBLANK('Beladung des Speichers'!A309),"",SUMIFS('Beladung des Speichers'!$C$17:$C$300,'Beladung des Speichers'!$A$17:$A$300,A309)-SUMIFS('Entladung des Speichers'!$C$17:$C$300,'Entladung des Speichers'!$A$17:$A$300,A309)+SUMIFS(Füllstände!$B$17:$B$299,Füllstände!$A$17:$A$299,A309)-SUMIFS(Füllstände!$C$17:$C$299,Füllstände!$A$17:$A$299,A309))</f>
        <v/>
      </c>
      <c r="D309" s="151" t="str">
        <f>IF(ISBLANK('Beladung des Speichers'!A309),"",C309*'Beladung des Speichers'!C309/SUMIFS('Beladung des Speichers'!$C$17:$C$300,'Beladung des Speichers'!$A$17:$A$300,A309))</f>
        <v/>
      </c>
      <c r="E309" s="152" t="str">
        <f>IF(ISBLANK('Beladung des Speichers'!A309),"",1/SUMIFS('Beladung des Speichers'!$C$17:$C$300,'Beladung des Speichers'!$A$17:$A$300,A309)*C309*SUMIF($A$17:$A$300,A309,'Beladung des Speichers'!$E$17:$E$300))</f>
        <v/>
      </c>
      <c r="F309" s="153" t="str">
        <f>IF(ISBLANK('Beladung des Speichers'!A309),"",IF(C309=0,"0,00",D309/C309*E309))</f>
        <v/>
      </c>
      <c r="G309" s="154" t="str">
        <f>IF(ISBLANK('Beladung des Speichers'!A309),"",SUMIFS('Beladung des Speichers'!$C$17:$C$300,'Beladung des Speichers'!$A$17:$A$300,A309))</f>
        <v/>
      </c>
      <c r="H309" s="112" t="str">
        <f>IF(ISBLANK('Beladung des Speichers'!A309),"",'Beladung des Speichers'!C309)</f>
        <v/>
      </c>
      <c r="I309" s="155" t="str">
        <f>IF(ISBLANK('Beladung des Speichers'!A309),"",SUMIFS('Beladung des Speichers'!$E$17:$E$1001,'Beladung des Speichers'!$A$17:$A$1001,'Ergebnis (detailliert)'!A309))</f>
        <v/>
      </c>
      <c r="J309" s="113" t="str">
        <f>IF(ISBLANK('Beladung des Speichers'!A309),"",'Beladung des Speichers'!E309)</f>
        <v/>
      </c>
      <c r="K309" s="155" t="str">
        <f>IF(ISBLANK('Beladung des Speichers'!A309),"",SUMIFS('Entladung des Speichers'!$C$17:$C$1001,'Entladung des Speichers'!$A$17:$A$1001,'Ergebnis (detailliert)'!A309))</f>
        <v/>
      </c>
      <c r="L309" s="156" t="str">
        <f t="shared" si="18"/>
        <v/>
      </c>
      <c r="M309" s="156" t="str">
        <f>IF(ISBLANK('Entladung des Speichers'!A309),"",'Entladung des Speichers'!C309)</f>
        <v/>
      </c>
      <c r="N309" s="155" t="str">
        <f>IF(ISBLANK('Beladung des Speichers'!A309),"",SUMIFS('Entladung des Speichers'!$E$17:$E$1001,'Entladung des Speichers'!$A$17:$A$1001,'Ergebnis (detailliert)'!$A$17:$A$300))</f>
        <v/>
      </c>
      <c r="O309" s="113" t="str">
        <f t="shared" si="19"/>
        <v/>
      </c>
      <c r="P309" s="17" t="str">
        <f>IFERROR(IF(A309="","",N309*'Ergebnis (detailliert)'!J309/'Ergebnis (detailliert)'!I309),0)</f>
        <v/>
      </c>
      <c r="Q309" s="95" t="str">
        <f t="shared" si="20"/>
        <v/>
      </c>
      <c r="R309" s="96" t="str">
        <f t="shared" si="21"/>
        <v/>
      </c>
      <c r="S309" s="97" t="str">
        <f>IF(A309="","",IF(LOOKUP(A309,Stammdaten!$A$17:$A$1001,Stammdaten!$G$17:$G$1001)="Nein",0,IF(ISBLANK('Beladung des Speichers'!A309),"",ROUND(MIN(J309,Q309)*-1,2))))</f>
        <v/>
      </c>
    </row>
    <row r="310" spans="1:19" x14ac:dyDescent="0.2">
      <c r="A310" s="98" t="str">
        <f>IF('Beladung des Speichers'!A310="","",'Beladung des Speichers'!A310)</f>
        <v/>
      </c>
      <c r="B310" s="98" t="str">
        <f>IF('Beladung des Speichers'!B310="","",'Beladung des Speichers'!B310)</f>
        <v/>
      </c>
      <c r="C310" s="150" t="str">
        <f>IF(ISBLANK('Beladung des Speichers'!A310),"",SUMIFS('Beladung des Speichers'!$C$17:$C$300,'Beladung des Speichers'!$A$17:$A$300,A310)-SUMIFS('Entladung des Speichers'!$C$17:$C$300,'Entladung des Speichers'!$A$17:$A$300,A310)+SUMIFS(Füllstände!$B$17:$B$299,Füllstände!$A$17:$A$299,A310)-SUMIFS(Füllstände!$C$17:$C$299,Füllstände!$A$17:$A$299,A310))</f>
        <v/>
      </c>
      <c r="D310" s="151" t="str">
        <f>IF(ISBLANK('Beladung des Speichers'!A310),"",C310*'Beladung des Speichers'!C310/SUMIFS('Beladung des Speichers'!$C$17:$C$300,'Beladung des Speichers'!$A$17:$A$300,A310))</f>
        <v/>
      </c>
      <c r="E310" s="152" t="str">
        <f>IF(ISBLANK('Beladung des Speichers'!A310),"",1/SUMIFS('Beladung des Speichers'!$C$17:$C$300,'Beladung des Speichers'!$A$17:$A$300,A310)*C310*SUMIF($A$17:$A$300,A310,'Beladung des Speichers'!$E$17:$E$300))</f>
        <v/>
      </c>
      <c r="F310" s="153" t="str">
        <f>IF(ISBLANK('Beladung des Speichers'!A310),"",IF(C310=0,"0,00",D310/C310*E310))</f>
        <v/>
      </c>
      <c r="G310" s="154" t="str">
        <f>IF(ISBLANK('Beladung des Speichers'!A310),"",SUMIFS('Beladung des Speichers'!$C$17:$C$300,'Beladung des Speichers'!$A$17:$A$300,A310))</f>
        <v/>
      </c>
      <c r="H310" s="112" t="str">
        <f>IF(ISBLANK('Beladung des Speichers'!A310),"",'Beladung des Speichers'!C310)</f>
        <v/>
      </c>
      <c r="I310" s="155" t="str">
        <f>IF(ISBLANK('Beladung des Speichers'!A310),"",SUMIFS('Beladung des Speichers'!$E$17:$E$1001,'Beladung des Speichers'!$A$17:$A$1001,'Ergebnis (detailliert)'!A310))</f>
        <v/>
      </c>
      <c r="J310" s="113" t="str">
        <f>IF(ISBLANK('Beladung des Speichers'!A310),"",'Beladung des Speichers'!E310)</f>
        <v/>
      </c>
      <c r="K310" s="155" t="str">
        <f>IF(ISBLANK('Beladung des Speichers'!A310),"",SUMIFS('Entladung des Speichers'!$C$17:$C$1001,'Entladung des Speichers'!$A$17:$A$1001,'Ergebnis (detailliert)'!A310))</f>
        <v/>
      </c>
      <c r="L310" s="156" t="str">
        <f t="shared" si="18"/>
        <v/>
      </c>
      <c r="M310" s="156" t="str">
        <f>IF(ISBLANK('Entladung des Speichers'!A310),"",'Entladung des Speichers'!C310)</f>
        <v/>
      </c>
      <c r="N310" s="155" t="str">
        <f>IF(ISBLANK('Beladung des Speichers'!A310),"",SUMIFS('Entladung des Speichers'!$E$17:$E$1001,'Entladung des Speichers'!$A$17:$A$1001,'Ergebnis (detailliert)'!$A$17:$A$300))</f>
        <v/>
      </c>
      <c r="O310" s="113" t="str">
        <f t="shared" si="19"/>
        <v/>
      </c>
      <c r="P310" s="17" t="str">
        <f>IFERROR(IF(A310="","",N310*'Ergebnis (detailliert)'!J310/'Ergebnis (detailliert)'!I310),0)</f>
        <v/>
      </c>
      <c r="Q310" s="95" t="str">
        <f t="shared" si="20"/>
        <v/>
      </c>
      <c r="R310" s="96" t="str">
        <f t="shared" si="21"/>
        <v/>
      </c>
      <c r="S310" s="97" t="str">
        <f>IF(A310="","",IF(LOOKUP(A310,Stammdaten!$A$17:$A$1001,Stammdaten!$G$17:$G$1001)="Nein",0,IF(ISBLANK('Beladung des Speichers'!A310),"",ROUND(MIN(J310,Q310)*-1,2))))</f>
        <v/>
      </c>
    </row>
    <row r="311" spans="1:19" x14ac:dyDescent="0.2">
      <c r="A311" s="98" t="str">
        <f>IF('Beladung des Speichers'!A311="","",'Beladung des Speichers'!A311)</f>
        <v/>
      </c>
      <c r="B311" s="98" t="str">
        <f>IF('Beladung des Speichers'!B311="","",'Beladung des Speichers'!B311)</f>
        <v/>
      </c>
      <c r="C311" s="150" t="str">
        <f>IF(ISBLANK('Beladung des Speichers'!A311),"",SUMIFS('Beladung des Speichers'!$C$17:$C$300,'Beladung des Speichers'!$A$17:$A$300,A311)-SUMIFS('Entladung des Speichers'!$C$17:$C$300,'Entladung des Speichers'!$A$17:$A$300,A311)+SUMIFS(Füllstände!$B$17:$B$299,Füllstände!$A$17:$A$299,A311)-SUMIFS(Füllstände!$C$17:$C$299,Füllstände!$A$17:$A$299,A311))</f>
        <v/>
      </c>
      <c r="D311" s="151" t="str">
        <f>IF(ISBLANK('Beladung des Speichers'!A311),"",C311*'Beladung des Speichers'!C311/SUMIFS('Beladung des Speichers'!$C$17:$C$300,'Beladung des Speichers'!$A$17:$A$300,A311))</f>
        <v/>
      </c>
      <c r="E311" s="152" t="str">
        <f>IF(ISBLANK('Beladung des Speichers'!A311),"",1/SUMIFS('Beladung des Speichers'!$C$17:$C$300,'Beladung des Speichers'!$A$17:$A$300,A311)*C311*SUMIF($A$17:$A$300,A311,'Beladung des Speichers'!$E$17:$E$300))</f>
        <v/>
      </c>
      <c r="F311" s="153" t="str">
        <f>IF(ISBLANK('Beladung des Speichers'!A311),"",IF(C311=0,"0,00",D311/C311*E311))</f>
        <v/>
      </c>
      <c r="G311" s="154" t="str">
        <f>IF(ISBLANK('Beladung des Speichers'!A311),"",SUMIFS('Beladung des Speichers'!$C$17:$C$300,'Beladung des Speichers'!$A$17:$A$300,A311))</f>
        <v/>
      </c>
      <c r="H311" s="112" t="str">
        <f>IF(ISBLANK('Beladung des Speichers'!A311),"",'Beladung des Speichers'!C311)</f>
        <v/>
      </c>
      <c r="I311" s="155" t="str">
        <f>IF(ISBLANK('Beladung des Speichers'!A311),"",SUMIFS('Beladung des Speichers'!$E$17:$E$1001,'Beladung des Speichers'!$A$17:$A$1001,'Ergebnis (detailliert)'!A311))</f>
        <v/>
      </c>
      <c r="J311" s="113" t="str">
        <f>IF(ISBLANK('Beladung des Speichers'!A311),"",'Beladung des Speichers'!E311)</f>
        <v/>
      </c>
      <c r="K311" s="155" t="str">
        <f>IF(ISBLANK('Beladung des Speichers'!A311),"",SUMIFS('Entladung des Speichers'!$C$17:$C$1001,'Entladung des Speichers'!$A$17:$A$1001,'Ergebnis (detailliert)'!A311))</f>
        <v/>
      </c>
      <c r="L311" s="156" t="str">
        <f t="shared" si="18"/>
        <v/>
      </c>
      <c r="M311" s="156" t="str">
        <f>IF(ISBLANK('Entladung des Speichers'!A311),"",'Entladung des Speichers'!C311)</f>
        <v/>
      </c>
      <c r="N311" s="155" t="str">
        <f>IF(ISBLANK('Beladung des Speichers'!A311),"",SUMIFS('Entladung des Speichers'!$E$17:$E$1001,'Entladung des Speichers'!$A$17:$A$1001,'Ergebnis (detailliert)'!$A$17:$A$300))</f>
        <v/>
      </c>
      <c r="O311" s="113" t="str">
        <f t="shared" si="19"/>
        <v/>
      </c>
      <c r="P311" s="17" t="str">
        <f>IFERROR(IF(A311="","",N311*'Ergebnis (detailliert)'!J311/'Ergebnis (detailliert)'!I311),0)</f>
        <v/>
      </c>
      <c r="Q311" s="95" t="str">
        <f t="shared" si="20"/>
        <v/>
      </c>
      <c r="R311" s="96" t="str">
        <f t="shared" si="21"/>
        <v/>
      </c>
      <c r="S311" s="97" t="str">
        <f>IF(A311="","",IF(LOOKUP(A311,Stammdaten!$A$17:$A$1001,Stammdaten!$G$17:$G$1001)="Nein",0,IF(ISBLANK('Beladung des Speichers'!A311),"",ROUND(MIN(J311,Q311)*-1,2))))</f>
        <v/>
      </c>
    </row>
    <row r="312" spans="1:19" x14ac:dyDescent="0.2">
      <c r="A312" s="98" t="str">
        <f>IF('Beladung des Speichers'!A312="","",'Beladung des Speichers'!A312)</f>
        <v/>
      </c>
      <c r="B312" s="98" t="str">
        <f>IF('Beladung des Speichers'!B312="","",'Beladung des Speichers'!B312)</f>
        <v/>
      </c>
      <c r="C312" s="150" t="str">
        <f>IF(ISBLANK('Beladung des Speichers'!A312),"",SUMIFS('Beladung des Speichers'!$C$17:$C$300,'Beladung des Speichers'!$A$17:$A$300,A312)-SUMIFS('Entladung des Speichers'!$C$17:$C$300,'Entladung des Speichers'!$A$17:$A$300,A312)+SUMIFS(Füllstände!$B$17:$B$299,Füllstände!$A$17:$A$299,A312)-SUMIFS(Füllstände!$C$17:$C$299,Füllstände!$A$17:$A$299,A312))</f>
        <v/>
      </c>
      <c r="D312" s="151" t="str">
        <f>IF(ISBLANK('Beladung des Speichers'!A312),"",C312*'Beladung des Speichers'!C312/SUMIFS('Beladung des Speichers'!$C$17:$C$300,'Beladung des Speichers'!$A$17:$A$300,A312))</f>
        <v/>
      </c>
      <c r="E312" s="152" t="str">
        <f>IF(ISBLANK('Beladung des Speichers'!A312),"",1/SUMIFS('Beladung des Speichers'!$C$17:$C$300,'Beladung des Speichers'!$A$17:$A$300,A312)*C312*SUMIF($A$17:$A$300,A312,'Beladung des Speichers'!$E$17:$E$300))</f>
        <v/>
      </c>
      <c r="F312" s="153" t="str">
        <f>IF(ISBLANK('Beladung des Speichers'!A312),"",IF(C312=0,"0,00",D312/C312*E312))</f>
        <v/>
      </c>
      <c r="G312" s="154" t="str">
        <f>IF(ISBLANK('Beladung des Speichers'!A312),"",SUMIFS('Beladung des Speichers'!$C$17:$C$300,'Beladung des Speichers'!$A$17:$A$300,A312))</f>
        <v/>
      </c>
      <c r="H312" s="112" t="str">
        <f>IF(ISBLANK('Beladung des Speichers'!A312),"",'Beladung des Speichers'!C312)</f>
        <v/>
      </c>
      <c r="I312" s="155" t="str">
        <f>IF(ISBLANK('Beladung des Speichers'!A312),"",SUMIFS('Beladung des Speichers'!$E$17:$E$1001,'Beladung des Speichers'!$A$17:$A$1001,'Ergebnis (detailliert)'!A312))</f>
        <v/>
      </c>
      <c r="J312" s="113" t="str">
        <f>IF(ISBLANK('Beladung des Speichers'!A312),"",'Beladung des Speichers'!E312)</f>
        <v/>
      </c>
      <c r="K312" s="155" t="str">
        <f>IF(ISBLANK('Beladung des Speichers'!A312),"",SUMIFS('Entladung des Speichers'!$C$17:$C$1001,'Entladung des Speichers'!$A$17:$A$1001,'Ergebnis (detailliert)'!A312))</f>
        <v/>
      </c>
      <c r="L312" s="156" t="str">
        <f t="shared" si="18"/>
        <v/>
      </c>
      <c r="M312" s="156" t="str">
        <f>IF(ISBLANK('Entladung des Speichers'!A312),"",'Entladung des Speichers'!C312)</f>
        <v/>
      </c>
      <c r="N312" s="155" t="str">
        <f>IF(ISBLANK('Beladung des Speichers'!A312),"",SUMIFS('Entladung des Speichers'!$E$17:$E$1001,'Entladung des Speichers'!$A$17:$A$1001,'Ergebnis (detailliert)'!$A$17:$A$300))</f>
        <v/>
      </c>
      <c r="O312" s="113" t="str">
        <f t="shared" si="19"/>
        <v/>
      </c>
      <c r="P312" s="17" t="str">
        <f>IFERROR(IF(A312="","",N312*'Ergebnis (detailliert)'!J312/'Ergebnis (detailliert)'!I312),0)</f>
        <v/>
      </c>
      <c r="Q312" s="95" t="str">
        <f t="shared" si="20"/>
        <v/>
      </c>
      <c r="R312" s="96" t="str">
        <f t="shared" si="21"/>
        <v/>
      </c>
      <c r="S312" s="97" t="str">
        <f>IF(A312="","",IF(LOOKUP(A312,Stammdaten!$A$17:$A$1001,Stammdaten!$G$17:$G$1001)="Nein",0,IF(ISBLANK('Beladung des Speichers'!A312),"",ROUND(MIN(J312,Q312)*-1,2))))</f>
        <v/>
      </c>
    </row>
    <row r="313" spans="1:19" x14ac:dyDescent="0.2">
      <c r="A313" s="98" t="str">
        <f>IF('Beladung des Speichers'!A313="","",'Beladung des Speichers'!A313)</f>
        <v/>
      </c>
      <c r="B313" s="98" t="str">
        <f>IF('Beladung des Speichers'!B313="","",'Beladung des Speichers'!B313)</f>
        <v/>
      </c>
      <c r="C313" s="150" t="str">
        <f>IF(ISBLANK('Beladung des Speichers'!A313),"",SUMIFS('Beladung des Speichers'!$C$17:$C$300,'Beladung des Speichers'!$A$17:$A$300,A313)-SUMIFS('Entladung des Speichers'!$C$17:$C$300,'Entladung des Speichers'!$A$17:$A$300,A313)+SUMIFS(Füllstände!$B$17:$B$299,Füllstände!$A$17:$A$299,A313)-SUMIFS(Füllstände!$C$17:$C$299,Füllstände!$A$17:$A$299,A313))</f>
        <v/>
      </c>
      <c r="D313" s="151" t="str">
        <f>IF(ISBLANK('Beladung des Speichers'!A313),"",C313*'Beladung des Speichers'!C313/SUMIFS('Beladung des Speichers'!$C$17:$C$300,'Beladung des Speichers'!$A$17:$A$300,A313))</f>
        <v/>
      </c>
      <c r="E313" s="152" t="str">
        <f>IF(ISBLANK('Beladung des Speichers'!A313),"",1/SUMIFS('Beladung des Speichers'!$C$17:$C$300,'Beladung des Speichers'!$A$17:$A$300,A313)*C313*SUMIF($A$17:$A$300,A313,'Beladung des Speichers'!$E$17:$E$300))</f>
        <v/>
      </c>
      <c r="F313" s="153" t="str">
        <f>IF(ISBLANK('Beladung des Speichers'!A313),"",IF(C313=0,"0,00",D313/C313*E313))</f>
        <v/>
      </c>
      <c r="G313" s="154" t="str">
        <f>IF(ISBLANK('Beladung des Speichers'!A313),"",SUMIFS('Beladung des Speichers'!$C$17:$C$300,'Beladung des Speichers'!$A$17:$A$300,A313))</f>
        <v/>
      </c>
      <c r="H313" s="112" t="str">
        <f>IF(ISBLANK('Beladung des Speichers'!A313),"",'Beladung des Speichers'!C313)</f>
        <v/>
      </c>
      <c r="I313" s="155" t="str">
        <f>IF(ISBLANK('Beladung des Speichers'!A313),"",SUMIFS('Beladung des Speichers'!$E$17:$E$1001,'Beladung des Speichers'!$A$17:$A$1001,'Ergebnis (detailliert)'!A313))</f>
        <v/>
      </c>
      <c r="J313" s="113" t="str">
        <f>IF(ISBLANK('Beladung des Speichers'!A313),"",'Beladung des Speichers'!E313)</f>
        <v/>
      </c>
      <c r="K313" s="155" t="str">
        <f>IF(ISBLANK('Beladung des Speichers'!A313),"",SUMIFS('Entladung des Speichers'!$C$17:$C$1001,'Entladung des Speichers'!$A$17:$A$1001,'Ergebnis (detailliert)'!A313))</f>
        <v/>
      </c>
      <c r="L313" s="156" t="str">
        <f t="shared" si="18"/>
        <v/>
      </c>
      <c r="M313" s="156" t="str">
        <f>IF(ISBLANK('Entladung des Speichers'!A313),"",'Entladung des Speichers'!C313)</f>
        <v/>
      </c>
      <c r="N313" s="155" t="str">
        <f>IF(ISBLANK('Beladung des Speichers'!A313),"",SUMIFS('Entladung des Speichers'!$E$17:$E$1001,'Entladung des Speichers'!$A$17:$A$1001,'Ergebnis (detailliert)'!$A$17:$A$300))</f>
        <v/>
      </c>
      <c r="O313" s="113" t="str">
        <f t="shared" si="19"/>
        <v/>
      </c>
      <c r="P313" s="17" t="str">
        <f>IFERROR(IF(A313="","",N313*'Ergebnis (detailliert)'!J313/'Ergebnis (detailliert)'!I313),0)</f>
        <v/>
      </c>
      <c r="Q313" s="95" t="str">
        <f t="shared" si="20"/>
        <v/>
      </c>
      <c r="R313" s="96" t="str">
        <f t="shared" si="21"/>
        <v/>
      </c>
      <c r="S313" s="97" t="str">
        <f>IF(A313="","",IF(LOOKUP(A313,Stammdaten!$A$17:$A$1001,Stammdaten!$G$17:$G$1001)="Nein",0,IF(ISBLANK('Beladung des Speichers'!A313),"",ROUND(MIN(J313,Q313)*-1,2))))</f>
        <v/>
      </c>
    </row>
    <row r="314" spans="1:19" x14ac:dyDescent="0.2">
      <c r="A314" s="98" t="str">
        <f>IF('Beladung des Speichers'!A314="","",'Beladung des Speichers'!A314)</f>
        <v/>
      </c>
      <c r="B314" s="98" t="str">
        <f>IF('Beladung des Speichers'!B314="","",'Beladung des Speichers'!B314)</f>
        <v/>
      </c>
      <c r="C314" s="150" t="str">
        <f>IF(ISBLANK('Beladung des Speichers'!A314),"",SUMIFS('Beladung des Speichers'!$C$17:$C$300,'Beladung des Speichers'!$A$17:$A$300,A314)-SUMIFS('Entladung des Speichers'!$C$17:$C$300,'Entladung des Speichers'!$A$17:$A$300,A314)+SUMIFS(Füllstände!$B$17:$B$299,Füllstände!$A$17:$A$299,A314)-SUMIFS(Füllstände!$C$17:$C$299,Füllstände!$A$17:$A$299,A314))</f>
        <v/>
      </c>
      <c r="D314" s="151" t="str">
        <f>IF(ISBLANK('Beladung des Speichers'!A314),"",C314*'Beladung des Speichers'!C314/SUMIFS('Beladung des Speichers'!$C$17:$C$300,'Beladung des Speichers'!$A$17:$A$300,A314))</f>
        <v/>
      </c>
      <c r="E314" s="152" t="str">
        <f>IF(ISBLANK('Beladung des Speichers'!A314),"",1/SUMIFS('Beladung des Speichers'!$C$17:$C$300,'Beladung des Speichers'!$A$17:$A$300,A314)*C314*SUMIF($A$17:$A$300,A314,'Beladung des Speichers'!$E$17:$E$300))</f>
        <v/>
      </c>
      <c r="F314" s="153" t="str">
        <f>IF(ISBLANK('Beladung des Speichers'!A314),"",IF(C314=0,"0,00",D314/C314*E314))</f>
        <v/>
      </c>
      <c r="G314" s="154" t="str">
        <f>IF(ISBLANK('Beladung des Speichers'!A314),"",SUMIFS('Beladung des Speichers'!$C$17:$C$300,'Beladung des Speichers'!$A$17:$A$300,A314))</f>
        <v/>
      </c>
      <c r="H314" s="112" t="str">
        <f>IF(ISBLANK('Beladung des Speichers'!A314),"",'Beladung des Speichers'!C314)</f>
        <v/>
      </c>
      <c r="I314" s="155" t="str">
        <f>IF(ISBLANK('Beladung des Speichers'!A314),"",SUMIFS('Beladung des Speichers'!$E$17:$E$1001,'Beladung des Speichers'!$A$17:$A$1001,'Ergebnis (detailliert)'!A314))</f>
        <v/>
      </c>
      <c r="J314" s="113" t="str">
        <f>IF(ISBLANK('Beladung des Speichers'!A314),"",'Beladung des Speichers'!E314)</f>
        <v/>
      </c>
      <c r="K314" s="155" t="str">
        <f>IF(ISBLANK('Beladung des Speichers'!A314),"",SUMIFS('Entladung des Speichers'!$C$17:$C$1001,'Entladung des Speichers'!$A$17:$A$1001,'Ergebnis (detailliert)'!A314))</f>
        <v/>
      </c>
      <c r="L314" s="156" t="str">
        <f t="shared" si="18"/>
        <v/>
      </c>
      <c r="M314" s="156" t="str">
        <f>IF(ISBLANK('Entladung des Speichers'!A314),"",'Entladung des Speichers'!C314)</f>
        <v/>
      </c>
      <c r="N314" s="155" t="str">
        <f>IF(ISBLANK('Beladung des Speichers'!A314),"",SUMIFS('Entladung des Speichers'!$E$17:$E$1001,'Entladung des Speichers'!$A$17:$A$1001,'Ergebnis (detailliert)'!$A$17:$A$300))</f>
        <v/>
      </c>
      <c r="O314" s="113" t="str">
        <f t="shared" si="19"/>
        <v/>
      </c>
      <c r="P314" s="17" t="str">
        <f>IFERROR(IF(A314="","",N314*'Ergebnis (detailliert)'!J314/'Ergebnis (detailliert)'!I314),0)</f>
        <v/>
      </c>
      <c r="Q314" s="95" t="str">
        <f t="shared" si="20"/>
        <v/>
      </c>
      <c r="R314" s="96" t="str">
        <f t="shared" si="21"/>
        <v/>
      </c>
      <c r="S314" s="97" t="str">
        <f>IF(A314="","",IF(LOOKUP(A314,Stammdaten!$A$17:$A$1001,Stammdaten!$G$17:$G$1001)="Nein",0,IF(ISBLANK('Beladung des Speichers'!A314),"",ROUND(MIN(J314,Q314)*-1,2))))</f>
        <v/>
      </c>
    </row>
    <row r="315" spans="1:19" x14ac:dyDescent="0.2">
      <c r="A315" s="98" t="str">
        <f>IF('Beladung des Speichers'!A315="","",'Beladung des Speichers'!A315)</f>
        <v/>
      </c>
      <c r="B315" s="98" t="str">
        <f>IF('Beladung des Speichers'!B315="","",'Beladung des Speichers'!B315)</f>
        <v/>
      </c>
      <c r="C315" s="150" t="str">
        <f>IF(ISBLANK('Beladung des Speichers'!A315),"",SUMIFS('Beladung des Speichers'!$C$17:$C$300,'Beladung des Speichers'!$A$17:$A$300,A315)-SUMIFS('Entladung des Speichers'!$C$17:$C$300,'Entladung des Speichers'!$A$17:$A$300,A315)+SUMIFS(Füllstände!$B$17:$B$299,Füllstände!$A$17:$A$299,A315)-SUMIFS(Füllstände!$C$17:$C$299,Füllstände!$A$17:$A$299,A315))</f>
        <v/>
      </c>
      <c r="D315" s="151" t="str">
        <f>IF(ISBLANK('Beladung des Speichers'!A315),"",C315*'Beladung des Speichers'!C315/SUMIFS('Beladung des Speichers'!$C$17:$C$300,'Beladung des Speichers'!$A$17:$A$300,A315))</f>
        <v/>
      </c>
      <c r="E315" s="152" t="str">
        <f>IF(ISBLANK('Beladung des Speichers'!A315),"",1/SUMIFS('Beladung des Speichers'!$C$17:$C$300,'Beladung des Speichers'!$A$17:$A$300,A315)*C315*SUMIF($A$17:$A$300,A315,'Beladung des Speichers'!$E$17:$E$300))</f>
        <v/>
      </c>
      <c r="F315" s="153" t="str">
        <f>IF(ISBLANK('Beladung des Speichers'!A315),"",IF(C315=0,"0,00",D315/C315*E315))</f>
        <v/>
      </c>
      <c r="G315" s="154" t="str">
        <f>IF(ISBLANK('Beladung des Speichers'!A315),"",SUMIFS('Beladung des Speichers'!$C$17:$C$300,'Beladung des Speichers'!$A$17:$A$300,A315))</f>
        <v/>
      </c>
      <c r="H315" s="112" t="str">
        <f>IF(ISBLANK('Beladung des Speichers'!A315),"",'Beladung des Speichers'!C315)</f>
        <v/>
      </c>
      <c r="I315" s="155" t="str">
        <f>IF(ISBLANK('Beladung des Speichers'!A315),"",SUMIFS('Beladung des Speichers'!$E$17:$E$1001,'Beladung des Speichers'!$A$17:$A$1001,'Ergebnis (detailliert)'!A315))</f>
        <v/>
      </c>
      <c r="J315" s="113" t="str">
        <f>IF(ISBLANK('Beladung des Speichers'!A315),"",'Beladung des Speichers'!E315)</f>
        <v/>
      </c>
      <c r="K315" s="155" t="str">
        <f>IF(ISBLANK('Beladung des Speichers'!A315),"",SUMIFS('Entladung des Speichers'!$C$17:$C$1001,'Entladung des Speichers'!$A$17:$A$1001,'Ergebnis (detailliert)'!A315))</f>
        <v/>
      </c>
      <c r="L315" s="156" t="str">
        <f t="shared" si="18"/>
        <v/>
      </c>
      <c r="M315" s="156" t="str">
        <f>IF(ISBLANK('Entladung des Speichers'!A315),"",'Entladung des Speichers'!C315)</f>
        <v/>
      </c>
      <c r="N315" s="155" t="str">
        <f>IF(ISBLANK('Beladung des Speichers'!A315),"",SUMIFS('Entladung des Speichers'!$E$17:$E$1001,'Entladung des Speichers'!$A$17:$A$1001,'Ergebnis (detailliert)'!$A$17:$A$300))</f>
        <v/>
      </c>
      <c r="O315" s="113" t="str">
        <f t="shared" si="19"/>
        <v/>
      </c>
      <c r="P315" s="17" t="str">
        <f>IFERROR(IF(A315="","",N315*'Ergebnis (detailliert)'!J315/'Ergebnis (detailliert)'!I315),0)</f>
        <v/>
      </c>
      <c r="Q315" s="95" t="str">
        <f t="shared" si="20"/>
        <v/>
      </c>
      <c r="R315" s="96" t="str">
        <f t="shared" si="21"/>
        <v/>
      </c>
      <c r="S315" s="97" t="str">
        <f>IF(A315="","",IF(LOOKUP(A315,Stammdaten!$A$17:$A$1001,Stammdaten!$G$17:$G$1001)="Nein",0,IF(ISBLANK('Beladung des Speichers'!A315),"",ROUND(MIN(J315,Q315)*-1,2))))</f>
        <v/>
      </c>
    </row>
    <row r="316" spans="1:19" x14ac:dyDescent="0.2">
      <c r="A316" s="98" t="str">
        <f>IF('Beladung des Speichers'!A316="","",'Beladung des Speichers'!A316)</f>
        <v/>
      </c>
      <c r="B316" s="98" t="str">
        <f>IF('Beladung des Speichers'!B316="","",'Beladung des Speichers'!B316)</f>
        <v/>
      </c>
      <c r="C316" s="150" t="str">
        <f>IF(ISBLANK('Beladung des Speichers'!A316),"",SUMIFS('Beladung des Speichers'!$C$17:$C$300,'Beladung des Speichers'!$A$17:$A$300,A316)-SUMIFS('Entladung des Speichers'!$C$17:$C$300,'Entladung des Speichers'!$A$17:$A$300,A316)+SUMIFS(Füllstände!$B$17:$B$299,Füllstände!$A$17:$A$299,A316)-SUMIFS(Füllstände!$C$17:$C$299,Füllstände!$A$17:$A$299,A316))</f>
        <v/>
      </c>
      <c r="D316" s="151" t="str">
        <f>IF(ISBLANK('Beladung des Speichers'!A316),"",C316*'Beladung des Speichers'!C316/SUMIFS('Beladung des Speichers'!$C$17:$C$300,'Beladung des Speichers'!$A$17:$A$300,A316))</f>
        <v/>
      </c>
      <c r="E316" s="152" t="str">
        <f>IF(ISBLANK('Beladung des Speichers'!A316),"",1/SUMIFS('Beladung des Speichers'!$C$17:$C$300,'Beladung des Speichers'!$A$17:$A$300,A316)*C316*SUMIF($A$17:$A$300,A316,'Beladung des Speichers'!$E$17:$E$300))</f>
        <v/>
      </c>
      <c r="F316" s="153" t="str">
        <f>IF(ISBLANK('Beladung des Speichers'!A316),"",IF(C316=0,"0,00",D316/C316*E316))</f>
        <v/>
      </c>
      <c r="G316" s="154" t="str">
        <f>IF(ISBLANK('Beladung des Speichers'!A316),"",SUMIFS('Beladung des Speichers'!$C$17:$C$300,'Beladung des Speichers'!$A$17:$A$300,A316))</f>
        <v/>
      </c>
      <c r="H316" s="112" t="str">
        <f>IF(ISBLANK('Beladung des Speichers'!A316),"",'Beladung des Speichers'!C316)</f>
        <v/>
      </c>
      <c r="I316" s="155" t="str">
        <f>IF(ISBLANK('Beladung des Speichers'!A316),"",SUMIFS('Beladung des Speichers'!$E$17:$E$1001,'Beladung des Speichers'!$A$17:$A$1001,'Ergebnis (detailliert)'!A316))</f>
        <v/>
      </c>
      <c r="J316" s="113" t="str">
        <f>IF(ISBLANK('Beladung des Speichers'!A316),"",'Beladung des Speichers'!E316)</f>
        <v/>
      </c>
      <c r="K316" s="155" t="str">
        <f>IF(ISBLANK('Beladung des Speichers'!A316),"",SUMIFS('Entladung des Speichers'!$C$17:$C$1001,'Entladung des Speichers'!$A$17:$A$1001,'Ergebnis (detailliert)'!A316))</f>
        <v/>
      </c>
      <c r="L316" s="156" t="str">
        <f t="shared" si="18"/>
        <v/>
      </c>
      <c r="M316" s="156" t="str">
        <f>IF(ISBLANK('Entladung des Speichers'!A316),"",'Entladung des Speichers'!C316)</f>
        <v/>
      </c>
      <c r="N316" s="155" t="str">
        <f>IF(ISBLANK('Beladung des Speichers'!A316),"",SUMIFS('Entladung des Speichers'!$E$17:$E$1001,'Entladung des Speichers'!$A$17:$A$1001,'Ergebnis (detailliert)'!$A$17:$A$300))</f>
        <v/>
      </c>
      <c r="O316" s="113" t="str">
        <f t="shared" si="19"/>
        <v/>
      </c>
      <c r="P316" s="17" t="str">
        <f>IFERROR(IF(A316="","",N316*'Ergebnis (detailliert)'!J316/'Ergebnis (detailliert)'!I316),0)</f>
        <v/>
      </c>
      <c r="Q316" s="95" t="str">
        <f t="shared" si="20"/>
        <v/>
      </c>
      <c r="R316" s="96" t="str">
        <f t="shared" si="21"/>
        <v/>
      </c>
      <c r="S316" s="97" t="str">
        <f>IF(A316="","",IF(LOOKUP(A316,Stammdaten!$A$17:$A$1001,Stammdaten!$G$17:$G$1001)="Nein",0,IF(ISBLANK('Beladung des Speichers'!A316),"",ROUND(MIN(J316,Q316)*-1,2))))</f>
        <v/>
      </c>
    </row>
    <row r="317" spans="1:19" x14ac:dyDescent="0.2">
      <c r="A317" s="98" t="str">
        <f>IF('Beladung des Speichers'!A317="","",'Beladung des Speichers'!A317)</f>
        <v/>
      </c>
      <c r="B317" s="98" t="str">
        <f>IF('Beladung des Speichers'!B317="","",'Beladung des Speichers'!B317)</f>
        <v/>
      </c>
      <c r="C317" s="150" t="str">
        <f>IF(ISBLANK('Beladung des Speichers'!A317),"",SUMIFS('Beladung des Speichers'!$C$17:$C$300,'Beladung des Speichers'!$A$17:$A$300,A317)-SUMIFS('Entladung des Speichers'!$C$17:$C$300,'Entladung des Speichers'!$A$17:$A$300,A317)+SUMIFS(Füllstände!$B$17:$B$299,Füllstände!$A$17:$A$299,A317)-SUMIFS(Füllstände!$C$17:$C$299,Füllstände!$A$17:$A$299,A317))</f>
        <v/>
      </c>
      <c r="D317" s="151" t="str">
        <f>IF(ISBLANK('Beladung des Speichers'!A317),"",C317*'Beladung des Speichers'!C317/SUMIFS('Beladung des Speichers'!$C$17:$C$300,'Beladung des Speichers'!$A$17:$A$300,A317))</f>
        <v/>
      </c>
      <c r="E317" s="152" t="str">
        <f>IF(ISBLANK('Beladung des Speichers'!A317),"",1/SUMIFS('Beladung des Speichers'!$C$17:$C$300,'Beladung des Speichers'!$A$17:$A$300,A317)*C317*SUMIF($A$17:$A$300,A317,'Beladung des Speichers'!$E$17:$E$300))</f>
        <v/>
      </c>
      <c r="F317" s="153" t="str">
        <f>IF(ISBLANK('Beladung des Speichers'!A317),"",IF(C317=0,"0,00",D317/C317*E317))</f>
        <v/>
      </c>
      <c r="G317" s="154" t="str">
        <f>IF(ISBLANK('Beladung des Speichers'!A317),"",SUMIFS('Beladung des Speichers'!$C$17:$C$300,'Beladung des Speichers'!$A$17:$A$300,A317))</f>
        <v/>
      </c>
      <c r="H317" s="112" t="str">
        <f>IF(ISBLANK('Beladung des Speichers'!A317),"",'Beladung des Speichers'!C317)</f>
        <v/>
      </c>
      <c r="I317" s="155" t="str">
        <f>IF(ISBLANK('Beladung des Speichers'!A317),"",SUMIFS('Beladung des Speichers'!$E$17:$E$1001,'Beladung des Speichers'!$A$17:$A$1001,'Ergebnis (detailliert)'!A317))</f>
        <v/>
      </c>
      <c r="J317" s="113" t="str">
        <f>IF(ISBLANK('Beladung des Speichers'!A317),"",'Beladung des Speichers'!E317)</f>
        <v/>
      </c>
      <c r="K317" s="155" t="str">
        <f>IF(ISBLANK('Beladung des Speichers'!A317),"",SUMIFS('Entladung des Speichers'!$C$17:$C$1001,'Entladung des Speichers'!$A$17:$A$1001,'Ergebnis (detailliert)'!A317))</f>
        <v/>
      </c>
      <c r="L317" s="156" t="str">
        <f t="shared" si="18"/>
        <v/>
      </c>
      <c r="M317" s="156" t="str">
        <f>IF(ISBLANK('Entladung des Speichers'!A317),"",'Entladung des Speichers'!C317)</f>
        <v/>
      </c>
      <c r="N317" s="155" t="str">
        <f>IF(ISBLANK('Beladung des Speichers'!A317),"",SUMIFS('Entladung des Speichers'!$E$17:$E$1001,'Entladung des Speichers'!$A$17:$A$1001,'Ergebnis (detailliert)'!$A$17:$A$300))</f>
        <v/>
      </c>
      <c r="O317" s="113" t="str">
        <f t="shared" si="19"/>
        <v/>
      </c>
      <c r="P317" s="17" t="str">
        <f>IFERROR(IF(A317="","",N317*'Ergebnis (detailliert)'!J317/'Ergebnis (detailliert)'!I317),0)</f>
        <v/>
      </c>
      <c r="Q317" s="95" t="str">
        <f t="shared" si="20"/>
        <v/>
      </c>
      <c r="R317" s="96" t="str">
        <f t="shared" si="21"/>
        <v/>
      </c>
      <c r="S317" s="97" t="str">
        <f>IF(A317="","",IF(LOOKUP(A317,Stammdaten!$A$17:$A$1001,Stammdaten!$G$17:$G$1001)="Nein",0,IF(ISBLANK('Beladung des Speichers'!A317),"",ROUND(MIN(J317,Q317)*-1,2))))</f>
        <v/>
      </c>
    </row>
    <row r="318" spans="1:19" x14ac:dyDescent="0.2">
      <c r="A318" s="98" t="str">
        <f>IF('Beladung des Speichers'!A318="","",'Beladung des Speichers'!A318)</f>
        <v/>
      </c>
      <c r="B318" s="98" t="str">
        <f>IF('Beladung des Speichers'!B318="","",'Beladung des Speichers'!B318)</f>
        <v/>
      </c>
      <c r="C318" s="150" t="str">
        <f>IF(ISBLANK('Beladung des Speichers'!A318),"",SUMIFS('Beladung des Speichers'!$C$17:$C$300,'Beladung des Speichers'!$A$17:$A$300,A318)-SUMIFS('Entladung des Speichers'!$C$17:$C$300,'Entladung des Speichers'!$A$17:$A$300,A318)+SUMIFS(Füllstände!$B$17:$B$299,Füllstände!$A$17:$A$299,A318)-SUMIFS(Füllstände!$C$17:$C$299,Füllstände!$A$17:$A$299,A318))</f>
        <v/>
      </c>
      <c r="D318" s="151" t="str">
        <f>IF(ISBLANK('Beladung des Speichers'!A318),"",C318*'Beladung des Speichers'!C318/SUMIFS('Beladung des Speichers'!$C$17:$C$300,'Beladung des Speichers'!$A$17:$A$300,A318))</f>
        <v/>
      </c>
      <c r="E318" s="152" t="str">
        <f>IF(ISBLANK('Beladung des Speichers'!A318),"",1/SUMIFS('Beladung des Speichers'!$C$17:$C$300,'Beladung des Speichers'!$A$17:$A$300,A318)*C318*SUMIF($A$17:$A$300,A318,'Beladung des Speichers'!$E$17:$E$300))</f>
        <v/>
      </c>
      <c r="F318" s="153" t="str">
        <f>IF(ISBLANK('Beladung des Speichers'!A318),"",IF(C318=0,"0,00",D318/C318*E318))</f>
        <v/>
      </c>
      <c r="G318" s="154" t="str">
        <f>IF(ISBLANK('Beladung des Speichers'!A318),"",SUMIFS('Beladung des Speichers'!$C$17:$C$300,'Beladung des Speichers'!$A$17:$A$300,A318))</f>
        <v/>
      </c>
      <c r="H318" s="112" t="str">
        <f>IF(ISBLANK('Beladung des Speichers'!A318),"",'Beladung des Speichers'!C318)</f>
        <v/>
      </c>
      <c r="I318" s="155" t="str">
        <f>IF(ISBLANK('Beladung des Speichers'!A318),"",SUMIFS('Beladung des Speichers'!$E$17:$E$1001,'Beladung des Speichers'!$A$17:$A$1001,'Ergebnis (detailliert)'!A318))</f>
        <v/>
      </c>
      <c r="J318" s="113" t="str">
        <f>IF(ISBLANK('Beladung des Speichers'!A318),"",'Beladung des Speichers'!E318)</f>
        <v/>
      </c>
      <c r="K318" s="155" t="str">
        <f>IF(ISBLANK('Beladung des Speichers'!A318),"",SUMIFS('Entladung des Speichers'!$C$17:$C$1001,'Entladung des Speichers'!$A$17:$A$1001,'Ergebnis (detailliert)'!A318))</f>
        <v/>
      </c>
      <c r="L318" s="156" t="str">
        <f t="shared" si="18"/>
        <v/>
      </c>
      <c r="M318" s="156" t="str">
        <f>IF(ISBLANK('Entladung des Speichers'!A318),"",'Entladung des Speichers'!C318)</f>
        <v/>
      </c>
      <c r="N318" s="155" t="str">
        <f>IF(ISBLANK('Beladung des Speichers'!A318),"",SUMIFS('Entladung des Speichers'!$E$17:$E$1001,'Entladung des Speichers'!$A$17:$A$1001,'Ergebnis (detailliert)'!$A$17:$A$300))</f>
        <v/>
      </c>
      <c r="O318" s="113" t="str">
        <f t="shared" si="19"/>
        <v/>
      </c>
      <c r="P318" s="17" t="str">
        <f>IFERROR(IF(A318="","",N318*'Ergebnis (detailliert)'!J318/'Ergebnis (detailliert)'!I318),0)</f>
        <v/>
      </c>
      <c r="Q318" s="95" t="str">
        <f t="shared" si="20"/>
        <v/>
      </c>
      <c r="R318" s="96" t="str">
        <f t="shared" si="21"/>
        <v/>
      </c>
      <c r="S318" s="97" t="str">
        <f>IF(A318="","",IF(LOOKUP(A318,Stammdaten!$A$17:$A$1001,Stammdaten!$G$17:$G$1001)="Nein",0,IF(ISBLANK('Beladung des Speichers'!A318),"",ROUND(MIN(J318,Q318)*-1,2))))</f>
        <v/>
      </c>
    </row>
    <row r="319" spans="1:19" x14ac:dyDescent="0.2">
      <c r="A319" s="98" t="str">
        <f>IF('Beladung des Speichers'!A319="","",'Beladung des Speichers'!A319)</f>
        <v/>
      </c>
      <c r="B319" s="98" t="str">
        <f>IF('Beladung des Speichers'!B319="","",'Beladung des Speichers'!B319)</f>
        <v/>
      </c>
      <c r="C319" s="150" t="str">
        <f>IF(ISBLANK('Beladung des Speichers'!A319),"",SUMIFS('Beladung des Speichers'!$C$17:$C$300,'Beladung des Speichers'!$A$17:$A$300,A319)-SUMIFS('Entladung des Speichers'!$C$17:$C$300,'Entladung des Speichers'!$A$17:$A$300,A319)+SUMIFS(Füllstände!$B$17:$B$299,Füllstände!$A$17:$A$299,A319)-SUMIFS(Füllstände!$C$17:$C$299,Füllstände!$A$17:$A$299,A319))</f>
        <v/>
      </c>
      <c r="D319" s="151" t="str">
        <f>IF(ISBLANK('Beladung des Speichers'!A319),"",C319*'Beladung des Speichers'!C319/SUMIFS('Beladung des Speichers'!$C$17:$C$300,'Beladung des Speichers'!$A$17:$A$300,A319))</f>
        <v/>
      </c>
      <c r="E319" s="152" t="str">
        <f>IF(ISBLANK('Beladung des Speichers'!A319),"",1/SUMIFS('Beladung des Speichers'!$C$17:$C$300,'Beladung des Speichers'!$A$17:$A$300,A319)*C319*SUMIF($A$17:$A$300,A319,'Beladung des Speichers'!$E$17:$E$300))</f>
        <v/>
      </c>
      <c r="F319" s="153" t="str">
        <f>IF(ISBLANK('Beladung des Speichers'!A319),"",IF(C319=0,"0,00",D319/C319*E319))</f>
        <v/>
      </c>
      <c r="G319" s="154" t="str">
        <f>IF(ISBLANK('Beladung des Speichers'!A319),"",SUMIFS('Beladung des Speichers'!$C$17:$C$300,'Beladung des Speichers'!$A$17:$A$300,A319))</f>
        <v/>
      </c>
      <c r="H319" s="112" t="str">
        <f>IF(ISBLANK('Beladung des Speichers'!A319),"",'Beladung des Speichers'!C319)</f>
        <v/>
      </c>
      <c r="I319" s="155" t="str">
        <f>IF(ISBLANK('Beladung des Speichers'!A319),"",SUMIFS('Beladung des Speichers'!$E$17:$E$1001,'Beladung des Speichers'!$A$17:$A$1001,'Ergebnis (detailliert)'!A319))</f>
        <v/>
      </c>
      <c r="J319" s="113" t="str">
        <f>IF(ISBLANK('Beladung des Speichers'!A319),"",'Beladung des Speichers'!E319)</f>
        <v/>
      </c>
      <c r="K319" s="155" t="str">
        <f>IF(ISBLANK('Beladung des Speichers'!A319),"",SUMIFS('Entladung des Speichers'!$C$17:$C$1001,'Entladung des Speichers'!$A$17:$A$1001,'Ergebnis (detailliert)'!A319))</f>
        <v/>
      </c>
      <c r="L319" s="156" t="str">
        <f t="shared" si="18"/>
        <v/>
      </c>
      <c r="M319" s="156" t="str">
        <f>IF(ISBLANK('Entladung des Speichers'!A319),"",'Entladung des Speichers'!C319)</f>
        <v/>
      </c>
      <c r="N319" s="155" t="str">
        <f>IF(ISBLANK('Beladung des Speichers'!A319),"",SUMIFS('Entladung des Speichers'!$E$17:$E$1001,'Entladung des Speichers'!$A$17:$A$1001,'Ergebnis (detailliert)'!$A$17:$A$300))</f>
        <v/>
      </c>
      <c r="O319" s="113" t="str">
        <f t="shared" si="19"/>
        <v/>
      </c>
      <c r="P319" s="17" t="str">
        <f>IFERROR(IF(A319="","",N319*'Ergebnis (detailliert)'!J319/'Ergebnis (detailliert)'!I319),0)</f>
        <v/>
      </c>
      <c r="Q319" s="95" t="str">
        <f t="shared" si="20"/>
        <v/>
      </c>
      <c r="R319" s="96" t="str">
        <f t="shared" si="21"/>
        <v/>
      </c>
      <c r="S319" s="97" t="str">
        <f>IF(A319="","",IF(LOOKUP(A319,Stammdaten!$A$17:$A$1001,Stammdaten!$G$17:$G$1001)="Nein",0,IF(ISBLANK('Beladung des Speichers'!A319),"",ROUND(MIN(J319,Q319)*-1,2))))</f>
        <v/>
      </c>
    </row>
    <row r="320" spans="1:19" x14ac:dyDescent="0.2">
      <c r="A320" s="98" t="str">
        <f>IF('Beladung des Speichers'!A320="","",'Beladung des Speichers'!A320)</f>
        <v/>
      </c>
      <c r="B320" s="98" t="str">
        <f>IF('Beladung des Speichers'!B320="","",'Beladung des Speichers'!B320)</f>
        <v/>
      </c>
      <c r="C320" s="150" t="str">
        <f>IF(ISBLANK('Beladung des Speichers'!A320),"",SUMIFS('Beladung des Speichers'!$C$17:$C$300,'Beladung des Speichers'!$A$17:$A$300,A320)-SUMIFS('Entladung des Speichers'!$C$17:$C$300,'Entladung des Speichers'!$A$17:$A$300,A320)+SUMIFS(Füllstände!$B$17:$B$299,Füllstände!$A$17:$A$299,A320)-SUMIFS(Füllstände!$C$17:$C$299,Füllstände!$A$17:$A$299,A320))</f>
        <v/>
      </c>
      <c r="D320" s="151" t="str">
        <f>IF(ISBLANK('Beladung des Speichers'!A320),"",C320*'Beladung des Speichers'!C320/SUMIFS('Beladung des Speichers'!$C$17:$C$300,'Beladung des Speichers'!$A$17:$A$300,A320))</f>
        <v/>
      </c>
      <c r="E320" s="152" t="str">
        <f>IF(ISBLANK('Beladung des Speichers'!A320),"",1/SUMIFS('Beladung des Speichers'!$C$17:$C$300,'Beladung des Speichers'!$A$17:$A$300,A320)*C320*SUMIF($A$17:$A$300,A320,'Beladung des Speichers'!$E$17:$E$300))</f>
        <v/>
      </c>
      <c r="F320" s="153" t="str">
        <f>IF(ISBLANK('Beladung des Speichers'!A320),"",IF(C320=0,"0,00",D320/C320*E320))</f>
        <v/>
      </c>
      <c r="G320" s="154" t="str">
        <f>IF(ISBLANK('Beladung des Speichers'!A320),"",SUMIFS('Beladung des Speichers'!$C$17:$C$300,'Beladung des Speichers'!$A$17:$A$300,A320))</f>
        <v/>
      </c>
      <c r="H320" s="112" t="str">
        <f>IF(ISBLANK('Beladung des Speichers'!A320),"",'Beladung des Speichers'!C320)</f>
        <v/>
      </c>
      <c r="I320" s="155" t="str">
        <f>IF(ISBLANK('Beladung des Speichers'!A320),"",SUMIFS('Beladung des Speichers'!$E$17:$E$1001,'Beladung des Speichers'!$A$17:$A$1001,'Ergebnis (detailliert)'!A320))</f>
        <v/>
      </c>
      <c r="J320" s="113" t="str">
        <f>IF(ISBLANK('Beladung des Speichers'!A320),"",'Beladung des Speichers'!E320)</f>
        <v/>
      </c>
      <c r="K320" s="155" t="str">
        <f>IF(ISBLANK('Beladung des Speichers'!A320),"",SUMIFS('Entladung des Speichers'!$C$17:$C$1001,'Entladung des Speichers'!$A$17:$A$1001,'Ergebnis (detailliert)'!A320))</f>
        <v/>
      </c>
      <c r="L320" s="156" t="str">
        <f t="shared" si="18"/>
        <v/>
      </c>
      <c r="M320" s="156" t="str">
        <f>IF(ISBLANK('Entladung des Speichers'!A320),"",'Entladung des Speichers'!C320)</f>
        <v/>
      </c>
      <c r="N320" s="155" t="str">
        <f>IF(ISBLANK('Beladung des Speichers'!A320),"",SUMIFS('Entladung des Speichers'!$E$17:$E$1001,'Entladung des Speichers'!$A$17:$A$1001,'Ergebnis (detailliert)'!$A$17:$A$300))</f>
        <v/>
      </c>
      <c r="O320" s="113" t="str">
        <f t="shared" si="19"/>
        <v/>
      </c>
      <c r="P320" s="17" t="str">
        <f>IFERROR(IF(A320="","",N320*'Ergebnis (detailliert)'!J320/'Ergebnis (detailliert)'!I320),0)</f>
        <v/>
      </c>
      <c r="Q320" s="95" t="str">
        <f t="shared" si="20"/>
        <v/>
      </c>
      <c r="R320" s="96" t="str">
        <f t="shared" si="21"/>
        <v/>
      </c>
      <c r="S320" s="97" t="str">
        <f>IF(A320="","",IF(LOOKUP(A320,Stammdaten!$A$17:$A$1001,Stammdaten!$G$17:$G$1001)="Nein",0,IF(ISBLANK('Beladung des Speichers'!A320),"",ROUND(MIN(J320,Q320)*-1,2))))</f>
        <v/>
      </c>
    </row>
    <row r="321" spans="1:19" x14ac:dyDescent="0.2">
      <c r="A321" s="98" t="str">
        <f>IF('Beladung des Speichers'!A321="","",'Beladung des Speichers'!A321)</f>
        <v/>
      </c>
      <c r="B321" s="98" t="str">
        <f>IF('Beladung des Speichers'!B321="","",'Beladung des Speichers'!B321)</f>
        <v/>
      </c>
      <c r="C321" s="150" t="str">
        <f>IF(ISBLANK('Beladung des Speichers'!A321),"",SUMIFS('Beladung des Speichers'!$C$17:$C$300,'Beladung des Speichers'!$A$17:$A$300,A321)-SUMIFS('Entladung des Speichers'!$C$17:$C$300,'Entladung des Speichers'!$A$17:$A$300,A321)+SUMIFS(Füllstände!$B$17:$B$299,Füllstände!$A$17:$A$299,A321)-SUMIFS(Füllstände!$C$17:$C$299,Füllstände!$A$17:$A$299,A321))</f>
        <v/>
      </c>
      <c r="D321" s="151" t="str">
        <f>IF(ISBLANK('Beladung des Speichers'!A321),"",C321*'Beladung des Speichers'!C321/SUMIFS('Beladung des Speichers'!$C$17:$C$300,'Beladung des Speichers'!$A$17:$A$300,A321))</f>
        <v/>
      </c>
      <c r="E321" s="152" t="str">
        <f>IF(ISBLANK('Beladung des Speichers'!A321),"",1/SUMIFS('Beladung des Speichers'!$C$17:$C$300,'Beladung des Speichers'!$A$17:$A$300,A321)*C321*SUMIF($A$17:$A$300,A321,'Beladung des Speichers'!$E$17:$E$300))</f>
        <v/>
      </c>
      <c r="F321" s="153" t="str">
        <f>IF(ISBLANK('Beladung des Speichers'!A321),"",IF(C321=0,"0,00",D321/C321*E321))</f>
        <v/>
      </c>
      <c r="G321" s="154" t="str">
        <f>IF(ISBLANK('Beladung des Speichers'!A321),"",SUMIFS('Beladung des Speichers'!$C$17:$C$300,'Beladung des Speichers'!$A$17:$A$300,A321))</f>
        <v/>
      </c>
      <c r="H321" s="112" t="str">
        <f>IF(ISBLANK('Beladung des Speichers'!A321),"",'Beladung des Speichers'!C321)</f>
        <v/>
      </c>
      <c r="I321" s="155" t="str">
        <f>IF(ISBLANK('Beladung des Speichers'!A321),"",SUMIFS('Beladung des Speichers'!$E$17:$E$1001,'Beladung des Speichers'!$A$17:$A$1001,'Ergebnis (detailliert)'!A321))</f>
        <v/>
      </c>
      <c r="J321" s="113" t="str">
        <f>IF(ISBLANK('Beladung des Speichers'!A321),"",'Beladung des Speichers'!E321)</f>
        <v/>
      </c>
      <c r="K321" s="155" t="str">
        <f>IF(ISBLANK('Beladung des Speichers'!A321),"",SUMIFS('Entladung des Speichers'!$C$17:$C$1001,'Entladung des Speichers'!$A$17:$A$1001,'Ergebnis (detailliert)'!A321))</f>
        <v/>
      </c>
      <c r="L321" s="156" t="str">
        <f t="shared" si="18"/>
        <v/>
      </c>
      <c r="M321" s="156" t="str">
        <f>IF(ISBLANK('Entladung des Speichers'!A321),"",'Entladung des Speichers'!C321)</f>
        <v/>
      </c>
      <c r="N321" s="155" t="str">
        <f>IF(ISBLANK('Beladung des Speichers'!A321),"",SUMIFS('Entladung des Speichers'!$E$17:$E$1001,'Entladung des Speichers'!$A$17:$A$1001,'Ergebnis (detailliert)'!$A$17:$A$300))</f>
        <v/>
      </c>
      <c r="O321" s="113" t="str">
        <f t="shared" si="19"/>
        <v/>
      </c>
      <c r="P321" s="17" t="str">
        <f>IFERROR(IF(A321="","",N321*'Ergebnis (detailliert)'!J321/'Ergebnis (detailliert)'!I321),0)</f>
        <v/>
      </c>
      <c r="Q321" s="95" t="str">
        <f t="shared" si="20"/>
        <v/>
      </c>
      <c r="R321" s="96" t="str">
        <f t="shared" si="21"/>
        <v/>
      </c>
      <c r="S321" s="97" t="str">
        <f>IF(A321="","",IF(LOOKUP(A321,Stammdaten!$A$17:$A$1001,Stammdaten!$G$17:$G$1001)="Nein",0,IF(ISBLANK('Beladung des Speichers'!A321),"",ROUND(MIN(J321,Q321)*-1,2))))</f>
        <v/>
      </c>
    </row>
    <row r="322" spans="1:19" x14ac:dyDescent="0.2">
      <c r="A322" s="98" t="str">
        <f>IF('Beladung des Speichers'!A322="","",'Beladung des Speichers'!A322)</f>
        <v/>
      </c>
      <c r="B322" s="98" t="str">
        <f>IF('Beladung des Speichers'!B322="","",'Beladung des Speichers'!B322)</f>
        <v/>
      </c>
      <c r="C322" s="150" t="str">
        <f>IF(ISBLANK('Beladung des Speichers'!A322),"",SUMIFS('Beladung des Speichers'!$C$17:$C$300,'Beladung des Speichers'!$A$17:$A$300,A322)-SUMIFS('Entladung des Speichers'!$C$17:$C$300,'Entladung des Speichers'!$A$17:$A$300,A322)+SUMIFS(Füllstände!$B$17:$B$299,Füllstände!$A$17:$A$299,A322)-SUMIFS(Füllstände!$C$17:$C$299,Füllstände!$A$17:$A$299,A322))</f>
        <v/>
      </c>
      <c r="D322" s="151" t="str">
        <f>IF(ISBLANK('Beladung des Speichers'!A322),"",C322*'Beladung des Speichers'!C322/SUMIFS('Beladung des Speichers'!$C$17:$C$300,'Beladung des Speichers'!$A$17:$A$300,A322))</f>
        <v/>
      </c>
      <c r="E322" s="152" t="str">
        <f>IF(ISBLANK('Beladung des Speichers'!A322),"",1/SUMIFS('Beladung des Speichers'!$C$17:$C$300,'Beladung des Speichers'!$A$17:$A$300,A322)*C322*SUMIF($A$17:$A$300,A322,'Beladung des Speichers'!$E$17:$E$300))</f>
        <v/>
      </c>
      <c r="F322" s="153" t="str">
        <f>IF(ISBLANK('Beladung des Speichers'!A322),"",IF(C322=0,"0,00",D322/C322*E322))</f>
        <v/>
      </c>
      <c r="G322" s="154" t="str">
        <f>IF(ISBLANK('Beladung des Speichers'!A322),"",SUMIFS('Beladung des Speichers'!$C$17:$C$300,'Beladung des Speichers'!$A$17:$A$300,A322))</f>
        <v/>
      </c>
      <c r="H322" s="112" t="str">
        <f>IF(ISBLANK('Beladung des Speichers'!A322),"",'Beladung des Speichers'!C322)</f>
        <v/>
      </c>
      <c r="I322" s="155" t="str">
        <f>IF(ISBLANK('Beladung des Speichers'!A322),"",SUMIFS('Beladung des Speichers'!$E$17:$E$1001,'Beladung des Speichers'!$A$17:$A$1001,'Ergebnis (detailliert)'!A322))</f>
        <v/>
      </c>
      <c r="J322" s="113" t="str">
        <f>IF(ISBLANK('Beladung des Speichers'!A322),"",'Beladung des Speichers'!E322)</f>
        <v/>
      </c>
      <c r="K322" s="155" t="str">
        <f>IF(ISBLANK('Beladung des Speichers'!A322),"",SUMIFS('Entladung des Speichers'!$C$17:$C$1001,'Entladung des Speichers'!$A$17:$A$1001,'Ergebnis (detailliert)'!A322))</f>
        <v/>
      </c>
      <c r="L322" s="156" t="str">
        <f t="shared" si="18"/>
        <v/>
      </c>
      <c r="M322" s="156" t="str">
        <f>IF(ISBLANK('Entladung des Speichers'!A322),"",'Entladung des Speichers'!C322)</f>
        <v/>
      </c>
      <c r="N322" s="155" t="str">
        <f>IF(ISBLANK('Beladung des Speichers'!A322),"",SUMIFS('Entladung des Speichers'!$E$17:$E$1001,'Entladung des Speichers'!$A$17:$A$1001,'Ergebnis (detailliert)'!$A$17:$A$300))</f>
        <v/>
      </c>
      <c r="O322" s="113" t="str">
        <f t="shared" si="19"/>
        <v/>
      </c>
      <c r="P322" s="17" t="str">
        <f>IFERROR(IF(A322="","",N322*'Ergebnis (detailliert)'!J322/'Ergebnis (detailliert)'!I322),0)</f>
        <v/>
      </c>
      <c r="Q322" s="95" t="str">
        <f t="shared" si="20"/>
        <v/>
      </c>
      <c r="R322" s="96" t="str">
        <f t="shared" si="21"/>
        <v/>
      </c>
      <c r="S322" s="97" t="str">
        <f>IF(A322="","",IF(LOOKUP(A322,Stammdaten!$A$17:$A$1001,Stammdaten!$G$17:$G$1001)="Nein",0,IF(ISBLANK('Beladung des Speichers'!A322),"",ROUND(MIN(J322,Q322)*-1,2))))</f>
        <v/>
      </c>
    </row>
    <row r="323" spans="1:19" x14ac:dyDescent="0.2">
      <c r="A323" s="98" t="str">
        <f>IF('Beladung des Speichers'!A323="","",'Beladung des Speichers'!A323)</f>
        <v/>
      </c>
      <c r="B323" s="98" t="str">
        <f>IF('Beladung des Speichers'!B323="","",'Beladung des Speichers'!B323)</f>
        <v/>
      </c>
      <c r="C323" s="150" t="str">
        <f>IF(ISBLANK('Beladung des Speichers'!A323),"",SUMIFS('Beladung des Speichers'!$C$17:$C$300,'Beladung des Speichers'!$A$17:$A$300,A323)-SUMIFS('Entladung des Speichers'!$C$17:$C$300,'Entladung des Speichers'!$A$17:$A$300,A323)+SUMIFS(Füllstände!$B$17:$B$299,Füllstände!$A$17:$A$299,A323)-SUMIFS(Füllstände!$C$17:$C$299,Füllstände!$A$17:$A$299,A323))</f>
        <v/>
      </c>
      <c r="D323" s="151" t="str">
        <f>IF(ISBLANK('Beladung des Speichers'!A323),"",C323*'Beladung des Speichers'!C323/SUMIFS('Beladung des Speichers'!$C$17:$C$300,'Beladung des Speichers'!$A$17:$A$300,A323))</f>
        <v/>
      </c>
      <c r="E323" s="152" t="str">
        <f>IF(ISBLANK('Beladung des Speichers'!A323),"",1/SUMIFS('Beladung des Speichers'!$C$17:$C$300,'Beladung des Speichers'!$A$17:$A$300,A323)*C323*SUMIF($A$17:$A$300,A323,'Beladung des Speichers'!$E$17:$E$300))</f>
        <v/>
      </c>
      <c r="F323" s="153" t="str">
        <f>IF(ISBLANK('Beladung des Speichers'!A323),"",IF(C323=0,"0,00",D323/C323*E323))</f>
        <v/>
      </c>
      <c r="G323" s="154" t="str">
        <f>IF(ISBLANK('Beladung des Speichers'!A323),"",SUMIFS('Beladung des Speichers'!$C$17:$C$300,'Beladung des Speichers'!$A$17:$A$300,A323))</f>
        <v/>
      </c>
      <c r="H323" s="112" t="str">
        <f>IF(ISBLANK('Beladung des Speichers'!A323),"",'Beladung des Speichers'!C323)</f>
        <v/>
      </c>
      <c r="I323" s="155" t="str">
        <f>IF(ISBLANK('Beladung des Speichers'!A323),"",SUMIFS('Beladung des Speichers'!$E$17:$E$1001,'Beladung des Speichers'!$A$17:$A$1001,'Ergebnis (detailliert)'!A323))</f>
        <v/>
      </c>
      <c r="J323" s="113" t="str">
        <f>IF(ISBLANK('Beladung des Speichers'!A323),"",'Beladung des Speichers'!E323)</f>
        <v/>
      </c>
      <c r="K323" s="155" t="str">
        <f>IF(ISBLANK('Beladung des Speichers'!A323),"",SUMIFS('Entladung des Speichers'!$C$17:$C$1001,'Entladung des Speichers'!$A$17:$A$1001,'Ergebnis (detailliert)'!A323))</f>
        <v/>
      </c>
      <c r="L323" s="156" t="str">
        <f t="shared" si="18"/>
        <v/>
      </c>
      <c r="M323" s="156" t="str">
        <f>IF(ISBLANK('Entladung des Speichers'!A323),"",'Entladung des Speichers'!C323)</f>
        <v/>
      </c>
      <c r="N323" s="155" t="str">
        <f>IF(ISBLANK('Beladung des Speichers'!A323),"",SUMIFS('Entladung des Speichers'!$E$17:$E$1001,'Entladung des Speichers'!$A$17:$A$1001,'Ergebnis (detailliert)'!$A$17:$A$300))</f>
        <v/>
      </c>
      <c r="O323" s="113" t="str">
        <f t="shared" si="19"/>
        <v/>
      </c>
      <c r="P323" s="17" t="str">
        <f>IFERROR(IF(A323="","",N323*'Ergebnis (detailliert)'!J323/'Ergebnis (detailliert)'!I323),0)</f>
        <v/>
      </c>
      <c r="Q323" s="95" t="str">
        <f t="shared" si="20"/>
        <v/>
      </c>
      <c r="R323" s="96" t="str">
        <f t="shared" si="21"/>
        <v/>
      </c>
      <c r="S323" s="97" t="str">
        <f>IF(A323="","",IF(LOOKUP(A323,Stammdaten!$A$17:$A$1001,Stammdaten!$G$17:$G$1001)="Nein",0,IF(ISBLANK('Beladung des Speichers'!A323),"",ROUND(MIN(J323,Q323)*-1,2))))</f>
        <v/>
      </c>
    </row>
    <row r="324" spans="1:19" x14ac:dyDescent="0.2">
      <c r="A324" s="98" t="str">
        <f>IF('Beladung des Speichers'!A324="","",'Beladung des Speichers'!A324)</f>
        <v/>
      </c>
      <c r="B324" s="98" t="str">
        <f>IF('Beladung des Speichers'!B324="","",'Beladung des Speichers'!B324)</f>
        <v/>
      </c>
      <c r="C324" s="150" t="str">
        <f>IF(ISBLANK('Beladung des Speichers'!A324),"",SUMIFS('Beladung des Speichers'!$C$17:$C$300,'Beladung des Speichers'!$A$17:$A$300,A324)-SUMIFS('Entladung des Speichers'!$C$17:$C$300,'Entladung des Speichers'!$A$17:$A$300,A324)+SUMIFS(Füllstände!$B$17:$B$299,Füllstände!$A$17:$A$299,A324)-SUMIFS(Füllstände!$C$17:$C$299,Füllstände!$A$17:$A$299,A324))</f>
        <v/>
      </c>
      <c r="D324" s="151" t="str">
        <f>IF(ISBLANK('Beladung des Speichers'!A324),"",C324*'Beladung des Speichers'!C324/SUMIFS('Beladung des Speichers'!$C$17:$C$300,'Beladung des Speichers'!$A$17:$A$300,A324))</f>
        <v/>
      </c>
      <c r="E324" s="152" t="str">
        <f>IF(ISBLANK('Beladung des Speichers'!A324),"",1/SUMIFS('Beladung des Speichers'!$C$17:$C$300,'Beladung des Speichers'!$A$17:$A$300,A324)*C324*SUMIF($A$17:$A$300,A324,'Beladung des Speichers'!$E$17:$E$300))</f>
        <v/>
      </c>
      <c r="F324" s="153" t="str">
        <f>IF(ISBLANK('Beladung des Speichers'!A324),"",IF(C324=0,"0,00",D324/C324*E324))</f>
        <v/>
      </c>
      <c r="G324" s="154" t="str">
        <f>IF(ISBLANK('Beladung des Speichers'!A324),"",SUMIFS('Beladung des Speichers'!$C$17:$C$300,'Beladung des Speichers'!$A$17:$A$300,A324))</f>
        <v/>
      </c>
      <c r="H324" s="112" t="str">
        <f>IF(ISBLANK('Beladung des Speichers'!A324),"",'Beladung des Speichers'!C324)</f>
        <v/>
      </c>
      <c r="I324" s="155" t="str">
        <f>IF(ISBLANK('Beladung des Speichers'!A324),"",SUMIFS('Beladung des Speichers'!$E$17:$E$1001,'Beladung des Speichers'!$A$17:$A$1001,'Ergebnis (detailliert)'!A324))</f>
        <v/>
      </c>
      <c r="J324" s="113" t="str">
        <f>IF(ISBLANK('Beladung des Speichers'!A324),"",'Beladung des Speichers'!E324)</f>
        <v/>
      </c>
      <c r="K324" s="155" t="str">
        <f>IF(ISBLANK('Beladung des Speichers'!A324),"",SUMIFS('Entladung des Speichers'!$C$17:$C$1001,'Entladung des Speichers'!$A$17:$A$1001,'Ergebnis (detailliert)'!A324))</f>
        <v/>
      </c>
      <c r="L324" s="156" t="str">
        <f t="shared" si="18"/>
        <v/>
      </c>
      <c r="M324" s="156" t="str">
        <f>IF(ISBLANK('Entladung des Speichers'!A324),"",'Entladung des Speichers'!C324)</f>
        <v/>
      </c>
      <c r="N324" s="155" t="str">
        <f>IF(ISBLANK('Beladung des Speichers'!A324),"",SUMIFS('Entladung des Speichers'!$E$17:$E$1001,'Entladung des Speichers'!$A$17:$A$1001,'Ergebnis (detailliert)'!$A$17:$A$300))</f>
        <v/>
      </c>
      <c r="O324" s="113" t="str">
        <f t="shared" si="19"/>
        <v/>
      </c>
      <c r="P324" s="17" t="str">
        <f>IFERROR(IF(A324="","",N324*'Ergebnis (detailliert)'!J324/'Ergebnis (detailliert)'!I324),0)</f>
        <v/>
      </c>
      <c r="Q324" s="95" t="str">
        <f t="shared" si="20"/>
        <v/>
      </c>
      <c r="R324" s="96" t="str">
        <f t="shared" si="21"/>
        <v/>
      </c>
      <c r="S324" s="97" t="str">
        <f>IF(A324="","",IF(LOOKUP(A324,Stammdaten!$A$17:$A$1001,Stammdaten!$G$17:$G$1001)="Nein",0,IF(ISBLANK('Beladung des Speichers'!A324),"",ROUND(MIN(J324,Q324)*-1,2))))</f>
        <v/>
      </c>
    </row>
    <row r="325" spans="1:19" x14ac:dyDescent="0.2">
      <c r="A325" s="98" t="str">
        <f>IF('Beladung des Speichers'!A325="","",'Beladung des Speichers'!A325)</f>
        <v/>
      </c>
      <c r="B325" s="98" t="str">
        <f>IF('Beladung des Speichers'!B325="","",'Beladung des Speichers'!B325)</f>
        <v/>
      </c>
      <c r="C325" s="150" t="str">
        <f>IF(ISBLANK('Beladung des Speichers'!A325),"",SUMIFS('Beladung des Speichers'!$C$17:$C$300,'Beladung des Speichers'!$A$17:$A$300,A325)-SUMIFS('Entladung des Speichers'!$C$17:$C$300,'Entladung des Speichers'!$A$17:$A$300,A325)+SUMIFS(Füllstände!$B$17:$B$299,Füllstände!$A$17:$A$299,A325)-SUMIFS(Füllstände!$C$17:$C$299,Füllstände!$A$17:$A$299,A325))</f>
        <v/>
      </c>
      <c r="D325" s="151" t="str">
        <f>IF(ISBLANK('Beladung des Speichers'!A325),"",C325*'Beladung des Speichers'!C325/SUMIFS('Beladung des Speichers'!$C$17:$C$300,'Beladung des Speichers'!$A$17:$A$300,A325))</f>
        <v/>
      </c>
      <c r="E325" s="152" t="str">
        <f>IF(ISBLANK('Beladung des Speichers'!A325),"",1/SUMIFS('Beladung des Speichers'!$C$17:$C$300,'Beladung des Speichers'!$A$17:$A$300,A325)*C325*SUMIF($A$17:$A$300,A325,'Beladung des Speichers'!$E$17:$E$300))</f>
        <v/>
      </c>
      <c r="F325" s="153" t="str">
        <f>IF(ISBLANK('Beladung des Speichers'!A325),"",IF(C325=0,"0,00",D325/C325*E325))</f>
        <v/>
      </c>
      <c r="G325" s="154" t="str">
        <f>IF(ISBLANK('Beladung des Speichers'!A325),"",SUMIFS('Beladung des Speichers'!$C$17:$C$300,'Beladung des Speichers'!$A$17:$A$300,A325))</f>
        <v/>
      </c>
      <c r="H325" s="112" t="str">
        <f>IF(ISBLANK('Beladung des Speichers'!A325),"",'Beladung des Speichers'!C325)</f>
        <v/>
      </c>
      <c r="I325" s="155" t="str">
        <f>IF(ISBLANK('Beladung des Speichers'!A325),"",SUMIFS('Beladung des Speichers'!$E$17:$E$1001,'Beladung des Speichers'!$A$17:$A$1001,'Ergebnis (detailliert)'!A325))</f>
        <v/>
      </c>
      <c r="J325" s="113" t="str">
        <f>IF(ISBLANK('Beladung des Speichers'!A325),"",'Beladung des Speichers'!E325)</f>
        <v/>
      </c>
      <c r="K325" s="155" t="str">
        <f>IF(ISBLANK('Beladung des Speichers'!A325),"",SUMIFS('Entladung des Speichers'!$C$17:$C$1001,'Entladung des Speichers'!$A$17:$A$1001,'Ergebnis (detailliert)'!A325))</f>
        <v/>
      </c>
      <c r="L325" s="156" t="str">
        <f t="shared" si="18"/>
        <v/>
      </c>
      <c r="M325" s="156" t="str">
        <f>IF(ISBLANK('Entladung des Speichers'!A325),"",'Entladung des Speichers'!C325)</f>
        <v/>
      </c>
      <c r="N325" s="155" t="str">
        <f>IF(ISBLANK('Beladung des Speichers'!A325),"",SUMIFS('Entladung des Speichers'!$E$17:$E$1001,'Entladung des Speichers'!$A$17:$A$1001,'Ergebnis (detailliert)'!$A$17:$A$300))</f>
        <v/>
      </c>
      <c r="O325" s="113" t="str">
        <f t="shared" si="19"/>
        <v/>
      </c>
      <c r="P325" s="17" t="str">
        <f>IFERROR(IF(A325="","",N325*'Ergebnis (detailliert)'!J325/'Ergebnis (detailliert)'!I325),0)</f>
        <v/>
      </c>
      <c r="Q325" s="95" t="str">
        <f t="shared" si="20"/>
        <v/>
      </c>
      <c r="R325" s="96" t="str">
        <f t="shared" si="21"/>
        <v/>
      </c>
      <c r="S325" s="97" t="str">
        <f>IF(A325="","",IF(LOOKUP(A325,Stammdaten!$A$17:$A$1001,Stammdaten!$G$17:$G$1001)="Nein",0,IF(ISBLANK('Beladung des Speichers'!A325),"",ROUND(MIN(J325,Q325)*-1,2))))</f>
        <v/>
      </c>
    </row>
    <row r="326" spans="1:19" x14ac:dyDescent="0.2">
      <c r="A326" s="98" t="str">
        <f>IF('Beladung des Speichers'!A326="","",'Beladung des Speichers'!A326)</f>
        <v/>
      </c>
      <c r="B326" s="98" t="str">
        <f>IF('Beladung des Speichers'!B326="","",'Beladung des Speichers'!B326)</f>
        <v/>
      </c>
      <c r="C326" s="150" t="str">
        <f>IF(ISBLANK('Beladung des Speichers'!A326),"",SUMIFS('Beladung des Speichers'!$C$17:$C$300,'Beladung des Speichers'!$A$17:$A$300,A326)-SUMIFS('Entladung des Speichers'!$C$17:$C$300,'Entladung des Speichers'!$A$17:$A$300,A326)+SUMIFS(Füllstände!$B$17:$B$299,Füllstände!$A$17:$A$299,A326)-SUMIFS(Füllstände!$C$17:$C$299,Füllstände!$A$17:$A$299,A326))</f>
        <v/>
      </c>
      <c r="D326" s="151" t="str">
        <f>IF(ISBLANK('Beladung des Speichers'!A326),"",C326*'Beladung des Speichers'!C326/SUMIFS('Beladung des Speichers'!$C$17:$C$300,'Beladung des Speichers'!$A$17:$A$300,A326))</f>
        <v/>
      </c>
      <c r="E326" s="152" t="str">
        <f>IF(ISBLANK('Beladung des Speichers'!A326),"",1/SUMIFS('Beladung des Speichers'!$C$17:$C$300,'Beladung des Speichers'!$A$17:$A$300,A326)*C326*SUMIF($A$17:$A$300,A326,'Beladung des Speichers'!$E$17:$E$300))</f>
        <v/>
      </c>
      <c r="F326" s="153" t="str">
        <f>IF(ISBLANK('Beladung des Speichers'!A326),"",IF(C326=0,"0,00",D326/C326*E326))</f>
        <v/>
      </c>
      <c r="G326" s="154" t="str">
        <f>IF(ISBLANK('Beladung des Speichers'!A326),"",SUMIFS('Beladung des Speichers'!$C$17:$C$300,'Beladung des Speichers'!$A$17:$A$300,A326))</f>
        <v/>
      </c>
      <c r="H326" s="112" t="str">
        <f>IF(ISBLANK('Beladung des Speichers'!A326),"",'Beladung des Speichers'!C326)</f>
        <v/>
      </c>
      <c r="I326" s="155" t="str">
        <f>IF(ISBLANK('Beladung des Speichers'!A326),"",SUMIFS('Beladung des Speichers'!$E$17:$E$1001,'Beladung des Speichers'!$A$17:$A$1001,'Ergebnis (detailliert)'!A326))</f>
        <v/>
      </c>
      <c r="J326" s="113" t="str">
        <f>IF(ISBLANK('Beladung des Speichers'!A326),"",'Beladung des Speichers'!E326)</f>
        <v/>
      </c>
      <c r="K326" s="155" t="str">
        <f>IF(ISBLANK('Beladung des Speichers'!A326),"",SUMIFS('Entladung des Speichers'!$C$17:$C$1001,'Entladung des Speichers'!$A$17:$A$1001,'Ergebnis (detailliert)'!A326))</f>
        <v/>
      </c>
      <c r="L326" s="156" t="str">
        <f t="shared" si="18"/>
        <v/>
      </c>
      <c r="M326" s="156" t="str">
        <f>IF(ISBLANK('Entladung des Speichers'!A326),"",'Entladung des Speichers'!C326)</f>
        <v/>
      </c>
      <c r="N326" s="155" t="str">
        <f>IF(ISBLANK('Beladung des Speichers'!A326),"",SUMIFS('Entladung des Speichers'!$E$17:$E$1001,'Entladung des Speichers'!$A$17:$A$1001,'Ergebnis (detailliert)'!$A$17:$A$300))</f>
        <v/>
      </c>
      <c r="O326" s="113" t="str">
        <f t="shared" si="19"/>
        <v/>
      </c>
      <c r="P326" s="17" t="str">
        <f>IFERROR(IF(A326="","",N326*'Ergebnis (detailliert)'!J326/'Ergebnis (detailliert)'!I326),0)</f>
        <v/>
      </c>
      <c r="Q326" s="95" t="str">
        <f t="shared" si="20"/>
        <v/>
      </c>
      <c r="R326" s="96" t="str">
        <f t="shared" si="21"/>
        <v/>
      </c>
      <c r="S326" s="97" t="str">
        <f>IF(A326="","",IF(LOOKUP(A326,Stammdaten!$A$17:$A$1001,Stammdaten!$G$17:$G$1001)="Nein",0,IF(ISBLANK('Beladung des Speichers'!A326),"",ROUND(MIN(J326,Q326)*-1,2))))</f>
        <v/>
      </c>
    </row>
    <row r="327" spans="1:19" x14ac:dyDescent="0.2">
      <c r="A327" s="98" t="str">
        <f>IF('Beladung des Speichers'!A327="","",'Beladung des Speichers'!A327)</f>
        <v/>
      </c>
      <c r="B327" s="98" t="str">
        <f>IF('Beladung des Speichers'!B327="","",'Beladung des Speichers'!B327)</f>
        <v/>
      </c>
      <c r="C327" s="150" t="str">
        <f>IF(ISBLANK('Beladung des Speichers'!A327),"",SUMIFS('Beladung des Speichers'!$C$17:$C$300,'Beladung des Speichers'!$A$17:$A$300,A327)-SUMIFS('Entladung des Speichers'!$C$17:$C$300,'Entladung des Speichers'!$A$17:$A$300,A327)+SUMIFS(Füllstände!$B$17:$B$299,Füllstände!$A$17:$A$299,A327)-SUMIFS(Füllstände!$C$17:$C$299,Füllstände!$A$17:$A$299,A327))</f>
        <v/>
      </c>
      <c r="D327" s="151" t="str">
        <f>IF(ISBLANK('Beladung des Speichers'!A327),"",C327*'Beladung des Speichers'!C327/SUMIFS('Beladung des Speichers'!$C$17:$C$300,'Beladung des Speichers'!$A$17:$A$300,A327))</f>
        <v/>
      </c>
      <c r="E327" s="152" t="str">
        <f>IF(ISBLANK('Beladung des Speichers'!A327),"",1/SUMIFS('Beladung des Speichers'!$C$17:$C$300,'Beladung des Speichers'!$A$17:$A$300,A327)*C327*SUMIF($A$17:$A$300,A327,'Beladung des Speichers'!$E$17:$E$300))</f>
        <v/>
      </c>
      <c r="F327" s="153" t="str">
        <f>IF(ISBLANK('Beladung des Speichers'!A327),"",IF(C327=0,"0,00",D327/C327*E327))</f>
        <v/>
      </c>
      <c r="G327" s="154" t="str">
        <f>IF(ISBLANK('Beladung des Speichers'!A327),"",SUMIFS('Beladung des Speichers'!$C$17:$C$300,'Beladung des Speichers'!$A$17:$A$300,A327))</f>
        <v/>
      </c>
      <c r="H327" s="112" t="str">
        <f>IF(ISBLANK('Beladung des Speichers'!A327),"",'Beladung des Speichers'!C327)</f>
        <v/>
      </c>
      <c r="I327" s="155" t="str">
        <f>IF(ISBLANK('Beladung des Speichers'!A327),"",SUMIFS('Beladung des Speichers'!$E$17:$E$1001,'Beladung des Speichers'!$A$17:$A$1001,'Ergebnis (detailliert)'!A327))</f>
        <v/>
      </c>
      <c r="J327" s="113" t="str">
        <f>IF(ISBLANK('Beladung des Speichers'!A327),"",'Beladung des Speichers'!E327)</f>
        <v/>
      </c>
      <c r="K327" s="155" t="str">
        <f>IF(ISBLANK('Beladung des Speichers'!A327),"",SUMIFS('Entladung des Speichers'!$C$17:$C$1001,'Entladung des Speichers'!$A$17:$A$1001,'Ergebnis (detailliert)'!A327))</f>
        <v/>
      </c>
      <c r="L327" s="156" t="str">
        <f t="shared" si="18"/>
        <v/>
      </c>
      <c r="M327" s="156" t="str">
        <f>IF(ISBLANK('Entladung des Speichers'!A327),"",'Entladung des Speichers'!C327)</f>
        <v/>
      </c>
      <c r="N327" s="155" t="str">
        <f>IF(ISBLANK('Beladung des Speichers'!A327),"",SUMIFS('Entladung des Speichers'!$E$17:$E$1001,'Entladung des Speichers'!$A$17:$A$1001,'Ergebnis (detailliert)'!$A$17:$A$300))</f>
        <v/>
      </c>
      <c r="O327" s="113" t="str">
        <f t="shared" si="19"/>
        <v/>
      </c>
      <c r="P327" s="17" t="str">
        <f>IFERROR(IF(A327="","",N327*'Ergebnis (detailliert)'!J327/'Ergebnis (detailliert)'!I327),0)</f>
        <v/>
      </c>
      <c r="Q327" s="95" t="str">
        <f t="shared" si="20"/>
        <v/>
      </c>
      <c r="R327" s="96" t="str">
        <f t="shared" si="21"/>
        <v/>
      </c>
      <c r="S327" s="97" t="str">
        <f>IF(A327="","",IF(LOOKUP(A327,Stammdaten!$A$17:$A$1001,Stammdaten!$G$17:$G$1001)="Nein",0,IF(ISBLANK('Beladung des Speichers'!A327),"",ROUND(MIN(J327,Q327)*-1,2))))</f>
        <v/>
      </c>
    </row>
    <row r="328" spans="1:19" x14ac:dyDescent="0.2">
      <c r="A328" s="98" t="str">
        <f>IF('Beladung des Speichers'!A328="","",'Beladung des Speichers'!A328)</f>
        <v/>
      </c>
      <c r="B328" s="98" t="str">
        <f>IF('Beladung des Speichers'!B328="","",'Beladung des Speichers'!B328)</f>
        <v/>
      </c>
      <c r="C328" s="150" t="str">
        <f>IF(ISBLANK('Beladung des Speichers'!A328),"",SUMIFS('Beladung des Speichers'!$C$17:$C$300,'Beladung des Speichers'!$A$17:$A$300,A328)-SUMIFS('Entladung des Speichers'!$C$17:$C$300,'Entladung des Speichers'!$A$17:$A$300,A328)+SUMIFS(Füllstände!$B$17:$B$299,Füllstände!$A$17:$A$299,A328)-SUMIFS(Füllstände!$C$17:$C$299,Füllstände!$A$17:$A$299,A328))</f>
        <v/>
      </c>
      <c r="D328" s="151" t="str">
        <f>IF(ISBLANK('Beladung des Speichers'!A328),"",C328*'Beladung des Speichers'!C328/SUMIFS('Beladung des Speichers'!$C$17:$C$300,'Beladung des Speichers'!$A$17:$A$300,A328))</f>
        <v/>
      </c>
      <c r="E328" s="152" t="str">
        <f>IF(ISBLANK('Beladung des Speichers'!A328),"",1/SUMIFS('Beladung des Speichers'!$C$17:$C$300,'Beladung des Speichers'!$A$17:$A$300,A328)*C328*SUMIF($A$17:$A$300,A328,'Beladung des Speichers'!$E$17:$E$300))</f>
        <v/>
      </c>
      <c r="F328" s="153" t="str">
        <f>IF(ISBLANK('Beladung des Speichers'!A328),"",IF(C328=0,"0,00",D328/C328*E328))</f>
        <v/>
      </c>
      <c r="G328" s="154" t="str">
        <f>IF(ISBLANK('Beladung des Speichers'!A328),"",SUMIFS('Beladung des Speichers'!$C$17:$C$300,'Beladung des Speichers'!$A$17:$A$300,A328))</f>
        <v/>
      </c>
      <c r="H328" s="112" t="str">
        <f>IF(ISBLANK('Beladung des Speichers'!A328),"",'Beladung des Speichers'!C328)</f>
        <v/>
      </c>
      <c r="I328" s="155" t="str">
        <f>IF(ISBLANK('Beladung des Speichers'!A328),"",SUMIFS('Beladung des Speichers'!$E$17:$E$1001,'Beladung des Speichers'!$A$17:$A$1001,'Ergebnis (detailliert)'!A328))</f>
        <v/>
      </c>
      <c r="J328" s="113" t="str">
        <f>IF(ISBLANK('Beladung des Speichers'!A328),"",'Beladung des Speichers'!E328)</f>
        <v/>
      </c>
      <c r="K328" s="155" t="str">
        <f>IF(ISBLANK('Beladung des Speichers'!A328),"",SUMIFS('Entladung des Speichers'!$C$17:$C$1001,'Entladung des Speichers'!$A$17:$A$1001,'Ergebnis (detailliert)'!A328))</f>
        <v/>
      </c>
      <c r="L328" s="156" t="str">
        <f t="shared" si="18"/>
        <v/>
      </c>
      <c r="M328" s="156" t="str">
        <f>IF(ISBLANK('Entladung des Speichers'!A328),"",'Entladung des Speichers'!C328)</f>
        <v/>
      </c>
      <c r="N328" s="155" t="str">
        <f>IF(ISBLANK('Beladung des Speichers'!A328),"",SUMIFS('Entladung des Speichers'!$E$17:$E$1001,'Entladung des Speichers'!$A$17:$A$1001,'Ergebnis (detailliert)'!$A$17:$A$300))</f>
        <v/>
      </c>
      <c r="O328" s="113" t="str">
        <f t="shared" si="19"/>
        <v/>
      </c>
      <c r="P328" s="17" t="str">
        <f>IFERROR(IF(A328="","",N328*'Ergebnis (detailliert)'!J328/'Ergebnis (detailliert)'!I328),0)</f>
        <v/>
      </c>
      <c r="Q328" s="95" t="str">
        <f t="shared" si="20"/>
        <v/>
      </c>
      <c r="R328" s="96" t="str">
        <f t="shared" si="21"/>
        <v/>
      </c>
      <c r="S328" s="97" t="str">
        <f>IF(A328="","",IF(LOOKUP(A328,Stammdaten!$A$17:$A$1001,Stammdaten!$G$17:$G$1001)="Nein",0,IF(ISBLANK('Beladung des Speichers'!A328),"",ROUND(MIN(J328,Q328)*-1,2))))</f>
        <v/>
      </c>
    </row>
    <row r="329" spans="1:19" x14ac:dyDescent="0.2">
      <c r="A329" s="98" t="str">
        <f>IF('Beladung des Speichers'!A329="","",'Beladung des Speichers'!A329)</f>
        <v/>
      </c>
      <c r="B329" s="98" t="str">
        <f>IF('Beladung des Speichers'!B329="","",'Beladung des Speichers'!B329)</f>
        <v/>
      </c>
      <c r="C329" s="150" t="str">
        <f>IF(ISBLANK('Beladung des Speichers'!A329),"",SUMIFS('Beladung des Speichers'!$C$17:$C$300,'Beladung des Speichers'!$A$17:$A$300,A329)-SUMIFS('Entladung des Speichers'!$C$17:$C$300,'Entladung des Speichers'!$A$17:$A$300,A329)+SUMIFS(Füllstände!$B$17:$B$299,Füllstände!$A$17:$A$299,A329)-SUMIFS(Füllstände!$C$17:$C$299,Füllstände!$A$17:$A$299,A329))</f>
        <v/>
      </c>
      <c r="D329" s="151" t="str">
        <f>IF(ISBLANK('Beladung des Speichers'!A329),"",C329*'Beladung des Speichers'!C329/SUMIFS('Beladung des Speichers'!$C$17:$C$300,'Beladung des Speichers'!$A$17:$A$300,A329))</f>
        <v/>
      </c>
      <c r="E329" s="152" t="str">
        <f>IF(ISBLANK('Beladung des Speichers'!A329),"",1/SUMIFS('Beladung des Speichers'!$C$17:$C$300,'Beladung des Speichers'!$A$17:$A$300,A329)*C329*SUMIF($A$17:$A$300,A329,'Beladung des Speichers'!$E$17:$E$300))</f>
        <v/>
      </c>
      <c r="F329" s="153" t="str">
        <f>IF(ISBLANK('Beladung des Speichers'!A329),"",IF(C329=0,"0,00",D329/C329*E329))</f>
        <v/>
      </c>
      <c r="G329" s="154" t="str">
        <f>IF(ISBLANK('Beladung des Speichers'!A329),"",SUMIFS('Beladung des Speichers'!$C$17:$C$300,'Beladung des Speichers'!$A$17:$A$300,A329))</f>
        <v/>
      </c>
      <c r="H329" s="112" t="str">
        <f>IF(ISBLANK('Beladung des Speichers'!A329),"",'Beladung des Speichers'!C329)</f>
        <v/>
      </c>
      <c r="I329" s="155" t="str">
        <f>IF(ISBLANK('Beladung des Speichers'!A329),"",SUMIFS('Beladung des Speichers'!$E$17:$E$1001,'Beladung des Speichers'!$A$17:$A$1001,'Ergebnis (detailliert)'!A329))</f>
        <v/>
      </c>
      <c r="J329" s="113" t="str">
        <f>IF(ISBLANK('Beladung des Speichers'!A329),"",'Beladung des Speichers'!E329)</f>
        <v/>
      </c>
      <c r="K329" s="155" t="str">
        <f>IF(ISBLANK('Beladung des Speichers'!A329),"",SUMIFS('Entladung des Speichers'!$C$17:$C$1001,'Entladung des Speichers'!$A$17:$A$1001,'Ergebnis (detailliert)'!A329))</f>
        <v/>
      </c>
      <c r="L329" s="156" t="str">
        <f t="shared" si="18"/>
        <v/>
      </c>
      <c r="M329" s="156" t="str">
        <f>IF(ISBLANK('Entladung des Speichers'!A329),"",'Entladung des Speichers'!C329)</f>
        <v/>
      </c>
      <c r="N329" s="155" t="str">
        <f>IF(ISBLANK('Beladung des Speichers'!A329),"",SUMIFS('Entladung des Speichers'!$E$17:$E$1001,'Entladung des Speichers'!$A$17:$A$1001,'Ergebnis (detailliert)'!$A$17:$A$300))</f>
        <v/>
      </c>
      <c r="O329" s="113" t="str">
        <f t="shared" si="19"/>
        <v/>
      </c>
      <c r="P329" s="17" t="str">
        <f>IFERROR(IF(A329="","",N329*'Ergebnis (detailliert)'!J329/'Ergebnis (detailliert)'!I329),0)</f>
        <v/>
      </c>
      <c r="Q329" s="95" t="str">
        <f t="shared" si="20"/>
        <v/>
      </c>
      <c r="R329" s="96" t="str">
        <f t="shared" si="21"/>
        <v/>
      </c>
      <c r="S329" s="97" t="str">
        <f>IF(A329="","",IF(LOOKUP(A329,Stammdaten!$A$17:$A$1001,Stammdaten!$G$17:$G$1001)="Nein",0,IF(ISBLANK('Beladung des Speichers'!A329),"",ROUND(MIN(J329,Q329)*-1,2))))</f>
        <v/>
      </c>
    </row>
    <row r="330" spans="1:19" x14ac:dyDescent="0.2">
      <c r="A330" s="98" t="str">
        <f>IF('Beladung des Speichers'!A330="","",'Beladung des Speichers'!A330)</f>
        <v/>
      </c>
      <c r="B330" s="98" t="str">
        <f>IF('Beladung des Speichers'!B330="","",'Beladung des Speichers'!B330)</f>
        <v/>
      </c>
      <c r="C330" s="150" t="str">
        <f>IF(ISBLANK('Beladung des Speichers'!A330),"",SUMIFS('Beladung des Speichers'!$C$17:$C$300,'Beladung des Speichers'!$A$17:$A$300,A330)-SUMIFS('Entladung des Speichers'!$C$17:$C$300,'Entladung des Speichers'!$A$17:$A$300,A330)+SUMIFS(Füllstände!$B$17:$B$299,Füllstände!$A$17:$A$299,A330)-SUMIFS(Füllstände!$C$17:$C$299,Füllstände!$A$17:$A$299,A330))</f>
        <v/>
      </c>
      <c r="D330" s="151" t="str">
        <f>IF(ISBLANK('Beladung des Speichers'!A330),"",C330*'Beladung des Speichers'!C330/SUMIFS('Beladung des Speichers'!$C$17:$C$300,'Beladung des Speichers'!$A$17:$A$300,A330))</f>
        <v/>
      </c>
      <c r="E330" s="152" t="str">
        <f>IF(ISBLANK('Beladung des Speichers'!A330),"",1/SUMIFS('Beladung des Speichers'!$C$17:$C$300,'Beladung des Speichers'!$A$17:$A$300,A330)*C330*SUMIF($A$17:$A$300,A330,'Beladung des Speichers'!$E$17:$E$300))</f>
        <v/>
      </c>
      <c r="F330" s="153" t="str">
        <f>IF(ISBLANK('Beladung des Speichers'!A330),"",IF(C330=0,"0,00",D330/C330*E330))</f>
        <v/>
      </c>
      <c r="G330" s="154" t="str">
        <f>IF(ISBLANK('Beladung des Speichers'!A330),"",SUMIFS('Beladung des Speichers'!$C$17:$C$300,'Beladung des Speichers'!$A$17:$A$300,A330))</f>
        <v/>
      </c>
      <c r="H330" s="112" t="str">
        <f>IF(ISBLANK('Beladung des Speichers'!A330),"",'Beladung des Speichers'!C330)</f>
        <v/>
      </c>
      <c r="I330" s="155" t="str">
        <f>IF(ISBLANK('Beladung des Speichers'!A330),"",SUMIFS('Beladung des Speichers'!$E$17:$E$1001,'Beladung des Speichers'!$A$17:$A$1001,'Ergebnis (detailliert)'!A330))</f>
        <v/>
      </c>
      <c r="J330" s="113" t="str">
        <f>IF(ISBLANK('Beladung des Speichers'!A330),"",'Beladung des Speichers'!E330)</f>
        <v/>
      </c>
      <c r="K330" s="155" t="str">
        <f>IF(ISBLANK('Beladung des Speichers'!A330),"",SUMIFS('Entladung des Speichers'!$C$17:$C$1001,'Entladung des Speichers'!$A$17:$A$1001,'Ergebnis (detailliert)'!A330))</f>
        <v/>
      </c>
      <c r="L330" s="156" t="str">
        <f t="shared" si="18"/>
        <v/>
      </c>
      <c r="M330" s="156" t="str">
        <f>IF(ISBLANK('Entladung des Speichers'!A330),"",'Entladung des Speichers'!C330)</f>
        <v/>
      </c>
      <c r="N330" s="155" t="str">
        <f>IF(ISBLANK('Beladung des Speichers'!A330),"",SUMIFS('Entladung des Speichers'!$E$17:$E$1001,'Entladung des Speichers'!$A$17:$A$1001,'Ergebnis (detailliert)'!$A$17:$A$300))</f>
        <v/>
      </c>
      <c r="O330" s="113" t="str">
        <f t="shared" si="19"/>
        <v/>
      </c>
      <c r="P330" s="17" t="str">
        <f>IFERROR(IF(A330="","",N330*'Ergebnis (detailliert)'!J330/'Ergebnis (detailliert)'!I330),0)</f>
        <v/>
      </c>
      <c r="Q330" s="95" t="str">
        <f t="shared" si="20"/>
        <v/>
      </c>
      <c r="R330" s="96" t="str">
        <f t="shared" si="21"/>
        <v/>
      </c>
      <c r="S330" s="97" t="str">
        <f>IF(A330="","",IF(LOOKUP(A330,Stammdaten!$A$17:$A$1001,Stammdaten!$G$17:$G$1001)="Nein",0,IF(ISBLANK('Beladung des Speichers'!A330),"",ROUND(MIN(J330,Q330)*-1,2))))</f>
        <v/>
      </c>
    </row>
    <row r="331" spans="1:19" x14ac:dyDescent="0.2">
      <c r="A331" s="98" t="str">
        <f>IF('Beladung des Speichers'!A331="","",'Beladung des Speichers'!A331)</f>
        <v/>
      </c>
      <c r="B331" s="98" t="str">
        <f>IF('Beladung des Speichers'!B331="","",'Beladung des Speichers'!B331)</f>
        <v/>
      </c>
      <c r="C331" s="150" t="str">
        <f>IF(ISBLANK('Beladung des Speichers'!A331),"",SUMIFS('Beladung des Speichers'!$C$17:$C$300,'Beladung des Speichers'!$A$17:$A$300,A331)-SUMIFS('Entladung des Speichers'!$C$17:$C$300,'Entladung des Speichers'!$A$17:$A$300,A331)+SUMIFS(Füllstände!$B$17:$B$299,Füllstände!$A$17:$A$299,A331)-SUMIFS(Füllstände!$C$17:$C$299,Füllstände!$A$17:$A$299,A331))</f>
        <v/>
      </c>
      <c r="D331" s="151" t="str">
        <f>IF(ISBLANK('Beladung des Speichers'!A331),"",C331*'Beladung des Speichers'!C331/SUMIFS('Beladung des Speichers'!$C$17:$C$300,'Beladung des Speichers'!$A$17:$A$300,A331))</f>
        <v/>
      </c>
      <c r="E331" s="152" t="str">
        <f>IF(ISBLANK('Beladung des Speichers'!A331),"",1/SUMIFS('Beladung des Speichers'!$C$17:$C$300,'Beladung des Speichers'!$A$17:$A$300,A331)*C331*SUMIF($A$17:$A$300,A331,'Beladung des Speichers'!$E$17:$E$300))</f>
        <v/>
      </c>
      <c r="F331" s="153" t="str">
        <f>IF(ISBLANK('Beladung des Speichers'!A331),"",IF(C331=0,"0,00",D331/C331*E331))</f>
        <v/>
      </c>
      <c r="G331" s="154" t="str">
        <f>IF(ISBLANK('Beladung des Speichers'!A331),"",SUMIFS('Beladung des Speichers'!$C$17:$C$300,'Beladung des Speichers'!$A$17:$A$300,A331))</f>
        <v/>
      </c>
      <c r="H331" s="112" t="str">
        <f>IF(ISBLANK('Beladung des Speichers'!A331),"",'Beladung des Speichers'!C331)</f>
        <v/>
      </c>
      <c r="I331" s="155" t="str">
        <f>IF(ISBLANK('Beladung des Speichers'!A331),"",SUMIFS('Beladung des Speichers'!$E$17:$E$1001,'Beladung des Speichers'!$A$17:$A$1001,'Ergebnis (detailliert)'!A331))</f>
        <v/>
      </c>
      <c r="J331" s="113" t="str">
        <f>IF(ISBLANK('Beladung des Speichers'!A331),"",'Beladung des Speichers'!E331)</f>
        <v/>
      </c>
      <c r="K331" s="155" t="str">
        <f>IF(ISBLANK('Beladung des Speichers'!A331),"",SUMIFS('Entladung des Speichers'!$C$17:$C$1001,'Entladung des Speichers'!$A$17:$A$1001,'Ergebnis (detailliert)'!A331))</f>
        <v/>
      </c>
      <c r="L331" s="156" t="str">
        <f t="shared" si="18"/>
        <v/>
      </c>
      <c r="M331" s="156" t="str">
        <f>IF(ISBLANK('Entladung des Speichers'!A331),"",'Entladung des Speichers'!C331)</f>
        <v/>
      </c>
      <c r="N331" s="155" t="str">
        <f>IF(ISBLANK('Beladung des Speichers'!A331),"",SUMIFS('Entladung des Speichers'!$E$17:$E$1001,'Entladung des Speichers'!$A$17:$A$1001,'Ergebnis (detailliert)'!$A$17:$A$300))</f>
        <v/>
      </c>
      <c r="O331" s="113" t="str">
        <f t="shared" si="19"/>
        <v/>
      </c>
      <c r="P331" s="17" t="str">
        <f>IFERROR(IF(A331="","",N331*'Ergebnis (detailliert)'!J331/'Ergebnis (detailliert)'!I331),0)</f>
        <v/>
      </c>
      <c r="Q331" s="95" t="str">
        <f t="shared" si="20"/>
        <v/>
      </c>
      <c r="R331" s="96" t="str">
        <f t="shared" si="21"/>
        <v/>
      </c>
      <c r="S331" s="97" t="str">
        <f>IF(A331="","",IF(LOOKUP(A331,Stammdaten!$A$17:$A$1001,Stammdaten!$G$17:$G$1001)="Nein",0,IF(ISBLANK('Beladung des Speichers'!A331),"",ROUND(MIN(J331,Q331)*-1,2))))</f>
        <v/>
      </c>
    </row>
    <row r="332" spans="1:19" x14ac:dyDescent="0.2">
      <c r="A332" s="98" t="str">
        <f>IF('Beladung des Speichers'!A332="","",'Beladung des Speichers'!A332)</f>
        <v/>
      </c>
      <c r="B332" s="98" t="str">
        <f>IF('Beladung des Speichers'!B332="","",'Beladung des Speichers'!B332)</f>
        <v/>
      </c>
      <c r="C332" s="150" t="str">
        <f>IF(ISBLANK('Beladung des Speichers'!A332),"",SUMIFS('Beladung des Speichers'!$C$17:$C$300,'Beladung des Speichers'!$A$17:$A$300,A332)-SUMIFS('Entladung des Speichers'!$C$17:$C$300,'Entladung des Speichers'!$A$17:$A$300,A332)+SUMIFS(Füllstände!$B$17:$B$299,Füllstände!$A$17:$A$299,A332)-SUMIFS(Füllstände!$C$17:$C$299,Füllstände!$A$17:$A$299,A332))</f>
        <v/>
      </c>
      <c r="D332" s="151" t="str">
        <f>IF(ISBLANK('Beladung des Speichers'!A332),"",C332*'Beladung des Speichers'!C332/SUMIFS('Beladung des Speichers'!$C$17:$C$300,'Beladung des Speichers'!$A$17:$A$300,A332))</f>
        <v/>
      </c>
      <c r="E332" s="152" t="str">
        <f>IF(ISBLANK('Beladung des Speichers'!A332),"",1/SUMIFS('Beladung des Speichers'!$C$17:$C$300,'Beladung des Speichers'!$A$17:$A$300,A332)*C332*SUMIF($A$17:$A$300,A332,'Beladung des Speichers'!$E$17:$E$300))</f>
        <v/>
      </c>
      <c r="F332" s="153" t="str">
        <f>IF(ISBLANK('Beladung des Speichers'!A332),"",IF(C332=0,"0,00",D332/C332*E332))</f>
        <v/>
      </c>
      <c r="G332" s="154" t="str">
        <f>IF(ISBLANK('Beladung des Speichers'!A332),"",SUMIFS('Beladung des Speichers'!$C$17:$C$300,'Beladung des Speichers'!$A$17:$A$300,A332))</f>
        <v/>
      </c>
      <c r="H332" s="112" t="str">
        <f>IF(ISBLANK('Beladung des Speichers'!A332),"",'Beladung des Speichers'!C332)</f>
        <v/>
      </c>
      <c r="I332" s="155" t="str">
        <f>IF(ISBLANK('Beladung des Speichers'!A332),"",SUMIFS('Beladung des Speichers'!$E$17:$E$1001,'Beladung des Speichers'!$A$17:$A$1001,'Ergebnis (detailliert)'!A332))</f>
        <v/>
      </c>
      <c r="J332" s="113" t="str">
        <f>IF(ISBLANK('Beladung des Speichers'!A332),"",'Beladung des Speichers'!E332)</f>
        <v/>
      </c>
      <c r="K332" s="155" t="str">
        <f>IF(ISBLANK('Beladung des Speichers'!A332),"",SUMIFS('Entladung des Speichers'!$C$17:$C$1001,'Entladung des Speichers'!$A$17:$A$1001,'Ergebnis (detailliert)'!A332))</f>
        <v/>
      </c>
      <c r="L332" s="156" t="str">
        <f t="shared" si="18"/>
        <v/>
      </c>
      <c r="M332" s="156" t="str">
        <f>IF(ISBLANK('Entladung des Speichers'!A332),"",'Entladung des Speichers'!C332)</f>
        <v/>
      </c>
      <c r="N332" s="155" t="str">
        <f>IF(ISBLANK('Beladung des Speichers'!A332),"",SUMIFS('Entladung des Speichers'!$E$17:$E$1001,'Entladung des Speichers'!$A$17:$A$1001,'Ergebnis (detailliert)'!$A$17:$A$300))</f>
        <v/>
      </c>
      <c r="O332" s="113" t="str">
        <f t="shared" si="19"/>
        <v/>
      </c>
      <c r="P332" s="17" t="str">
        <f>IFERROR(IF(A332="","",N332*'Ergebnis (detailliert)'!J332/'Ergebnis (detailliert)'!I332),0)</f>
        <v/>
      </c>
      <c r="Q332" s="95" t="str">
        <f t="shared" si="20"/>
        <v/>
      </c>
      <c r="R332" s="96" t="str">
        <f t="shared" si="21"/>
        <v/>
      </c>
      <c r="S332" s="97" t="str">
        <f>IF(A332="","",IF(LOOKUP(A332,Stammdaten!$A$17:$A$1001,Stammdaten!$G$17:$G$1001)="Nein",0,IF(ISBLANK('Beladung des Speichers'!A332),"",ROUND(MIN(J332,Q332)*-1,2))))</f>
        <v/>
      </c>
    </row>
    <row r="333" spans="1:19" x14ac:dyDescent="0.2">
      <c r="A333" s="98" t="str">
        <f>IF('Beladung des Speichers'!A333="","",'Beladung des Speichers'!A333)</f>
        <v/>
      </c>
      <c r="B333" s="98" t="str">
        <f>IF('Beladung des Speichers'!B333="","",'Beladung des Speichers'!B333)</f>
        <v/>
      </c>
      <c r="C333" s="150" t="str">
        <f>IF(ISBLANK('Beladung des Speichers'!A333),"",SUMIFS('Beladung des Speichers'!$C$17:$C$300,'Beladung des Speichers'!$A$17:$A$300,A333)-SUMIFS('Entladung des Speichers'!$C$17:$C$300,'Entladung des Speichers'!$A$17:$A$300,A333)+SUMIFS(Füllstände!$B$17:$B$299,Füllstände!$A$17:$A$299,A333)-SUMIFS(Füllstände!$C$17:$C$299,Füllstände!$A$17:$A$299,A333))</f>
        <v/>
      </c>
      <c r="D333" s="151" t="str">
        <f>IF(ISBLANK('Beladung des Speichers'!A333),"",C333*'Beladung des Speichers'!C333/SUMIFS('Beladung des Speichers'!$C$17:$C$300,'Beladung des Speichers'!$A$17:$A$300,A333))</f>
        <v/>
      </c>
      <c r="E333" s="152" t="str">
        <f>IF(ISBLANK('Beladung des Speichers'!A333),"",1/SUMIFS('Beladung des Speichers'!$C$17:$C$300,'Beladung des Speichers'!$A$17:$A$300,A333)*C333*SUMIF($A$17:$A$300,A333,'Beladung des Speichers'!$E$17:$E$300))</f>
        <v/>
      </c>
      <c r="F333" s="153" t="str">
        <f>IF(ISBLANK('Beladung des Speichers'!A333),"",IF(C333=0,"0,00",D333/C333*E333))</f>
        <v/>
      </c>
      <c r="G333" s="154" t="str">
        <f>IF(ISBLANK('Beladung des Speichers'!A333),"",SUMIFS('Beladung des Speichers'!$C$17:$C$300,'Beladung des Speichers'!$A$17:$A$300,A333))</f>
        <v/>
      </c>
      <c r="H333" s="112" t="str">
        <f>IF(ISBLANK('Beladung des Speichers'!A333),"",'Beladung des Speichers'!C333)</f>
        <v/>
      </c>
      <c r="I333" s="155" t="str">
        <f>IF(ISBLANK('Beladung des Speichers'!A333),"",SUMIFS('Beladung des Speichers'!$E$17:$E$1001,'Beladung des Speichers'!$A$17:$A$1001,'Ergebnis (detailliert)'!A333))</f>
        <v/>
      </c>
      <c r="J333" s="113" t="str">
        <f>IF(ISBLANK('Beladung des Speichers'!A333),"",'Beladung des Speichers'!E333)</f>
        <v/>
      </c>
      <c r="K333" s="155" t="str">
        <f>IF(ISBLANK('Beladung des Speichers'!A333),"",SUMIFS('Entladung des Speichers'!$C$17:$C$1001,'Entladung des Speichers'!$A$17:$A$1001,'Ergebnis (detailliert)'!A333))</f>
        <v/>
      </c>
      <c r="L333" s="156" t="str">
        <f t="shared" si="18"/>
        <v/>
      </c>
      <c r="M333" s="156" t="str">
        <f>IF(ISBLANK('Entladung des Speichers'!A333),"",'Entladung des Speichers'!C333)</f>
        <v/>
      </c>
      <c r="N333" s="155" t="str">
        <f>IF(ISBLANK('Beladung des Speichers'!A333),"",SUMIFS('Entladung des Speichers'!$E$17:$E$1001,'Entladung des Speichers'!$A$17:$A$1001,'Ergebnis (detailliert)'!$A$17:$A$300))</f>
        <v/>
      </c>
      <c r="O333" s="113" t="str">
        <f t="shared" si="19"/>
        <v/>
      </c>
      <c r="P333" s="17" t="str">
        <f>IFERROR(IF(A333="","",N333*'Ergebnis (detailliert)'!J333/'Ergebnis (detailliert)'!I333),0)</f>
        <v/>
      </c>
      <c r="Q333" s="95" t="str">
        <f t="shared" si="20"/>
        <v/>
      </c>
      <c r="R333" s="96" t="str">
        <f t="shared" si="21"/>
        <v/>
      </c>
      <c r="S333" s="97" t="str">
        <f>IF(A333="","",IF(LOOKUP(A333,Stammdaten!$A$17:$A$1001,Stammdaten!$G$17:$G$1001)="Nein",0,IF(ISBLANK('Beladung des Speichers'!A333),"",ROUND(MIN(J333,Q333)*-1,2))))</f>
        <v/>
      </c>
    </row>
    <row r="334" spans="1:19" x14ac:dyDescent="0.2">
      <c r="A334" s="98" t="str">
        <f>IF('Beladung des Speichers'!A334="","",'Beladung des Speichers'!A334)</f>
        <v/>
      </c>
      <c r="B334" s="98" t="str">
        <f>IF('Beladung des Speichers'!B334="","",'Beladung des Speichers'!B334)</f>
        <v/>
      </c>
      <c r="C334" s="150" t="str">
        <f>IF(ISBLANK('Beladung des Speichers'!A334),"",SUMIFS('Beladung des Speichers'!$C$17:$C$300,'Beladung des Speichers'!$A$17:$A$300,A334)-SUMIFS('Entladung des Speichers'!$C$17:$C$300,'Entladung des Speichers'!$A$17:$A$300,A334)+SUMIFS(Füllstände!$B$17:$B$299,Füllstände!$A$17:$A$299,A334)-SUMIFS(Füllstände!$C$17:$C$299,Füllstände!$A$17:$A$299,A334))</f>
        <v/>
      </c>
      <c r="D334" s="151" t="str">
        <f>IF(ISBLANK('Beladung des Speichers'!A334),"",C334*'Beladung des Speichers'!C334/SUMIFS('Beladung des Speichers'!$C$17:$C$300,'Beladung des Speichers'!$A$17:$A$300,A334))</f>
        <v/>
      </c>
      <c r="E334" s="152" t="str">
        <f>IF(ISBLANK('Beladung des Speichers'!A334),"",1/SUMIFS('Beladung des Speichers'!$C$17:$C$300,'Beladung des Speichers'!$A$17:$A$300,A334)*C334*SUMIF($A$17:$A$300,A334,'Beladung des Speichers'!$E$17:$E$300))</f>
        <v/>
      </c>
      <c r="F334" s="153" t="str">
        <f>IF(ISBLANK('Beladung des Speichers'!A334),"",IF(C334=0,"0,00",D334/C334*E334))</f>
        <v/>
      </c>
      <c r="G334" s="154" t="str">
        <f>IF(ISBLANK('Beladung des Speichers'!A334),"",SUMIFS('Beladung des Speichers'!$C$17:$C$300,'Beladung des Speichers'!$A$17:$A$300,A334))</f>
        <v/>
      </c>
      <c r="H334" s="112" t="str">
        <f>IF(ISBLANK('Beladung des Speichers'!A334),"",'Beladung des Speichers'!C334)</f>
        <v/>
      </c>
      <c r="I334" s="155" t="str">
        <f>IF(ISBLANK('Beladung des Speichers'!A334),"",SUMIFS('Beladung des Speichers'!$E$17:$E$1001,'Beladung des Speichers'!$A$17:$A$1001,'Ergebnis (detailliert)'!A334))</f>
        <v/>
      </c>
      <c r="J334" s="113" t="str">
        <f>IF(ISBLANK('Beladung des Speichers'!A334),"",'Beladung des Speichers'!E334)</f>
        <v/>
      </c>
      <c r="K334" s="155" t="str">
        <f>IF(ISBLANK('Beladung des Speichers'!A334),"",SUMIFS('Entladung des Speichers'!$C$17:$C$1001,'Entladung des Speichers'!$A$17:$A$1001,'Ergebnis (detailliert)'!A334))</f>
        <v/>
      </c>
      <c r="L334" s="156" t="str">
        <f t="shared" si="18"/>
        <v/>
      </c>
      <c r="M334" s="156" t="str">
        <f>IF(ISBLANK('Entladung des Speichers'!A334),"",'Entladung des Speichers'!C334)</f>
        <v/>
      </c>
      <c r="N334" s="155" t="str">
        <f>IF(ISBLANK('Beladung des Speichers'!A334),"",SUMIFS('Entladung des Speichers'!$E$17:$E$1001,'Entladung des Speichers'!$A$17:$A$1001,'Ergebnis (detailliert)'!$A$17:$A$300))</f>
        <v/>
      </c>
      <c r="O334" s="113" t="str">
        <f t="shared" si="19"/>
        <v/>
      </c>
      <c r="P334" s="17" t="str">
        <f>IFERROR(IF(A334="","",N334*'Ergebnis (detailliert)'!J334/'Ergebnis (detailliert)'!I334),0)</f>
        <v/>
      </c>
      <c r="Q334" s="95" t="str">
        <f t="shared" si="20"/>
        <v/>
      </c>
      <c r="R334" s="96" t="str">
        <f t="shared" si="21"/>
        <v/>
      </c>
      <c r="S334" s="97" t="str">
        <f>IF(A334="","",IF(LOOKUP(A334,Stammdaten!$A$17:$A$1001,Stammdaten!$G$17:$G$1001)="Nein",0,IF(ISBLANK('Beladung des Speichers'!A334),"",ROUND(MIN(J334,Q334)*-1,2))))</f>
        <v/>
      </c>
    </row>
    <row r="335" spans="1:19" x14ac:dyDescent="0.2">
      <c r="A335" s="98" t="str">
        <f>IF('Beladung des Speichers'!A335="","",'Beladung des Speichers'!A335)</f>
        <v/>
      </c>
      <c r="B335" s="98" t="str">
        <f>IF('Beladung des Speichers'!B335="","",'Beladung des Speichers'!B335)</f>
        <v/>
      </c>
      <c r="C335" s="150" t="str">
        <f>IF(ISBLANK('Beladung des Speichers'!A335),"",SUMIFS('Beladung des Speichers'!$C$17:$C$300,'Beladung des Speichers'!$A$17:$A$300,A335)-SUMIFS('Entladung des Speichers'!$C$17:$C$300,'Entladung des Speichers'!$A$17:$A$300,A335)+SUMIFS(Füllstände!$B$17:$B$299,Füllstände!$A$17:$A$299,A335)-SUMIFS(Füllstände!$C$17:$C$299,Füllstände!$A$17:$A$299,A335))</f>
        <v/>
      </c>
      <c r="D335" s="151" t="str">
        <f>IF(ISBLANK('Beladung des Speichers'!A335),"",C335*'Beladung des Speichers'!C335/SUMIFS('Beladung des Speichers'!$C$17:$C$300,'Beladung des Speichers'!$A$17:$A$300,A335))</f>
        <v/>
      </c>
      <c r="E335" s="152" t="str">
        <f>IF(ISBLANK('Beladung des Speichers'!A335),"",1/SUMIFS('Beladung des Speichers'!$C$17:$C$300,'Beladung des Speichers'!$A$17:$A$300,A335)*C335*SUMIF($A$17:$A$300,A335,'Beladung des Speichers'!$E$17:$E$300))</f>
        <v/>
      </c>
      <c r="F335" s="153" t="str">
        <f>IF(ISBLANK('Beladung des Speichers'!A335),"",IF(C335=0,"0,00",D335/C335*E335))</f>
        <v/>
      </c>
      <c r="G335" s="154" t="str">
        <f>IF(ISBLANK('Beladung des Speichers'!A335),"",SUMIFS('Beladung des Speichers'!$C$17:$C$300,'Beladung des Speichers'!$A$17:$A$300,A335))</f>
        <v/>
      </c>
      <c r="H335" s="112" t="str">
        <f>IF(ISBLANK('Beladung des Speichers'!A335),"",'Beladung des Speichers'!C335)</f>
        <v/>
      </c>
      <c r="I335" s="155" t="str">
        <f>IF(ISBLANK('Beladung des Speichers'!A335),"",SUMIFS('Beladung des Speichers'!$E$17:$E$1001,'Beladung des Speichers'!$A$17:$A$1001,'Ergebnis (detailliert)'!A335))</f>
        <v/>
      </c>
      <c r="J335" s="113" t="str">
        <f>IF(ISBLANK('Beladung des Speichers'!A335),"",'Beladung des Speichers'!E335)</f>
        <v/>
      </c>
      <c r="K335" s="155" t="str">
        <f>IF(ISBLANK('Beladung des Speichers'!A335),"",SUMIFS('Entladung des Speichers'!$C$17:$C$1001,'Entladung des Speichers'!$A$17:$A$1001,'Ergebnis (detailliert)'!A335))</f>
        <v/>
      </c>
      <c r="L335" s="156" t="str">
        <f t="shared" si="18"/>
        <v/>
      </c>
      <c r="M335" s="156" t="str">
        <f>IF(ISBLANK('Entladung des Speichers'!A335),"",'Entladung des Speichers'!C335)</f>
        <v/>
      </c>
      <c r="N335" s="155" t="str">
        <f>IF(ISBLANK('Beladung des Speichers'!A335),"",SUMIFS('Entladung des Speichers'!$E$17:$E$1001,'Entladung des Speichers'!$A$17:$A$1001,'Ergebnis (detailliert)'!$A$17:$A$300))</f>
        <v/>
      </c>
      <c r="O335" s="113" t="str">
        <f t="shared" si="19"/>
        <v/>
      </c>
      <c r="P335" s="17" t="str">
        <f>IFERROR(IF(A335="","",N335*'Ergebnis (detailliert)'!J335/'Ergebnis (detailliert)'!I335),0)</f>
        <v/>
      </c>
      <c r="Q335" s="95" t="str">
        <f t="shared" si="20"/>
        <v/>
      </c>
      <c r="R335" s="96" t="str">
        <f t="shared" si="21"/>
        <v/>
      </c>
      <c r="S335" s="97" t="str">
        <f>IF(A335="","",IF(LOOKUP(A335,Stammdaten!$A$17:$A$1001,Stammdaten!$G$17:$G$1001)="Nein",0,IF(ISBLANK('Beladung des Speichers'!A335),"",ROUND(MIN(J335,Q335)*-1,2))))</f>
        <v/>
      </c>
    </row>
    <row r="336" spans="1:19" x14ac:dyDescent="0.2">
      <c r="A336" s="98" t="str">
        <f>IF('Beladung des Speichers'!A336="","",'Beladung des Speichers'!A336)</f>
        <v/>
      </c>
      <c r="B336" s="98" t="str">
        <f>IF('Beladung des Speichers'!B336="","",'Beladung des Speichers'!B336)</f>
        <v/>
      </c>
      <c r="C336" s="150" t="str">
        <f>IF(ISBLANK('Beladung des Speichers'!A336),"",SUMIFS('Beladung des Speichers'!$C$17:$C$300,'Beladung des Speichers'!$A$17:$A$300,A336)-SUMIFS('Entladung des Speichers'!$C$17:$C$300,'Entladung des Speichers'!$A$17:$A$300,A336)+SUMIFS(Füllstände!$B$17:$B$299,Füllstände!$A$17:$A$299,A336)-SUMIFS(Füllstände!$C$17:$C$299,Füllstände!$A$17:$A$299,A336))</f>
        <v/>
      </c>
      <c r="D336" s="151" t="str">
        <f>IF(ISBLANK('Beladung des Speichers'!A336),"",C336*'Beladung des Speichers'!C336/SUMIFS('Beladung des Speichers'!$C$17:$C$300,'Beladung des Speichers'!$A$17:$A$300,A336))</f>
        <v/>
      </c>
      <c r="E336" s="152" t="str">
        <f>IF(ISBLANK('Beladung des Speichers'!A336),"",1/SUMIFS('Beladung des Speichers'!$C$17:$C$300,'Beladung des Speichers'!$A$17:$A$300,A336)*C336*SUMIF($A$17:$A$300,A336,'Beladung des Speichers'!$E$17:$E$300))</f>
        <v/>
      </c>
      <c r="F336" s="153" t="str">
        <f>IF(ISBLANK('Beladung des Speichers'!A336),"",IF(C336=0,"0,00",D336/C336*E336))</f>
        <v/>
      </c>
      <c r="G336" s="154" t="str">
        <f>IF(ISBLANK('Beladung des Speichers'!A336),"",SUMIFS('Beladung des Speichers'!$C$17:$C$300,'Beladung des Speichers'!$A$17:$A$300,A336))</f>
        <v/>
      </c>
      <c r="H336" s="112" t="str">
        <f>IF(ISBLANK('Beladung des Speichers'!A336),"",'Beladung des Speichers'!C336)</f>
        <v/>
      </c>
      <c r="I336" s="155" t="str">
        <f>IF(ISBLANK('Beladung des Speichers'!A336),"",SUMIFS('Beladung des Speichers'!$E$17:$E$1001,'Beladung des Speichers'!$A$17:$A$1001,'Ergebnis (detailliert)'!A336))</f>
        <v/>
      </c>
      <c r="J336" s="113" t="str">
        <f>IF(ISBLANK('Beladung des Speichers'!A336),"",'Beladung des Speichers'!E336)</f>
        <v/>
      </c>
      <c r="K336" s="155" t="str">
        <f>IF(ISBLANK('Beladung des Speichers'!A336),"",SUMIFS('Entladung des Speichers'!$C$17:$C$1001,'Entladung des Speichers'!$A$17:$A$1001,'Ergebnis (detailliert)'!A336))</f>
        <v/>
      </c>
      <c r="L336" s="156" t="str">
        <f t="shared" si="18"/>
        <v/>
      </c>
      <c r="M336" s="156" t="str">
        <f>IF(ISBLANK('Entladung des Speichers'!A336),"",'Entladung des Speichers'!C336)</f>
        <v/>
      </c>
      <c r="N336" s="155" t="str">
        <f>IF(ISBLANK('Beladung des Speichers'!A336),"",SUMIFS('Entladung des Speichers'!$E$17:$E$1001,'Entladung des Speichers'!$A$17:$A$1001,'Ergebnis (detailliert)'!$A$17:$A$300))</f>
        <v/>
      </c>
      <c r="O336" s="113" t="str">
        <f t="shared" si="19"/>
        <v/>
      </c>
      <c r="P336" s="17" t="str">
        <f>IFERROR(IF(A336="","",N336*'Ergebnis (detailliert)'!J336/'Ergebnis (detailliert)'!I336),0)</f>
        <v/>
      </c>
      <c r="Q336" s="95" t="str">
        <f t="shared" si="20"/>
        <v/>
      </c>
      <c r="R336" s="96" t="str">
        <f t="shared" si="21"/>
        <v/>
      </c>
      <c r="S336" s="97" t="str">
        <f>IF(A336="","",IF(LOOKUP(A336,Stammdaten!$A$17:$A$1001,Stammdaten!$G$17:$G$1001)="Nein",0,IF(ISBLANK('Beladung des Speichers'!A336),"",ROUND(MIN(J336,Q336)*-1,2))))</f>
        <v/>
      </c>
    </row>
    <row r="337" spans="1:19" x14ac:dyDescent="0.2">
      <c r="A337" s="98" t="str">
        <f>IF('Beladung des Speichers'!A337="","",'Beladung des Speichers'!A337)</f>
        <v/>
      </c>
      <c r="B337" s="98" t="str">
        <f>IF('Beladung des Speichers'!B337="","",'Beladung des Speichers'!B337)</f>
        <v/>
      </c>
      <c r="C337" s="150" t="str">
        <f>IF(ISBLANK('Beladung des Speichers'!A337),"",SUMIFS('Beladung des Speichers'!$C$17:$C$300,'Beladung des Speichers'!$A$17:$A$300,A337)-SUMIFS('Entladung des Speichers'!$C$17:$C$300,'Entladung des Speichers'!$A$17:$A$300,A337)+SUMIFS(Füllstände!$B$17:$B$299,Füllstände!$A$17:$A$299,A337)-SUMIFS(Füllstände!$C$17:$C$299,Füllstände!$A$17:$A$299,A337))</f>
        <v/>
      </c>
      <c r="D337" s="151" t="str">
        <f>IF(ISBLANK('Beladung des Speichers'!A337),"",C337*'Beladung des Speichers'!C337/SUMIFS('Beladung des Speichers'!$C$17:$C$300,'Beladung des Speichers'!$A$17:$A$300,A337))</f>
        <v/>
      </c>
      <c r="E337" s="152" t="str">
        <f>IF(ISBLANK('Beladung des Speichers'!A337),"",1/SUMIFS('Beladung des Speichers'!$C$17:$C$300,'Beladung des Speichers'!$A$17:$A$300,A337)*C337*SUMIF($A$17:$A$300,A337,'Beladung des Speichers'!$E$17:$E$300))</f>
        <v/>
      </c>
      <c r="F337" s="153" t="str">
        <f>IF(ISBLANK('Beladung des Speichers'!A337),"",IF(C337=0,"0,00",D337/C337*E337))</f>
        <v/>
      </c>
      <c r="G337" s="154" t="str">
        <f>IF(ISBLANK('Beladung des Speichers'!A337),"",SUMIFS('Beladung des Speichers'!$C$17:$C$300,'Beladung des Speichers'!$A$17:$A$300,A337))</f>
        <v/>
      </c>
      <c r="H337" s="112" t="str">
        <f>IF(ISBLANK('Beladung des Speichers'!A337),"",'Beladung des Speichers'!C337)</f>
        <v/>
      </c>
      <c r="I337" s="155" t="str">
        <f>IF(ISBLANK('Beladung des Speichers'!A337),"",SUMIFS('Beladung des Speichers'!$E$17:$E$1001,'Beladung des Speichers'!$A$17:$A$1001,'Ergebnis (detailliert)'!A337))</f>
        <v/>
      </c>
      <c r="J337" s="113" t="str">
        <f>IF(ISBLANK('Beladung des Speichers'!A337),"",'Beladung des Speichers'!E337)</f>
        <v/>
      </c>
      <c r="K337" s="155" t="str">
        <f>IF(ISBLANK('Beladung des Speichers'!A337),"",SUMIFS('Entladung des Speichers'!$C$17:$C$1001,'Entladung des Speichers'!$A$17:$A$1001,'Ergebnis (detailliert)'!A337))</f>
        <v/>
      </c>
      <c r="L337" s="156" t="str">
        <f t="shared" si="18"/>
        <v/>
      </c>
      <c r="M337" s="156" t="str">
        <f>IF(ISBLANK('Entladung des Speichers'!A337),"",'Entladung des Speichers'!C337)</f>
        <v/>
      </c>
      <c r="N337" s="155" t="str">
        <f>IF(ISBLANK('Beladung des Speichers'!A337),"",SUMIFS('Entladung des Speichers'!$E$17:$E$1001,'Entladung des Speichers'!$A$17:$A$1001,'Ergebnis (detailliert)'!$A$17:$A$300))</f>
        <v/>
      </c>
      <c r="O337" s="113" t="str">
        <f t="shared" si="19"/>
        <v/>
      </c>
      <c r="P337" s="17" t="str">
        <f>IFERROR(IF(A337="","",N337*'Ergebnis (detailliert)'!J337/'Ergebnis (detailliert)'!I337),0)</f>
        <v/>
      </c>
      <c r="Q337" s="95" t="str">
        <f t="shared" si="20"/>
        <v/>
      </c>
      <c r="R337" s="96" t="str">
        <f t="shared" si="21"/>
        <v/>
      </c>
      <c r="S337" s="97" t="str">
        <f>IF(A337="","",IF(LOOKUP(A337,Stammdaten!$A$17:$A$1001,Stammdaten!$G$17:$G$1001)="Nein",0,IF(ISBLANK('Beladung des Speichers'!A337),"",ROUND(MIN(J337,Q337)*-1,2))))</f>
        <v/>
      </c>
    </row>
    <row r="338" spans="1:19" x14ac:dyDescent="0.2">
      <c r="A338" s="98" t="str">
        <f>IF('Beladung des Speichers'!A338="","",'Beladung des Speichers'!A338)</f>
        <v/>
      </c>
      <c r="B338" s="98" t="str">
        <f>IF('Beladung des Speichers'!B338="","",'Beladung des Speichers'!B338)</f>
        <v/>
      </c>
      <c r="C338" s="150" t="str">
        <f>IF(ISBLANK('Beladung des Speichers'!A338),"",SUMIFS('Beladung des Speichers'!$C$17:$C$300,'Beladung des Speichers'!$A$17:$A$300,A338)-SUMIFS('Entladung des Speichers'!$C$17:$C$300,'Entladung des Speichers'!$A$17:$A$300,A338)+SUMIFS(Füllstände!$B$17:$B$299,Füllstände!$A$17:$A$299,A338)-SUMIFS(Füllstände!$C$17:$C$299,Füllstände!$A$17:$A$299,A338))</f>
        <v/>
      </c>
      <c r="D338" s="151" t="str">
        <f>IF(ISBLANK('Beladung des Speichers'!A338),"",C338*'Beladung des Speichers'!C338/SUMIFS('Beladung des Speichers'!$C$17:$C$300,'Beladung des Speichers'!$A$17:$A$300,A338))</f>
        <v/>
      </c>
      <c r="E338" s="152" t="str">
        <f>IF(ISBLANK('Beladung des Speichers'!A338),"",1/SUMIFS('Beladung des Speichers'!$C$17:$C$300,'Beladung des Speichers'!$A$17:$A$300,A338)*C338*SUMIF($A$17:$A$300,A338,'Beladung des Speichers'!$E$17:$E$300))</f>
        <v/>
      </c>
      <c r="F338" s="153" t="str">
        <f>IF(ISBLANK('Beladung des Speichers'!A338),"",IF(C338=0,"0,00",D338/C338*E338))</f>
        <v/>
      </c>
      <c r="G338" s="154" t="str">
        <f>IF(ISBLANK('Beladung des Speichers'!A338),"",SUMIFS('Beladung des Speichers'!$C$17:$C$300,'Beladung des Speichers'!$A$17:$A$300,A338))</f>
        <v/>
      </c>
      <c r="H338" s="112" t="str">
        <f>IF(ISBLANK('Beladung des Speichers'!A338),"",'Beladung des Speichers'!C338)</f>
        <v/>
      </c>
      <c r="I338" s="155" t="str">
        <f>IF(ISBLANK('Beladung des Speichers'!A338),"",SUMIFS('Beladung des Speichers'!$E$17:$E$1001,'Beladung des Speichers'!$A$17:$A$1001,'Ergebnis (detailliert)'!A338))</f>
        <v/>
      </c>
      <c r="J338" s="113" t="str">
        <f>IF(ISBLANK('Beladung des Speichers'!A338),"",'Beladung des Speichers'!E338)</f>
        <v/>
      </c>
      <c r="K338" s="155" t="str">
        <f>IF(ISBLANK('Beladung des Speichers'!A338),"",SUMIFS('Entladung des Speichers'!$C$17:$C$1001,'Entladung des Speichers'!$A$17:$A$1001,'Ergebnis (detailliert)'!A338))</f>
        <v/>
      </c>
      <c r="L338" s="156" t="str">
        <f t="shared" ref="L338:L401" si="22">IF(A338="","",K338+C338)</f>
        <v/>
      </c>
      <c r="M338" s="156" t="str">
        <f>IF(ISBLANK('Entladung des Speichers'!A338),"",'Entladung des Speichers'!C338)</f>
        <v/>
      </c>
      <c r="N338" s="155" t="str">
        <f>IF(ISBLANK('Beladung des Speichers'!A338),"",SUMIFS('Entladung des Speichers'!$E$17:$E$1001,'Entladung des Speichers'!$A$17:$A$1001,'Ergebnis (detailliert)'!$A$17:$A$300))</f>
        <v/>
      </c>
      <c r="O338" s="113" t="str">
        <f t="shared" ref="O338:O401" si="23">IF(A338="","",N338+E338)</f>
        <v/>
      </c>
      <c r="P338" s="17" t="str">
        <f>IFERROR(IF(A338="","",N338*'Ergebnis (detailliert)'!J338/'Ergebnis (detailliert)'!I338),0)</f>
        <v/>
      </c>
      <c r="Q338" s="95" t="str">
        <f t="shared" ref="Q338:Q401" si="24">IFERROR(IF(A338="","",P338+E338*H338/G338),0)</f>
        <v/>
      </c>
      <c r="R338" s="96" t="str">
        <f t="shared" ref="R338:R401" si="25">H338</f>
        <v/>
      </c>
      <c r="S338" s="97" t="str">
        <f>IF(A338="","",IF(LOOKUP(A338,Stammdaten!$A$17:$A$1001,Stammdaten!$G$17:$G$1001)="Nein",0,IF(ISBLANK('Beladung des Speichers'!A338),"",ROUND(MIN(J338,Q338)*-1,2))))</f>
        <v/>
      </c>
    </row>
    <row r="339" spans="1:19" x14ac:dyDescent="0.2">
      <c r="A339" s="98" t="str">
        <f>IF('Beladung des Speichers'!A339="","",'Beladung des Speichers'!A339)</f>
        <v/>
      </c>
      <c r="B339" s="98" t="str">
        <f>IF('Beladung des Speichers'!B339="","",'Beladung des Speichers'!B339)</f>
        <v/>
      </c>
      <c r="C339" s="150" t="str">
        <f>IF(ISBLANK('Beladung des Speichers'!A339),"",SUMIFS('Beladung des Speichers'!$C$17:$C$300,'Beladung des Speichers'!$A$17:$A$300,A339)-SUMIFS('Entladung des Speichers'!$C$17:$C$300,'Entladung des Speichers'!$A$17:$A$300,A339)+SUMIFS(Füllstände!$B$17:$B$299,Füllstände!$A$17:$A$299,A339)-SUMIFS(Füllstände!$C$17:$C$299,Füllstände!$A$17:$A$299,A339))</f>
        <v/>
      </c>
      <c r="D339" s="151" t="str">
        <f>IF(ISBLANK('Beladung des Speichers'!A339),"",C339*'Beladung des Speichers'!C339/SUMIFS('Beladung des Speichers'!$C$17:$C$300,'Beladung des Speichers'!$A$17:$A$300,A339))</f>
        <v/>
      </c>
      <c r="E339" s="152" t="str">
        <f>IF(ISBLANK('Beladung des Speichers'!A339),"",1/SUMIFS('Beladung des Speichers'!$C$17:$C$300,'Beladung des Speichers'!$A$17:$A$300,A339)*C339*SUMIF($A$17:$A$300,A339,'Beladung des Speichers'!$E$17:$E$300))</f>
        <v/>
      </c>
      <c r="F339" s="153" t="str">
        <f>IF(ISBLANK('Beladung des Speichers'!A339),"",IF(C339=0,"0,00",D339/C339*E339))</f>
        <v/>
      </c>
      <c r="G339" s="154" t="str">
        <f>IF(ISBLANK('Beladung des Speichers'!A339),"",SUMIFS('Beladung des Speichers'!$C$17:$C$300,'Beladung des Speichers'!$A$17:$A$300,A339))</f>
        <v/>
      </c>
      <c r="H339" s="112" t="str">
        <f>IF(ISBLANK('Beladung des Speichers'!A339),"",'Beladung des Speichers'!C339)</f>
        <v/>
      </c>
      <c r="I339" s="155" t="str">
        <f>IF(ISBLANK('Beladung des Speichers'!A339),"",SUMIFS('Beladung des Speichers'!$E$17:$E$1001,'Beladung des Speichers'!$A$17:$A$1001,'Ergebnis (detailliert)'!A339))</f>
        <v/>
      </c>
      <c r="J339" s="113" t="str">
        <f>IF(ISBLANK('Beladung des Speichers'!A339),"",'Beladung des Speichers'!E339)</f>
        <v/>
      </c>
      <c r="K339" s="155" t="str">
        <f>IF(ISBLANK('Beladung des Speichers'!A339),"",SUMIFS('Entladung des Speichers'!$C$17:$C$1001,'Entladung des Speichers'!$A$17:$A$1001,'Ergebnis (detailliert)'!A339))</f>
        <v/>
      </c>
      <c r="L339" s="156" t="str">
        <f t="shared" si="22"/>
        <v/>
      </c>
      <c r="M339" s="156" t="str">
        <f>IF(ISBLANK('Entladung des Speichers'!A339),"",'Entladung des Speichers'!C339)</f>
        <v/>
      </c>
      <c r="N339" s="155" t="str">
        <f>IF(ISBLANK('Beladung des Speichers'!A339),"",SUMIFS('Entladung des Speichers'!$E$17:$E$1001,'Entladung des Speichers'!$A$17:$A$1001,'Ergebnis (detailliert)'!$A$17:$A$300))</f>
        <v/>
      </c>
      <c r="O339" s="113" t="str">
        <f t="shared" si="23"/>
        <v/>
      </c>
      <c r="P339" s="17" t="str">
        <f>IFERROR(IF(A339="","",N339*'Ergebnis (detailliert)'!J339/'Ergebnis (detailliert)'!I339),0)</f>
        <v/>
      </c>
      <c r="Q339" s="95" t="str">
        <f t="shared" si="24"/>
        <v/>
      </c>
      <c r="R339" s="96" t="str">
        <f t="shared" si="25"/>
        <v/>
      </c>
      <c r="S339" s="97" t="str">
        <f>IF(A339="","",IF(LOOKUP(A339,Stammdaten!$A$17:$A$1001,Stammdaten!$G$17:$G$1001)="Nein",0,IF(ISBLANK('Beladung des Speichers'!A339),"",ROUND(MIN(J339,Q339)*-1,2))))</f>
        <v/>
      </c>
    </row>
    <row r="340" spans="1:19" x14ac:dyDescent="0.2">
      <c r="A340" s="98" t="str">
        <f>IF('Beladung des Speichers'!A340="","",'Beladung des Speichers'!A340)</f>
        <v/>
      </c>
      <c r="B340" s="98" t="str">
        <f>IF('Beladung des Speichers'!B340="","",'Beladung des Speichers'!B340)</f>
        <v/>
      </c>
      <c r="C340" s="150" t="str">
        <f>IF(ISBLANK('Beladung des Speichers'!A340),"",SUMIFS('Beladung des Speichers'!$C$17:$C$300,'Beladung des Speichers'!$A$17:$A$300,A340)-SUMIFS('Entladung des Speichers'!$C$17:$C$300,'Entladung des Speichers'!$A$17:$A$300,A340)+SUMIFS(Füllstände!$B$17:$B$299,Füllstände!$A$17:$A$299,A340)-SUMIFS(Füllstände!$C$17:$C$299,Füllstände!$A$17:$A$299,A340))</f>
        <v/>
      </c>
      <c r="D340" s="151" t="str">
        <f>IF(ISBLANK('Beladung des Speichers'!A340),"",C340*'Beladung des Speichers'!C340/SUMIFS('Beladung des Speichers'!$C$17:$C$300,'Beladung des Speichers'!$A$17:$A$300,A340))</f>
        <v/>
      </c>
      <c r="E340" s="152" t="str">
        <f>IF(ISBLANK('Beladung des Speichers'!A340),"",1/SUMIFS('Beladung des Speichers'!$C$17:$C$300,'Beladung des Speichers'!$A$17:$A$300,A340)*C340*SUMIF($A$17:$A$300,A340,'Beladung des Speichers'!$E$17:$E$300))</f>
        <v/>
      </c>
      <c r="F340" s="153" t="str">
        <f>IF(ISBLANK('Beladung des Speichers'!A340),"",IF(C340=0,"0,00",D340/C340*E340))</f>
        <v/>
      </c>
      <c r="G340" s="154" t="str">
        <f>IF(ISBLANK('Beladung des Speichers'!A340),"",SUMIFS('Beladung des Speichers'!$C$17:$C$300,'Beladung des Speichers'!$A$17:$A$300,A340))</f>
        <v/>
      </c>
      <c r="H340" s="112" t="str">
        <f>IF(ISBLANK('Beladung des Speichers'!A340),"",'Beladung des Speichers'!C340)</f>
        <v/>
      </c>
      <c r="I340" s="155" t="str">
        <f>IF(ISBLANK('Beladung des Speichers'!A340),"",SUMIFS('Beladung des Speichers'!$E$17:$E$1001,'Beladung des Speichers'!$A$17:$A$1001,'Ergebnis (detailliert)'!A340))</f>
        <v/>
      </c>
      <c r="J340" s="113" t="str">
        <f>IF(ISBLANK('Beladung des Speichers'!A340),"",'Beladung des Speichers'!E340)</f>
        <v/>
      </c>
      <c r="K340" s="155" t="str">
        <f>IF(ISBLANK('Beladung des Speichers'!A340),"",SUMIFS('Entladung des Speichers'!$C$17:$C$1001,'Entladung des Speichers'!$A$17:$A$1001,'Ergebnis (detailliert)'!A340))</f>
        <v/>
      </c>
      <c r="L340" s="156" t="str">
        <f t="shared" si="22"/>
        <v/>
      </c>
      <c r="M340" s="156" t="str">
        <f>IF(ISBLANK('Entladung des Speichers'!A340),"",'Entladung des Speichers'!C340)</f>
        <v/>
      </c>
      <c r="N340" s="155" t="str">
        <f>IF(ISBLANK('Beladung des Speichers'!A340),"",SUMIFS('Entladung des Speichers'!$E$17:$E$1001,'Entladung des Speichers'!$A$17:$A$1001,'Ergebnis (detailliert)'!$A$17:$A$300))</f>
        <v/>
      </c>
      <c r="O340" s="113" t="str">
        <f t="shared" si="23"/>
        <v/>
      </c>
      <c r="P340" s="17" t="str">
        <f>IFERROR(IF(A340="","",N340*'Ergebnis (detailliert)'!J340/'Ergebnis (detailliert)'!I340),0)</f>
        <v/>
      </c>
      <c r="Q340" s="95" t="str">
        <f t="shared" si="24"/>
        <v/>
      </c>
      <c r="R340" s="96" t="str">
        <f t="shared" si="25"/>
        <v/>
      </c>
      <c r="S340" s="97" t="str">
        <f>IF(A340="","",IF(LOOKUP(A340,Stammdaten!$A$17:$A$1001,Stammdaten!$G$17:$G$1001)="Nein",0,IF(ISBLANK('Beladung des Speichers'!A340),"",ROUND(MIN(J340,Q340)*-1,2))))</f>
        <v/>
      </c>
    </row>
    <row r="341" spans="1:19" x14ac:dyDescent="0.2">
      <c r="A341" s="98" t="str">
        <f>IF('Beladung des Speichers'!A341="","",'Beladung des Speichers'!A341)</f>
        <v/>
      </c>
      <c r="B341" s="98" t="str">
        <f>IF('Beladung des Speichers'!B341="","",'Beladung des Speichers'!B341)</f>
        <v/>
      </c>
      <c r="C341" s="150" t="str">
        <f>IF(ISBLANK('Beladung des Speichers'!A341),"",SUMIFS('Beladung des Speichers'!$C$17:$C$300,'Beladung des Speichers'!$A$17:$A$300,A341)-SUMIFS('Entladung des Speichers'!$C$17:$C$300,'Entladung des Speichers'!$A$17:$A$300,A341)+SUMIFS(Füllstände!$B$17:$B$299,Füllstände!$A$17:$A$299,A341)-SUMIFS(Füllstände!$C$17:$C$299,Füllstände!$A$17:$A$299,A341))</f>
        <v/>
      </c>
      <c r="D341" s="151" t="str">
        <f>IF(ISBLANK('Beladung des Speichers'!A341),"",C341*'Beladung des Speichers'!C341/SUMIFS('Beladung des Speichers'!$C$17:$C$300,'Beladung des Speichers'!$A$17:$A$300,A341))</f>
        <v/>
      </c>
      <c r="E341" s="152" t="str">
        <f>IF(ISBLANK('Beladung des Speichers'!A341),"",1/SUMIFS('Beladung des Speichers'!$C$17:$C$300,'Beladung des Speichers'!$A$17:$A$300,A341)*C341*SUMIF($A$17:$A$300,A341,'Beladung des Speichers'!$E$17:$E$300))</f>
        <v/>
      </c>
      <c r="F341" s="153" t="str">
        <f>IF(ISBLANK('Beladung des Speichers'!A341),"",IF(C341=0,"0,00",D341/C341*E341))</f>
        <v/>
      </c>
      <c r="G341" s="154" t="str">
        <f>IF(ISBLANK('Beladung des Speichers'!A341),"",SUMIFS('Beladung des Speichers'!$C$17:$C$300,'Beladung des Speichers'!$A$17:$A$300,A341))</f>
        <v/>
      </c>
      <c r="H341" s="112" t="str">
        <f>IF(ISBLANK('Beladung des Speichers'!A341),"",'Beladung des Speichers'!C341)</f>
        <v/>
      </c>
      <c r="I341" s="155" t="str">
        <f>IF(ISBLANK('Beladung des Speichers'!A341),"",SUMIFS('Beladung des Speichers'!$E$17:$E$1001,'Beladung des Speichers'!$A$17:$A$1001,'Ergebnis (detailliert)'!A341))</f>
        <v/>
      </c>
      <c r="J341" s="113" t="str">
        <f>IF(ISBLANK('Beladung des Speichers'!A341),"",'Beladung des Speichers'!E341)</f>
        <v/>
      </c>
      <c r="K341" s="155" t="str">
        <f>IF(ISBLANK('Beladung des Speichers'!A341),"",SUMIFS('Entladung des Speichers'!$C$17:$C$1001,'Entladung des Speichers'!$A$17:$A$1001,'Ergebnis (detailliert)'!A341))</f>
        <v/>
      </c>
      <c r="L341" s="156" t="str">
        <f t="shared" si="22"/>
        <v/>
      </c>
      <c r="M341" s="156" t="str">
        <f>IF(ISBLANK('Entladung des Speichers'!A341),"",'Entladung des Speichers'!C341)</f>
        <v/>
      </c>
      <c r="N341" s="155" t="str">
        <f>IF(ISBLANK('Beladung des Speichers'!A341),"",SUMIFS('Entladung des Speichers'!$E$17:$E$1001,'Entladung des Speichers'!$A$17:$A$1001,'Ergebnis (detailliert)'!$A$17:$A$300))</f>
        <v/>
      </c>
      <c r="O341" s="113" t="str">
        <f t="shared" si="23"/>
        <v/>
      </c>
      <c r="P341" s="17" t="str">
        <f>IFERROR(IF(A341="","",N341*'Ergebnis (detailliert)'!J341/'Ergebnis (detailliert)'!I341),0)</f>
        <v/>
      </c>
      <c r="Q341" s="95" t="str">
        <f t="shared" si="24"/>
        <v/>
      </c>
      <c r="R341" s="96" t="str">
        <f t="shared" si="25"/>
        <v/>
      </c>
      <c r="S341" s="97" t="str">
        <f>IF(A341="","",IF(LOOKUP(A341,Stammdaten!$A$17:$A$1001,Stammdaten!$G$17:$G$1001)="Nein",0,IF(ISBLANK('Beladung des Speichers'!A341),"",ROUND(MIN(J341,Q341)*-1,2))))</f>
        <v/>
      </c>
    </row>
    <row r="342" spans="1:19" x14ac:dyDescent="0.2">
      <c r="A342" s="98" t="str">
        <f>IF('Beladung des Speichers'!A342="","",'Beladung des Speichers'!A342)</f>
        <v/>
      </c>
      <c r="B342" s="98" t="str">
        <f>IF('Beladung des Speichers'!B342="","",'Beladung des Speichers'!B342)</f>
        <v/>
      </c>
      <c r="C342" s="150" t="str">
        <f>IF(ISBLANK('Beladung des Speichers'!A342),"",SUMIFS('Beladung des Speichers'!$C$17:$C$300,'Beladung des Speichers'!$A$17:$A$300,A342)-SUMIFS('Entladung des Speichers'!$C$17:$C$300,'Entladung des Speichers'!$A$17:$A$300,A342)+SUMIFS(Füllstände!$B$17:$B$299,Füllstände!$A$17:$A$299,A342)-SUMIFS(Füllstände!$C$17:$C$299,Füllstände!$A$17:$A$299,A342))</f>
        <v/>
      </c>
      <c r="D342" s="151" t="str">
        <f>IF(ISBLANK('Beladung des Speichers'!A342),"",C342*'Beladung des Speichers'!C342/SUMIFS('Beladung des Speichers'!$C$17:$C$300,'Beladung des Speichers'!$A$17:$A$300,A342))</f>
        <v/>
      </c>
      <c r="E342" s="152" t="str">
        <f>IF(ISBLANK('Beladung des Speichers'!A342),"",1/SUMIFS('Beladung des Speichers'!$C$17:$C$300,'Beladung des Speichers'!$A$17:$A$300,A342)*C342*SUMIF($A$17:$A$300,A342,'Beladung des Speichers'!$E$17:$E$300))</f>
        <v/>
      </c>
      <c r="F342" s="153" t="str">
        <f>IF(ISBLANK('Beladung des Speichers'!A342),"",IF(C342=0,"0,00",D342/C342*E342))</f>
        <v/>
      </c>
      <c r="G342" s="154" t="str">
        <f>IF(ISBLANK('Beladung des Speichers'!A342),"",SUMIFS('Beladung des Speichers'!$C$17:$C$300,'Beladung des Speichers'!$A$17:$A$300,A342))</f>
        <v/>
      </c>
      <c r="H342" s="112" t="str">
        <f>IF(ISBLANK('Beladung des Speichers'!A342),"",'Beladung des Speichers'!C342)</f>
        <v/>
      </c>
      <c r="I342" s="155" t="str">
        <f>IF(ISBLANK('Beladung des Speichers'!A342),"",SUMIFS('Beladung des Speichers'!$E$17:$E$1001,'Beladung des Speichers'!$A$17:$A$1001,'Ergebnis (detailliert)'!A342))</f>
        <v/>
      </c>
      <c r="J342" s="113" t="str">
        <f>IF(ISBLANK('Beladung des Speichers'!A342),"",'Beladung des Speichers'!E342)</f>
        <v/>
      </c>
      <c r="K342" s="155" t="str">
        <f>IF(ISBLANK('Beladung des Speichers'!A342),"",SUMIFS('Entladung des Speichers'!$C$17:$C$1001,'Entladung des Speichers'!$A$17:$A$1001,'Ergebnis (detailliert)'!A342))</f>
        <v/>
      </c>
      <c r="L342" s="156" t="str">
        <f t="shared" si="22"/>
        <v/>
      </c>
      <c r="M342" s="156" t="str">
        <f>IF(ISBLANK('Entladung des Speichers'!A342),"",'Entladung des Speichers'!C342)</f>
        <v/>
      </c>
      <c r="N342" s="155" t="str">
        <f>IF(ISBLANK('Beladung des Speichers'!A342),"",SUMIFS('Entladung des Speichers'!$E$17:$E$1001,'Entladung des Speichers'!$A$17:$A$1001,'Ergebnis (detailliert)'!$A$17:$A$300))</f>
        <v/>
      </c>
      <c r="O342" s="113" t="str">
        <f t="shared" si="23"/>
        <v/>
      </c>
      <c r="P342" s="17" t="str">
        <f>IFERROR(IF(A342="","",N342*'Ergebnis (detailliert)'!J342/'Ergebnis (detailliert)'!I342),0)</f>
        <v/>
      </c>
      <c r="Q342" s="95" t="str">
        <f t="shared" si="24"/>
        <v/>
      </c>
      <c r="R342" s="96" t="str">
        <f t="shared" si="25"/>
        <v/>
      </c>
      <c r="S342" s="97" t="str">
        <f>IF(A342="","",IF(LOOKUP(A342,Stammdaten!$A$17:$A$1001,Stammdaten!$G$17:$G$1001)="Nein",0,IF(ISBLANK('Beladung des Speichers'!A342),"",ROUND(MIN(J342,Q342)*-1,2))))</f>
        <v/>
      </c>
    </row>
    <row r="343" spans="1:19" x14ac:dyDescent="0.2">
      <c r="A343" s="98" t="str">
        <f>IF('Beladung des Speichers'!A343="","",'Beladung des Speichers'!A343)</f>
        <v/>
      </c>
      <c r="B343" s="98" t="str">
        <f>IF('Beladung des Speichers'!B343="","",'Beladung des Speichers'!B343)</f>
        <v/>
      </c>
      <c r="C343" s="150" t="str">
        <f>IF(ISBLANK('Beladung des Speichers'!A343),"",SUMIFS('Beladung des Speichers'!$C$17:$C$300,'Beladung des Speichers'!$A$17:$A$300,A343)-SUMIFS('Entladung des Speichers'!$C$17:$C$300,'Entladung des Speichers'!$A$17:$A$300,A343)+SUMIFS(Füllstände!$B$17:$B$299,Füllstände!$A$17:$A$299,A343)-SUMIFS(Füllstände!$C$17:$C$299,Füllstände!$A$17:$A$299,A343))</f>
        <v/>
      </c>
      <c r="D343" s="151" t="str">
        <f>IF(ISBLANK('Beladung des Speichers'!A343),"",C343*'Beladung des Speichers'!C343/SUMIFS('Beladung des Speichers'!$C$17:$C$300,'Beladung des Speichers'!$A$17:$A$300,A343))</f>
        <v/>
      </c>
      <c r="E343" s="152" t="str">
        <f>IF(ISBLANK('Beladung des Speichers'!A343),"",1/SUMIFS('Beladung des Speichers'!$C$17:$C$300,'Beladung des Speichers'!$A$17:$A$300,A343)*C343*SUMIF($A$17:$A$300,A343,'Beladung des Speichers'!$E$17:$E$300))</f>
        <v/>
      </c>
      <c r="F343" s="153" t="str">
        <f>IF(ISBLANK('Beladung des Speichers'!A343),"",IF(C343=0,"0,00",D343/C343*E343))</f>
        <v/>
      </c>
      <c r="G343" s="154" t="str">
        <f>IF(ISBLANK('Beladung des Speichers'!A343),"",SUMIFS('Beladung des Speichers'!$C$17:$C$300,'Beladung des Speichers'!$A$17:$A$300,A343))</f>
        <v/>
      </c>
      <c r="H343" s="112" t="str">
        <f>IF(ISBLANK('Beladung des Speichers'!A343),"",'Beladung des Speichers'!C343)</f>
        <v/>
      </c>
      <c r="I343" s="155" t="str">
        <f>IF(ISBLANK('Beladung des Speichers'!A343),"",SUMIFS('Beladung des Speichers'!$E$17:$E$1001,'Beladung des Speichers'!$A$17:$A$1001,'Ergebnis (detailliert)'!A343))</f>
        <v/>
      </c>
      <c r="J343" s="113" t="str">
        <f>IF(ISBLANK('Beladung des Speichers'!A343),"",'Beladung des Speichers'!E343)</f>
        <v/>
      </c>
      <c r="K343" s="155" t="str">
        <f>IF(ISBLANK('Beladung des Speichers'!A343),"",SUMIFS('Entladung des Speichers'!$C$17:$C$1001,'Entladung des Speichers'!$A$17:$A$1001,'Ergebnis (detailliert)'!A343))</f>
        <v/>
      </c>
      <c r="L343" s="156" t="str">
        <f t="shared" si="22"/>
        <v/>
      </c>
      <c r="M343" s="156" t="str">
        <f>IF(ISBLANK('Entladung des Speichers'!A343),"",'Entladung des Speichers'!C343)</f>
        <v/>
      </c>
      <c r="N343" s="155" t="str">
        <f>IF(ISBLANK('Beladung des Speichers'!A343),"",SUMIFS('Entladung des Speichers'!$E$17:$E$1001,'Entladung des Speichers'!$A$17:$A$1001,'Ergebnis (detailliert)'!$A$17:$A$300))</f>
        <v/>
      </c>
      <c r="O343" s="113" t="str">
        <f t="shared" si="23"/>
        <v/>
      </c>
      <c r="P343" s="17" t="str">
        <f>IFERROR(IF(A343="","",N343*'Ergebnis (detailliert)'!J343/'Ergebnis (detailliert)'!I343),0)</f>
        <v/>
      </c>
      <c r="Q343" s="95" t="str">
        <f t="shared" si="24"/>
        <v/>
      </c>
      <c r="R343" s="96" t="str">
        <f t="shared" si="25"/>
        <v/>
      </c>
      <c r="S343" s="97" t="str">
        <f>IF(A343="","",IF(LOOKUP(A343,Stammdaten!$A$17:$A$1001,Stammdaten!$G$17:$G$1001)="Nein",0,IF(ISBLANK('Beladung des Speichers'!A343),"",ROUND(MIN(J343,Q343)*-1,2))))</f>
        <v/>
      </c>
    </row>
    <row r="344" spans="1:19" x14ac:dyDescent="0.2">
      <c r="A344" s="98" t="str">
        <f>IF('Beladung des Speichers'!A344="","",'Beladung des Speichers'!A344)</f>
        <v/>
      </c>
      <c r="B344" s="98" t="str">
        <f>IF('Beladung des Speichers'!B344="","",'Beladung des Speichers'!B344)</f>
        <v/>
      </c>
      <c r="C344" s="150" t="str">
        <f>IF(ISBLANK('Beladung des Speichers'!A344),"",SUMIFS('Beladung des Speichers'!$C$17:$C$300,'Beladung des Speichers'!$A$17:$A$300,A344)-SUMIFS('Entladung des Speichers'!$C$17:$C$300,'Entladung des Speichers'!$A$17:$A$300,A344)+SUMIFS(Füllstände!$B$17:$B$299,Füllstände!$A$17:$A$299,A344)-SUMIFS(Füllstände!$C$17:$C$299,Füllstände!$A$17:$A$299,A344))</f>
        <v/>
      </c>
      <c r="D344" s="151" t="str">
        <f>IF(ISBLANK('Beladung des Speichers'!A344),"",C344*'Beladung des Speichers'!C344/SUMIFS('Beladung des Speichers'!$C$17:$C$300,'Beladung des Speichers'!$A$17:$A$300,A344))</f>
        <v/>
      </c>
      <c r="E344" s="152" t="str">
        <f>IF(ISBLANK('Beladung des Speichers'!A344),"",1/SUMIFS('Beladung des Speichers'!$C$17:$C$300,'Beladung des Speichers'!$A$17:$A$300,A344)*C344*SUMIF($A$17:$A$300,A344,'Beladung des Speichers'!$E$17:$E$300))</f>
        <v/>
      </c>
      <c r="F344" s="153" t="str">
        <f>IF(ISBLANK('Beladung des Speichers'!A344),"",IF(C344=0,"0,00",D344/C344*E344))</f>
        <v/>
      </c>
      <c r="G344" s="154" t="str">
        <f>IF(ISBLANK('Beladung des Speichers'!A344),"",SUMIFS('Beladung des Speichers'!$C$17:$C$300,'Beladung des Speichers'!$A$17:$A$300,A344))</f>
        <v/>
      </c>
      <c r="H344" s="112" t="str">
        <f>IF(ISBLANK('Beladung des Speichers'!A344),"",'Beladung des Speichers'!C344)</f>
        <v/>
      </c>
      <c r="I344" s="155" t="str">
        <f>IF(ISBLANK('Beladung des Speichers'!A344),"",SUMIFS('Beladung des Speichers'!$E$17:$E$1001,'Beladung des Speichers'!$A$17:$A$1001,'Ergebnis (detailliert)'!A344))</f>
        <v/>
      </c>
      <c r="J344" s="113" t="str">
        <f>IF(ISBLANK('Beladung des Speichers'!A344),"",'Beladung des Speichers'!E344)</f>
        <v/>
      </c>
      <c r="K344" s="155" t="str">
        <f>IF(ISBLANK('Beladung des Speichers'!A344),"",SUMIFS('Entladung des Speichers'!$C$17:$C$1001,'Entladung des Speichers'!$A$17:$A$1001,'Ergebnis (detailliert)'!A344))</f>
        <v/>
      </c>
      <c r="L344" s="156" t="str">
        <f t="shared" si="22"/>
        <v/>
      </c>
      <c r="M344" s="156" t="str">
        <f>IF(ISBLANK('Entladung des Speichers'!A344),"",'Entladung des Speichers'!C344)</f>
        <v/>
      </c>
      <c r="N344" s="155" t="str">
        <f>IF(ISBLANK('Beladung des Speichers'!A344),"",SUMIFS('Entladung des Speichers'!$E$17:$E$1001,'Entladung des Speichers'!$A$17:$A$1001,'Ergebnis (detailliert)'!$A$17:$A$300))</f>
        <v/>
      </c>
      <c r="O344" s="113" t="str">
        <f t="shared" si="23"/>
        <v/>
      </c>
      <c r="P344" s="17" t="str">
        <f>IFERROR(IF(A344="","",N344*'Ergebnis (detailliert)'!J344/'Ergebnis (detailliert)'!I344),0)</f>
        <v/>
      </c>
      <c r="Q344" s="95" t="str">
        <f t="shared" si="24"/>
        <v/>
      </c>
      <c r="R344" s="96" t="str">
        <f t="shared" si="25"/>
        <v/>
      </c>
      <c r="S344" s="97" t="str">
        <f>IF(A344="","",IF(LOOKUP(A344,Stammdaten!$A$17:$A$1001,Stammdaten!$G$17:$G$1001)="Nein",0,IF(ISBLANK('Beladung des Speichers'!A344),"",ROUND(MIN(J344,Q344)*-1,2))))</f>
        <v/>
      </c>
    </row>
    <row r="345" spans="1:19" x14ac:dyDescent="0.2">
      <c r="A345" s="98" t="str">
        <f>IF('Beladung des Speichers'!A345="","",'Beladung des Speichers'!A345)</f>
        <v/>
      </c>
      <c r="B345" s="98" t="str">
        <f>IF('Beladung des Speichers'!B345="","",'Beladung des Speichers'!B345)</f>
        <v/>
      </c>
      <c r="C345" s="150" t="str">
        <f>IF(ISBLANK('Beladung des Speichers'!A345),"",SUMIFS('Beladung des Speichers'!$C$17:$C$300,'Beladung des Speichers'!$A$17:$A$300,A345)-SUMIFS('Entladung des Speichers'!$C$17:$C$300,'Entladung des Speichers'!$A$17:$A$300,A345)+SUMIFS(Füllstände!$B$17:$B$299,Füllstände!$A$17:$A$299,A345)-SUMIFS(Füllstände!$C$17:$C$299,Füllstände!$A$17:$A$299,A345))</f>
        <v/>
      </c>
      <c r="D345" s="151" t="str">
        <f>IF(ISBLANK('Beladung des Speichers'!A345),"",C345*'Beladung des Speichers'!C345/SUMIFS('Beladung des Speichers'!$C$17:$C$300,'Beladung des Speichers'!$A$17:$A$300,A345))</f>
        <v/>
      </c>
      <c r="E345" s="152" t="str">
        <f>IF(ISBLANK('Beladung des Speichers'!A345),"",1/SUMIFS('Beladung des Speichers'!$C$17:$C$300,'Beladung des Speichers'!$A$17:$A$300,A345)*C345*SUMIF($A$17:$A$300,A345,'Beladung des Speichers'!$E$17:$E$300))</f>
        <v/>
      </c>
      <c r="F345" s="153" t="str">
        <f>IF(ISBLANK('Beladung des Speichers'!A345),"",IF(C345=0,"0,00",D345/C345*E345))</f>
        <v/>
      </c>
      <c r="G345" s="154" t="str">
        <f>IF(ISBLANK('Beladung des Speichers'!A345),"",SUMIFS('Beladung des Speichers'!$C$17:$C$300,'Beladung des Speichers'!$A$17:$A$300,A345))</f>
        <v/>
      </c>
      <c r="H345" s="112" t="str">
        <f>IF(ISBLANK('Beladung des Speichers'!A345),"",'Beladung des Speichers'!C345)</f>
        <v/>
      </c>
      <c r="I345" s="155" t="str">
        <f>IF(ISBLANK('Beladung des Speichers'!A345),"",SUMIFS('Beladung des Speichers'!$E$17:$E$1001,'Beladung des Speichers'!$A$17:$A$1001,'Ergebnis (detailliert)'!A345))</f>
        <v/>
      </c>
      <c r="J345" s="113" t="str">
        <f>IF(ISBLANK('Beladung des Speichers'!A345),"",'Beladung des Speichers'!E345)</f>
        <v/>
      </c>
      <c r="K345" s="155" t="str">
        <f>IF(ISBLANK('Beladung des Speichers'!A345),"",SUMIFS('Entladung des Speichers'!$C$17:$C$1001,'Entladung des Speichers'!$A$17:$A$1001,'Ergebnis (detailliert)'!A345))</f>
        <v/>
      </c>
      <c r="L345" s="156" t="str">
        <f t="shared" si="22"/>
        <v/>
      </c>
      <c r="M345" s="156" t="str">
        <f>IF(ISBLANK('Entladung des Speichers'!A345),"",'Entladung des Speichers'!C345)</f>
        <v/>
      </c>
      <c r="N345" s="155" t="str">
        <f>IF(ISBLANK('Beladung des Speichers'!A345),"",SUMIFS('Entladung des Speichers'!$E$17:$E$1001,'Entladung des Speichers'!$A$17:$A$1001,'Ergebnis (detailliert)'!$A$17:$A$300))</f>
        <v/>
      </c>
      <c r="O345" s="113" t="str">
        <f t="shared" si="23"/>
        <v/>
      </c>
      <c r="P345" s="17" t="str">
        <f>IFERROR(IF(A345="","",N345*'Ergebnis (detailliert)'!J345/'Ergebnis (detailliert)'!I345),0)</f>
        <v/>
      </c>
      <c r="Q345" s="95" t="str">
        <f t="shared" si="24"/>
        <v/>
      </c>
      <c r="R345" s="96" t="str">
        <f t="shared" si="25"/>
        <v/>
      </c>
      <c r="S345" s="97" t="str">
        <f>IF(A345="","",IF(LOOKUP(A345,Stammdaten!$A$17:$A$1001,Stammdaten!$G$17:$G$1001)="Nein",0,IF(ISBLANK('Beladung des Speichers'!A345),"",ROUND(MIN(J345,Q345)*-1,2))))</f>
        <v/>
      </c>
    </row>
    <row r="346" spans="1:19" x14ac:dyDescent="0.2">
      <c r="A346" s="98" t="str">
        <f>IF('Beladung des Speichers'!A346="","",'Beladung des Speichers'!A346)</f>
        <v/>
      </c>
      <c r="B346" s="98" t="str">
        <f>IF('Beladung des Speichers'!B346="","",'Beladung des Speichers'!B346)</f>
        <v/>
      </c>
      <c r="C346" s="150" t="str">
        <f>IF(ISBLANK('Beladung des Speichers'!A346),"",SUMIFS('Beladung des Speichers'!$C$17:$C$300,'Beladung des Speichers'!$A$17:$A$300,A346)-SUMIFS('Entladung des Speichers'!$C$17:$C$300,'Entladung des Speichers'!$A$17:$A$300,A346)+SUMIFS(Füllstände!$B$17:$B$299,Füllstände!$A$17:$A$299,A346)-SUMIFS(Füllstände!$C$17:$C$299,Füllstände!$A$17:$A$299,A346))</f>
        <v/>
      </c>
      <c r="D346" s="151" t="str">
        <f>IF(ISBLANK('Beladung des Speichers'!A346),"",C346*'Beladung des Speichers'!C346/SUMIFS('Beladung des Speichers'!$C$17:$C$300,'Beladung des Speichers'!$A$17:$A$300,A346))</f>
        <v/>
      </c>
      <c r="E346" s="152" t="str">
        <f>IF(ISBLANK('Beladung des Speichers'!A346),"",1/SUMIFS('Beladung des Speichers'!$C$17:$C$300,'Beladung des Speichers'!$A$17:$A$300,A346)*C346*SUMIF($A$17:$A$300,A346,'Beladung des Speichers'!$E$17:$E$300))</f>
        <v/>
      </c>
      <c r="F346" s="153" t="str">
        <f>IF(ISBLANK('Beladung des Speichers'!A346),"",IF(C346=0,"0,00",D346/C346*E346))</f>
        <v/>
      </c>
      <c r="G346" s="154" t="str">
        <f>IF(ISBLANK('Beladung des Speichers'!A346),"",SUMIFS('Beladung des Speichers'!$C$17:$C$300,'Beladung des Speichers'!$A$17:$A$300,A346))</f>
        <v/>
      </c>
      <c r="H346" s="112" t="str">
        <f>IF(ISBLANK('Beladung des Speichers'!A346),"",'Beladung des Speichers'!C346)</f>
        <v/>
      </c>
      <c r="I346" s="155" t="str">
        <f>IF(ISBLANK('Beladung des Speichers'!A346),"",SUMIFS('Beladung des Speichers'!$E$17:$E$1001,'Beladung des Speichers'!$A$17:$A$1001,'Ergebnis (detailliert)'!A346))</f>
        <v/>
      </c>
      <c r="J346" s="113" t="str">
        <f>IF(ISBLANK('Beladung des Speichers'!A346),"",'Beladung des Speichers'!E346)</f>
        <v/>
      </c>
      <c r="K346" s="155" t="str">
        <f>IF(ISBLANK('Beladung des Speichers'!A346),"",SUMIFS('Entladung des Speichers'!$C$17:$C$1001,'Entladung des Speichers'!$A$17:$A$1001,'Ergebnis (detailliert)'!A346))</f>
        <v/>
      </c>
      <c r="L346" s="156" t="str">
        <f t="shared" si="22"/>
        <v/>
      </c>
      <c r="M346" s="156" t="str">
        <f>IF(ISBLANK('Entladung des Speichers'!A346),"",'Entladung des Speichers'!C346)</f>
        <v/>
      </c>
      <c r="N346" s="155" t="str">
        <f>IF(ISBLANK('Beladung des Speichers'!A346),"",SUMIFS('Entladung des Speichers'!$E$17:$E$1001,'Entladung des Speichers'!$A$17:$A$1001,'Ergebnis (detailliert)'!$A$17:$A$300))</f>
        <v/>
      </c>
      <c r="O346" s="113" t="str">
        <f t="shared" si="23"/>
        <v/>
      </c>
      <c r="P346" s="17" t="str">
        <f>IFERROR(IF(A346="","",N346*'Ergebnis (detailliert)'!J346/'Ergebnis (detailliert)'!I346),0)</f>
        <v/>
      </c>
      <c r="Q346" s="95" t="str">
        <f t="shared" si="24"/>
        <v/>
      </c>
      <c r="R346" s="96" t="str">
        <f t="shared" si="25"/>
        <v/>
      </c>
      <c r="S346" s="97" t="str">
        <f>IF(A346="","",IF(LOOKUP(A346,Stammdaten!$A$17:$A$1001,Stammdaten!$G$17:$G$1001)="Nein",0,IF(ISBLANK('Beladung des Speichers'!A346),"",ROUND(MIN(J346,Q346)*-1,2))))</f>
        <v/>
      </c>
    </row>
    <row r="347" spans="1:19" x14ac:dyDescent="0.2">
      <c r="A347" s="98" t="str">
        <f>IF('Beladung des Speichers'!A347="","",'Beladung des Speichers'!A347)</f>
        <v/>
      </c>
      <c r="B347" s="98" t="str">
        <f>IF('Beladung des Speichers'!B347="","",'Beladung des Speichers'!B347)</f>
        <v/>
      </c>
      <c r="C347" s="150" t="str">
        <f>IF(ISBLANK('Beladung des Speichers'!A347),"",SUMIFS('Beladung des Speichers'!$C$17:$C$300,'Beladung des Speichers'!$A$17:$A$300,A347)-SUMIFS('Entladung des Speichers'!$C$17:$C$300,'Entladung des Speichers'!$A$17:$A$300,A347)+SUMIFS(Füllstände!$B$17:$B$299,Füllstände!$A$17:$A$299,A347)-SUMIFS(Füllstände!$C$17:$C$299,Füllstände!$A$17:$A$299,A347))</f>
        <v/>
      </c>
      <c r="D347" s="151" t="str">
        <f>IF(ISBLANK('Beladung des Speichers'!A347),"",C347*'Beladung des Speichers'!C347/SUMIFS('Beladung des Speichers'!$C$17:$C$300,'Beladung des Speichers'!$A$17:$A$300,A347))</f>
        <v/>
      </c>
      <c r="E347" s="152" t="str">
        <f>IF(ISBLANK('Beladung des Speichers'!A347),"",1/SUMIFS('Beladung des Speichers'!$C$17:$C$300,'Beladung des Speichers'!$A$17:$A$300,A347)*C347*SUMIF($A$17:$A$300,A347,'Beladung des Speichers'!$E$17:$E$300))</f>
        <v/>
      </c>
      <c r="F347" s="153" t="str">
        <f>IF(ISBLANK('Beladung des Speichers'!A347),"",IF(C347=0,"0,00",D347/C347*E347))</f>
        <v/>
      </c>
      <c r="G347" s="154" t="str">
        <f>IF(ISBLANK('Beladung des Speichers'!A347),"",SUMIFS('Beladung des Speichers'!$C$17:$C$300,'Beladung des Speichers'!$A$17:$A$300,A347))</f>
        <v/>
      </c>
      <c r="H347" s="112" t="str">
        <f>IF(ISBLANK('Beladung des Speichers'!A347),"",'Beladung des Speichers'!C347)</f>
        <v/>
      </c>
      <c r="I347" s="155" t="str">
        <f>IF(ISBLANK('Beladung des Speichers'!A347),"",SUMIFS('Beladung des Speichers'!$E$17:$E$1001,'Beladung des Speichers'!$A$17:$A$1001,'Ergebnis (detailliert)'!A347))</f>
        <v/>
      </c>
      <c r="J347" s="113" t="str">
        <f>IF(ISBLANK('Beladung des Speichers'!A347),"",'Beladung des Speichers'!E347)</f>
        <v/>
      </c>
      <c r="K347" s="155" t="str">
        <f>IF(ISBLANK('Beladung des Speichers'!A347),"",SUMIFS('Entladung des Speichers'!$C$17:$C$1001,'Entladung des Speichers'!$A$17:$A$1001,'Ergebnis (detailliert)'!A347))</f>
        <v/>
      </c>
      <c r="L347" s="156" t="str">
        <f t="shared" si="22"/>
        <v/>
      </c>
      <c r="M347" s="156" t="str">
        <f>IF(ISBLANK('Entladung des Speichers'!A347),"",'Entladung des Speichers'!C347)</f>
        <v/>
      </c>
      <c r="N347" s="155" t="str">
        <f>IF(ISBLANK('Beladung des Speichers'!A347),"",SUMIFS('Entladung des Speichers'!$E$17:$E$1001,'Entladung des Speichers'!$A$17:$A$1001,'Ergebnis (detailliert)'!$A$17:$A$300))</f>
        <v/>
      </c>
      <c r="O347" s="113" t="str">
        <f t="shared" si="23"/>
        <v/>
      </c>
      <c r="P347" s="17" t="str">
        <f>IFERROR(IF(A347="","",N347*'Ergebnis (detailliert)'!J347/'Ergebnis (detailliert)'!I347),0)</f>
        <v/>
      </c>
      <c r="Q347" s="95" t="str">
        <f t="shared" si="24"/>
        <v/>
      </c>
      <c r="R347" s="96" t="str">
        <f t="shared" si="25"/>
        <v/>
      </c>
      <c r="S347" s="97" t="str">
        <f>IF(A347="","",IF(LOOKUP(A347,Stammdaten!$A$17:$A$1001,Stammdaten!$G$17:$G$1001)="Nein",0,IF(ISBLANK('Beladung des Speichers'!A347),"",ROUND(MIN(J347,Q347)*-1,2))))</f>
        <v/>
      </c>
    </row>
    <row r="348" spans="1:19" x14ac:dyDescent="0.2">
      <c r="A348" s="98" t="str">
        <f>IF('Beladung des Speichers'!A348="","",'Beladung des Speichers'!A348)</f>
        <v/>
      </c>
      <c r="B348" s="98" t="str">
        <f>IF('Beladung des Speichers'!B348="","",'Beladung des Speichers'!B348)</f>
        <v/>
      </c>
      <c r="C348" s="150" t="str">
        <f>IF(ISBLANK('Beladung des Speichers'!A348),"",SUMIFS('Beladung des Speichers'!$C$17:$C$300,'Beladung des Speichers'!$A$17:$A$300,A348)-SUMIFS('Entladung des Speichers'!$C$17:$C$300,'Entladung des Speichers'!$A$17:$A$300,A348)+SUMIFS(Füllstände!$B$17:$B$299,Füllstände!$A$17:$A$299,A348)-SUMIFS(Füllstände!$C$17:$C$299,Füllstände!$A$17:$A$299,A348))</f>
        <v/>
      </c>
      <c r="D348" s="151" t="str">
        <f>IF(ISBLANK('Beladung des Speichers'!A348),"",C348*'Beladung des Speichers'!C348/SUMIFS('Beladung des Speichers'!$C$17:$C$300,'Beladung des Speichers'!$A$17:$A$300,A348))</f>
        <v/>
      </c>
      <c r="E348" s="152" t="str">
        <f>IF(ISBLANK('Beladung des Speichers'!A348),"",1/SUMIFS('Beladung des Speichers'!$C$17:$C$300,'Beladung des Speichers'!$A$17:$A$300,A348)*C348*SUMIF($A$17:$A$300,A348,'Beladung des Speichers'!$E$17:$E$300))</f>
        <v/>
      </c>
      <c r="F348" s="153" t="str">
        <f>IF(ISBLANK('Beladung des Speichers'!A348),"",IF(C348=0,"0,00",D348/C348*E348))</f>
        <v/>
      </c>
      <c r="G348" s="154" t="str">
        <f>IF(ISBLANK('Beladung des Speichers'!A348),"",SUMIFS('Beladung des Speichers'!$C$17:$C$300,'Beladung des Speichers'!$A$17:$A$300,A348))</f>
        <v/>
      </c>
      <c r="H348" s="112" t="str">
        <f>IF(ISBLANK('Beladung des Speichers'!A348),"",'Beladung des Speichers'!C348)</f>
        <v/>
      </c>
      <c r="I348" s="155" t="str">
        <f>IF(ISBLANK('Beladung des Speichers'!A348),"",SUMIFS('Beladung des Speichers'!$E$17:$E$1001,'Beladung des Speichers'!$A$17:$A$1001,'Ergebnis (detailliert)'!A348))</f>
        <v/>
      </c>
      <c r="J348" s="113" t="str">
        <f>IF(ISBLANK('Beladung des Speichers'!A348),"",'Beladung des Speichers'!E348)</f>
        <v/>
      </c>
      <c r="K348" s="155" t="str">
        <f>IF(ISBLANK('Beladung des Speichers'!A348),"",SUMIFS('Entladung des Speichers'!$C$17:$C$1001,'Entladung des Speichers'!$A$17:$A$1001,'Ergebnis (detailliert)'!A348))</f>
        <v/>
      </c>
      <c r="L348" s="156" t="str">
        <f t="shared" si="22"/>
        <v/>
      </c>
      <c r="M348" s="156" t="str">
        <f>IF(ISBLANK('Entladung des Speichers'!A348),"",'Entladung des Speichers'!C348)</f>
        <v/>
      </c>
      <c r="N348" s="155" t="str">
        <f>IF(ISBLANK('Beladung des Speichers'!A348),"",SUMIFS('Entladung des Speichers'!$E$17:$E$1001,'Entladung des Speichers'!$A$17:$A$1001,'Ergebnis (detailliert)'!$A$17:$A$300))</f>
        <v/>
      </c>
      <c r="O348" s="113" t="str">
        <f t="shared" si="23"/>
        <v/>
      </c>
      <c r="P348" s="17" t="str">
        <f>IFERROR(IF(A348="","",N348*'Ergebnis (detailliert)'!J348/'Ergebnis (detailliert)'!I348),0)</f>
        <v/>
      </c>
      <c r="Q348" s="95" t="str">
        <f t="shared" si="24"/>
        <v/>
      </c>
      <c r="R348" s="96" t="str">
        <f t="shared" si="25"/>
        <v/>
      </c>
      <c r="S348" s="97" t="str">
        <f>IF(A348="","",IF(LOOKUP(A348,Stammdaten!$A$17:$A$1001,Stammdaten!$G$17:$G$1001)="Nein",0,IF(ISBLANK('Beladung des Speichers'!A348),"",ROUND(MIN(J348,Q348)*-1,2))))</f>
        <v/>
      </c>
    </row>
    <row r="349" spans="1:19" x14ac:dyDescent="0.2">
      <c r="A349" s="98" t="str">
        <f>IF('Beladung des Speichers'!A349="","",'Beladung des Speichers'!A349)</f>
        <v/>
      </c>
      <c r="B349" s="98" t="str">
        <f>IF('Beladung des Speichers'!B349="","",'Beladung des Speichers'!B349)</f>
        <v/>
      </c>
      <c r="C349" s="150" t="str">
        <f>IF(ISBLANK('Beladung des Speichers'!A349),"",SUMIFS('Beladung des Speichers'!$C$17:$C$300,'Beladung des Speichers'!$A$17:$A$300,A349)-SUMIFS('Entladung des Speichers'!$C$17:$C$300,'Entladung des Speichers'!$A$17:$A$300,A349)+SUMIFS(Füllstände!$B$17:$B$299,Füllstände!$A$17:$A$299,A349)-SUMIFS(Füllstände!$C$17:$C$299,Füllstände!$A$17:$A$299,A349))</f>
        <v/>
      </c>
      <c r="D349" s="151" t="str">
        <f>IF(ISBLANK('Beladung des Speichers'!A349),"",C349*'Beladung des Speichers'!C349/SUMIFS('Beladung des Speichers'!$C$17:$C$300,'Beladung des Speichers'!$A$17:$A$300,A349))</f>
        <v/>
      </c>
      <c r="E349" s="152" t="str">
        <f>IF(ISBLANK('Beladung des Speichers'!A349),"",1/SUMIFS('Beladung des Speichers'!$C$17:$C$300,'Beladung des Speichers'!$A$17:$A$300,A349)*C349*SUMIF($A$17:$A$300,A349,'Beladung des Speichers'!$E$17:$E$300))</f>
        <v/>
      </c>
      <c r="F349" s="153" t="str">
        <f>IF(ISBLANK('Beladung des Speichers'!A349),"",IF(C349=0,"0,00",D349/C349*E349))</f>
        <v/>
      </c>
      <c r="G349" s="154" t="str">
        <f>IF(ISBLANK('Beladung des Speichers'!A349),"",SUMIFS('Beladung des Speichers'!$C$17:$C$300,'Beladung des Speichers'!$A$17:$A$300,A349))</f>
        <v/>
      </c>
      <c r="H349" s="112" t="str">
        <f>IF(ISBLANK('Beladung des Speichers'!A349),"",'Beladung des Speichers'!C349)</f>
        <v/>
      </c>
      <c r="I349" s="155" t="str">
        <f>IF(ISBLANK('Beladung des Speichers'!A349),"",SUMIFS('Beladung des Speichers'!$E$17:$E$1001,'Beladung des Speichers'!$A$17:$A$1001,'Ergebnis (detailliert)'!A349))</f>
        <v/>
      </c>
      <c r="J349" s="113" t="str">
        <f>IF(ISBLANK('Beladung des Speichers'!A349),"",'Beladung des Speichers'!E349)</f>
        <v/>
      </c>
      <c r="K349" s="155" t="str">
        <f>IF(ISBLANK('Beladung des Speichers'!A349),"",SUMIFS('Entladung des Speichers'!$C$17:$C$1001,'Entladung des Speichers'!$A$17:$A$1001,'Ergebnis (detailliert)'!A349))</f>
        <v/>
      </c>
      <c r="L349" s="156" t="str">
        <f t="shared" si="22"/>
        <v/>
      </c>
      <c r="M349" s="156" t="str">
        <f>IF(ISBLANK('Entladung des Speichers'!A349),"",'Entladung des Speichers'!C349)</f>
        <v/>
      </c>
      <c r="N349" s="155" t="str">
        <f>IF(ISBLANK('Beladung des Speichers'!A349),"",SUMIFS('Entladung des Speichers'!$E$17:$E$1001,'Entladung des Speichers'!$A$17:$A$1001,'Ergebnis (detailliert)'!$A$17:$A$300))</f>
        <v/>
      </c>
      <c r="O349" s="113" t="str">
        <f t="shared" si="23"/>
        <v/>
      </c>
      <c r="P349" s="17" t="str">
        <f>IFERROR(IF(A349="","",N349*'Ergebnis (detailliert)'!J349/'Ergebnis (detailliert)'!I349),0)</f>
        <v/>
      </c>
      <c r="Q349" s="95" t="str">
        <f t="shared" si="24"/>
        <v/>
      </c>
      <c r="R349" s="96" t="str">
        <f t="shared" si="25"/>
        <v/>
      </c>
      <c r="S349" s="97" t="str">
        <f>IF(A349="","",IF(LOOKUP(A349,Stammdaten!$A$17:$A$1001,Stammdaten!$G$17:$G$1001)="Nein",0,IF(ISBLANK('Beladung des Speichers'!A349),"",ROUND(MIN(J349,Q349)*-1,2))))</f>
        <v/>
      </c>
    </row>
    <row r="350" spans="1:19" x14ac:dyDescent="0.2">
      <c r="A350" s="98" t="str">
        <f>IF('Beladung des Speichers'!A350="","",'Beladung des Speichers'!A350)</f>
        <v/>
      </c>
      <c r="B350" s="98" t="str">
        <f>IF('Beladung des Speichers'!B350="","",'Beladung des Speichers'!B350)</f>
        <v/>
      </c>
      <c r="C350" s="150" t="str">
        <f>IF(ISBLANK('Beladung des Speichers'!A350),"",SUMIFS('Beladung des Speichers'!$C$17:$C$300,'Beladung des Speichers'!$A$17:$A$300,A350)-SUMIFS('Entladung des Speichers'!$C$17:$C$300,'Entladung des Speichers'!$A$17:$A$300,A350)+SUMIFS(Füllstände!$B$17:$B$299,Füllstände!$A$17:$A$299,A350)-SUMIFS(Füllstände!$C$17:$C$299,Füllstände!$A$17:$A$299,A350))</f>
        <v/>
      </c>
      <c r="D350" s="151" t="str">
        <f>IF(ISBLANK('Beladung des Speichers'!A350),"",C350*'Beladung des Speichers'!C350/SUMIFS('Beladung des Speichers'!$C$17:$C$300,'Beladung des Speichers'!$A$17:$A$300,A350))</f>
        <v/>
      </c>
      <c r="E350" s="152" t="str">
        <f>IF(ISBLANK('Beladung des Speichers'!A350),"",1/SUMIFS('Beladung des Speichers'!$C$17:$C$300,'Beladung des Speichers'!$A$17:$A$300,A350)*C350*SUMIF($A$17:$A$300,A350,'Beladung des Speichers'!$E$17:$E$300))</f>
        <v/>
      </c>
      <c r="F350" s="153" t="str">
        <f>IF(ISBLANK('Beladung des Speichers'!A350),"",IF(C350=0,"0,00",D350/C350*E350))</f>
        <v/>
      </c>
      <c r="G350" s="154" t="str">
        <f>IF(ISBLANK('Beladung des Speichers'!A350),"",SUMIFS('Beladung des Speichers'!$C$17:$C$300,'Beladung des Speichers'!$A$17:$A$300,A350))</f>
        <v/>
      </c>
      <c r="H350" s="112" t="str">
        <f>IF(ISBLANK('Beladung des Speichers'!A350),"",'Beladung des Speichers'!C350)</f>
        <v/>
      </c>
      <c r="I350" s="155" t="str">
        <f>IF(ISBLANK('Beladung des Speichers'!A350),"",SUMIFS('Beladung des Speichers'!$E$17:$E$1001,'Beladung des Speichers'!$A$17:$A$1001,'Ergebnis (detailliert)'!A350))</f>
        <v/>
      </c>
      <c r="J350" s="113" t="str">
        <f>IF(ISBLANK('Beladung des Speichers'!A350),"",'Beladung des Speichers'!E350)</f>
        <v/>
      </c>
      <c r="K350" s="155" t="str">
        <f>IF(ISBLANK('Beladung des Speichers'!A350),"",SUMIFS('Entladung des Speichers'!$C$17:$C$1001,'Entladung des Speichers'!$A$17:$A$1001,'Ergebnis (detailliert)'!A350))</f>
        <v/>
      </c>
      <c r="L350" s="156" t="str">
        <f t="shared" si="22"/>
        <v/>
      </c>
      <c r="M350" s="156" t="str">
        <f>IF(ISBLANK('Entladung des Speichers'!A350),"",'Entladung des Speichers'!C350)</f>
        <v/>
      </c>
      <c r="N350" s="155" t="str">
        <f>IF(ISBLANK('Beladung des Speichers'!A350),"",SUMIFS('Entladung des Speichers'!$E$17:$E$1001,'Entladung des Speichers'!$A$17:$A$1001,'Ergebnis (detailliert)'!$A$17:$A$300))</f>
        <v/>
      </c>
      <c r="O350" s="113" t="str">
        <f t="shared" si="23"/>
        <v/>
      </c>
      <c r="P350" s="17" t="str">
        <f>IFERROR(IF(A350="","",N350*'Ergebnis (detailliert)'!J350/'Ergebnis (detailliert)'!I350),0)</f>
        <v/>
      </c>
      <c r="Q350" s="95" t="str">
        <f t="shared" si="24"/>
        <v/>
      </c>
      <c r="R350" s="96" t="str">
        <f t="shared" si="25"/>
        <v/>
      </c>
      <c r="S350" s="97" t="str">
        <f>IF(A350="","",IF(LOOKUP(A350,Stammdaten!$A$17:$A$1001,Stammdaten!$G$17:$G$1001)="Nein",0,IF(ISBLANK('Beladung des Speichers'!A350),"",ROUND(MIN(J350,Q350)*-1,2))))</f>
        <v/>
      </c>
    </row>
    <row r="351" spans="1:19" x14ac:dyDescent="0.2">
      <c r="A351" s="98" t="str">
        <f>IF('Beladung des Speichers'!A351="","",'Beladung des Speichers'!A351)</f>
        <v/>
      </c>
      <c r="B351" s="98" t="str">
        <f>IF('Beladung des Speichers'!B351="","",'Beladung des Speichers'!B351)</f>
        <v/>
      </c>
      <c r="C351" s="150" t="str">
        <f>IF(ISBLANK('Beladung des Speichers'!A351),"",SUMIFS('Beladung des Speichers'!$C$17:$C$300,'Beladung des Speichers'!$A$17:$A$300,A351)-SUMIFS('Entladung des Speichers'!$C$17:$C$300,'Entladung des Speichers'!$A$17:$A$300,A351)+SUMIFS(Füllstände!$B$17:$B$299,Füllstände!$A$17:$A$299,A351)-SUMIFS(Füllstände!$C$17:$C$299,Füllstände!$A$17:$A$299,A351))</f>
        <v/>
      </c>
      <c r="D351" s="151" t="str">
        <f>IF(ISBLANK('Beladung des Speichers'!A351),"",C351*'Beladung des Speichers'!C351/SUMIFS('Beladung des Speichers'!$C$17:$C$300,'Beladung des Speichers'!$A$17:$A$300,A351))</f>
        <v/>
      </c>
      <c r="E351" s="152" t="str">
        <f>IF(ISBLANK('Beladung des Speichers'!A351),"",1/SUMIFS('Beladung des Speichers'!$C$17:$C$300,'Beladung des Speichers'!$A$17:$A$300,A351)*C351*SUMIF($A$17:$A$300,A351,'Beladung des Speichers'!$E$17:$E$300))</f>
        <v/>
      </c>
      <c r="F351" s="153" t="str">
        <f>IF(ISBLANK('Beladung des Speichers'!A351),"",IF(C351=0,"0,00",D351/C351*E351))</f>
        <v/>
      </c>
      <c r="G351" s="154" t="str">
        <f>IF(ISBLANK('Beladung des Speichers'!A351),"",SUMIFS('Beladung des Speichers'!$C$17:$C$300,'Beladung des Speichers'!$A$17:$A$300,A351))</f>
        <v/>
      </c>
      <c r="H351" s="112" t="str">
        <f>IF(ISBLANK('Beladung des Speichers'!A351),"",'Beladung des Speichers'!C351)</f>
        <v/>
      </c>
      <c r="I351" s="155" t="str">
        <f>IF(ISBLANK('Beladung des Speichers'!A351),"",SUMIFS('Beladung des Speichers'!$E$17:$E$1001,'Beladung des Speichers'!$A$17:$A$1001,'Ergebnis (detailliert)'!A351))</f>
        <v/>
      </c>
      <c r="J351" s="113" t="str">
        <f>IF(ISBLANK('Beladung des Speichers'!A351),"",'Beladung des Speichers'!E351)</f>
        <v/>
      </c>
      <c r="K351" s="155" t="str">
        <f>IF(ISBLANK('Beladung des Speichers'!A351),"",SUMIFS('Entladung des Speichers'!$C$17:$C$1001,'Entladung des Speichers'!$A$17:$A$1001,'Ergebnis (detailliert)'!A351))</f>
        <v/>
      </c>
      <c r="L351" s="156" t="str">
        <f t="shared" si="22"/>
        <v/>
      </c>
      <c r="M351" s="156" t="str">
        <f>IF(ISBLANK('Entladung des Speichers'!A351),"",'Entladung des Speichers'!C351)</f>
        <v/>
      </c>
      <c r="N351" s="155" t="str">
        <f>IF(ISBLANK('Beladung des Speichers'!A351),"",SUMIFS('Entladung des Speichers'!$E$17:$E$1001,'Entladung des Speichers'!$A$17:$A$1001,'Ergebnis (detailliert)'!$A$17:$A$300))</f>
        <v/>
      </c>
      <c r="O351" s="113" t="str">
        <f t="shared" si="23"/>
        <v/>
      </c>
      <c r="P351" s="17" t="str">
        <f>IFERROR(IF(A351="","",N351*'Ergebnis (detailliert)'!J351/'Ergebnis (detailliert)'!I351),0)</f>
        <v/>
      </c>
      <c r="Q351" s="95" t="str">
        <f t="shared" si="24"/>
        <v/>
      </c>
      <c r="R351" s="96" t="str">
        <f t="shared" si="25"/>
        <v/>
      </c>
      <c r="S351" s="97" t="str">
        <f>IF(A351="","",IF(LOOKUP(A351,Stammdaten!$A$17:$A$1001,Stammdaten!$G$17:$G$1001)="Nein",0,IF(ISBLANK('Beladung des Speichers'!A351),"",ROUND(MIN(J351,Q351)*-1,2))))</f>
        <v/>
      </c>
    </row>
    <row r="352" spans="1:19" x14ac:dyDescent="0.2">
      <c r="A352" s="98" t="str">
        <f>IF('Beladung des Speichers'!A352="","",'Beladung des Speichers'!A352)</f>
        <v/>
      </c>
      <c r="B352" s="98" t="str">
        <f>IF('Beladung des Speichers'!B352="","",'Beladung des Speichers'!B352)</f>
        <v/>
      </c>
      <c r="C352" s="150" t="str">
        <f>IF(ISBLANK('Beladung des Speichers'!A352),"",SUMIFS('Beladung des Speichers'!$C$17:$C$300,'Beladung des Speichers'!$A$17:$A$300,A352)-SUMIFS('Entladung des Speichers'!$C$17:$C$300,'Entladung des Speichers'!$A$17:$A$300,A352)+SUMIFS(Füllstände!$B$17:$B$299,Füllstände!$A$17:$A$299,A352)-SUMIFS(Füllstände!$C$17:$C$299,Füllstände!$A$17:$A$299,A352))</f>
        <v/>
      </c>
      <c r="D352" s="151" t="str">
        <f>IF(ISBLANK('Beladung des Speichers'!A352),"",C352*'Beladung des Speichers'!C352/SUMIFS('Beladung des Speichers'!$C$17:$C$300,'Beladung des Speichers'!$A$17:$A$300,A352))</f>
        <v/>
      </c>
      <c r="E352" s="152" t="str">
        <f>IF(ISBLANK('Beladung des Speichers'!A352),"",1/SUMIFS('Beladung des Speichers'!$C$17:$C$300,'Beladung des Speichers'!$A$17:$A$300,A352)*C352*SUMIF($A$17:$A$300,A352,'Beladung des Speichers'!$E$17:$E$300))</f>
        <v/>
      </c>
      <c r="F352" s="153" t="str">
        <f>IF(ISBLANK('Beladung des Speichers'!A352),"",IF(C352=0,"0,00",D352/C352*E352))</f>
        <v/>
      </c>
      <c r="G352" s="154" t="str">
        <f>IF(ISBLANK('Beladung des Speichers'!A352),"",SUMIFS('Beladung des Speichers'!$C$17:$C$300,'Beladung des Speichers'!$A$17:$A$300,A352))</f>
        <v/>
      </c>
      <c r="H352" s="112" t="str">
        <f>IF(ISBLANK('Beladung des Speichers'!A352),"",'Beladung des Speichers'!C352)</f>
        <v/>
      </c>
      <c r="I352" s="155" t="str">
        <f>IF(ISBLANK('Beladung des Speichers'!A352),"",SUMIFS('Beladung des Speichers'!$E$17:$E$1001,'Beladung des Speichers'!$A$17:$A$1001,'Ergebnis (detailliert)'!A352))</f>
        <v/>
      </c>
      <c r="J352" s="113" t="str">
        <f>IF(ISBLANK('Beladung des Speichers'!A352),"",'Beladung des Speichers'!E352)</f>
        <v/>
      </c>
      <c r="K352" s="155" t="str">
        <f>IF(ISBLANK('Beladung des Speichers'!A352),"",SUMIFS('Entladung des Speichers'!$C$17:$C$1001,'Entladung des Speichers'!$A$17:$A$1001,'Ergebnis (detailliert)'!A352))</f>
        <v/>
      </c>
      <c r="L352" s="156" t="str">
        <f t="shared" si="22"/>
        <v/>
      </c>
      <c r="M352" s="156" t="str">
        <f>IF(ISBLANK('Entladung des Speichers'!A352),"",'Entladung des Speichers'!C352)</f>
        <v/>
      </c>
      <c r="N352" s="155" t="str">
        <f>IF(ISBLANK('Beladung des Speichers'!A352),"",SUMIFS('Entladung des Speichers'!$E$17:$E$1001,'Entladung des Speichers'!$A$17:$A$1001,'Ergebnis (detailliert)'!$A$17:$A$300))</f>
        <v/>
      </c>
      <c r="O352" s="113" t="str">
        <f t="shared" si="23"/>
        <v/>
      </c>
      <c r="P352" s="17" t="str">
        <f>IFERROR(IF(A352="","",N352*'Ergebnis (detailliert)'!J352/'Ergebnis (detailliert)'!I352),0)</f>
        <v/>
      </c>
      <c r="Q352" s="95" t="str">
        <f t="shared" si="24"/>
        <v/>
      </c>
      <c r="R352" s="96" t="str">
        <f t="shared" si="25"/>
        <v/>
      </c>
      <c r="S352" s="97" t="str">
        <f>IF(A352="","",IF(LOOKUP(A352,Stammdaten!$A$17:$A$1001,Stammdaten!$G$17:$G$1001)="Nein",0,IF(ISBLANK('Beladung des Speichers'!A352),"",ROUND(MIN(J352,Q352)*-1,2))))</f>
        <v/>
      </c>
    </row>
    <row r="353" spans="1:19" x14ac:dyDescent="0.2">
      <c r="A353" s="98" t="str">
        <f>IF('Beladung des Speichers'!A353="","",'Beladung des Speichers'!A353)</f>
        <v/>
      </c>
      <c r="B353" s="98" t="str">
        <f>IF('Beladung des Speichers'!B353="","",'Beladung des Speichers'!B353)</f>
        <v/>
      </c>
      <c r="C353" s="150" t="str">
        <f>IF(ISBLANK('Beladung des Speichers'!A353),"",SUMIFS('Beladung des Speichers'!$C$17:$C$300,'Beladung des Speichers'!$A$17:$A$300,A353)-SUMIFS('Entladung des Speichers'!$C$17:$C$300,'Entladung des Speichers'!$A$17:$A$300,A353)+SUMIFS(Füllstände!$B$17:$B$299,Füllstände!$A$17:$A$299,A353)-SUMIFS(Füllstände!$C$17:$C$299,Füllstände!$A$17:$A$299,A353))</f>
        <v/>
      </c>
      <c r="D353" s="151" t="str">
        <f>IF(ISBLANK('Beladung des Speichers'!A353),"",C353*'Beladung des Speichers'!C353/SUMIFS('Beladung des Speichers'!$C$17:$C$300,'Beladung des Speichers'!$A$17:$A$300,A353))</f>
        <v/>
      </c>
      <c r="E353" s="152" t="str">
        <f>IF(ISBLANK('Beladung des Speichers'!A353),"",1/SUMIFS('Beladung des Speichers'!$C$17:$C$300,'Beladung des Speichers'!$A$17:$A$300,A353)*C353*SUMIF($A$17:$A$300,A353,'Beladung des Speichers'!$E$17:$E$300))</f>
        <v/>
      </c>
      <c r="F353" s="153" t="str">
        <f>IF(ISBLANK('Beladung des Speichers'!A353),"",IF(C353=0,"0,00",D353/C353*E353))</f>
        <v/>
      </c>
      <c r="G353" s="154" t="str">
        <f>IF(ISBLANK('Beladung des Speichers'!A353),"",SUMIFS('Beladung des Speichers'!$C$17:$C$300,'Beladung des Speichers'!$A$17:$A$300,A353))</f>
        <v/>
      </c>
      <c r="H353" s="112" t="str">
        <f>IF(ISBLANK('Beladung des Speichers'!A353),"",'Beladung des Speichers'!C353)</f>
        <v/>
      </c>
      <c r="I353" s="155" t="str">
        <f>IF(ISBLANK('Beladung des Speichers'!A353),"",SUMIFS('Beladung des Speichers'!$E$17:$E$1001,'Beladung des Speichers'!$A$17:$A$1001,'Ergebnis (detailliert)'!A353))</f>
        <v/>
      </c>
      <c r="J353" s="113" t="str">
        <f>IF(ISBLANK('Beladung des Speichers'!A353),"",'Beladung des Speichers'!E353)</f>
        <v/>
      </c>
      <c r="K353" s="155" t="str">
        <f>IF(ISBLANK('Beladung des Speichers'!A353),"",SUMIFS('Entladung des Speichers'!$C$17:$C$1001,'Entladung des Speichers'!$A$17:$A$1001,'Ergebnis (detailliert)'!A353))</f>
        <v/>
      </c>
      <c r="L353" s="156" t="str">
        <f t="shared" si="22"/>
        <v/>
      </c>
      <c r="M353" s="156" t="str">
        <f>IF(ISBLANK('Entladung des Speichers'!A353),"",'Entladung des Speichers'!C353)</f>
        <v/>
      </c>
      <c r="N353" s="155" t="str">
        <f>IF(ISBLANK('Beladung des Speichers'!A353),"",SUMIFS('Entladung des Speichers'!$E$17:$E$1001,'Entladung des Speichers'!$A$17:$A$1001,'Ergebnis (detailliert)'!$A$17:$A$300))</f>
        <v/>
      </c>
      <c r="O353" s="113" t="str">
        <f t="shared" si="23"/>
        <v/>
      </c>
      <c r="P353" s="17" t="str">
        <f>IFERROR(IF(A353="","",N353*'Ergebnis (detailliert)'!J353/'Ergebnis (detailliert)'!I353),0)</f>
        <v/>
      </c>
      <c r="Q353" s="95" t="str">
        <f t="shared" si="24"/>
        <v/>
      </c>
      <c r="R353" s="96" t="str">
        <f t="shared" si="25"/>
        <v/>
      </c>
      <c r="S353" s="97" t="str">
        <f>IF(A353="","",IF(LOOKUP(A353,Stammdaten!$A$17:$A$1001,Stammdaten!$G$17:$G$1001)="Nein",0,IF(ISBLANK('Beladung des Speichers'!A353),"",ROUND(MIN(J353,Q353)*-1,2))))</f>
        <v/>
      </c>
    </row>
    <row r="354" spans="1:19" x14ac:dyDescent="0.2">
      <c r="A354" s="98" t="str">
        <f>IF('Beladung des Speichers'!A354="","",'Beladung des Speichers'!A354)</f>
        <v/>
      </c>
      <c r="B354" s="98" t="str">
        <f>IF('Beladung des Speichers'!B354="","",'Beladung des Speichers'!B354)</f>
        <v/>
      </c>
      <c r="C354" s="150" t="str">
        <f>IF(ISBLANK('Beladung des Speichers'!A354),"",SUMIFS('Beladung des Speichers'!$C$17:$C$300,'Beladung des Speichers'!$A$17:$A$300,A354)-SUMIFS('Entladung des Speichers'!$C$17:$C$300,'Entladung des Speichers'!$A$17:$A$300,A354)+SUMIFS(Füllstände!$B$17:$B$299,Füllstände!$A$17:$A$299,A354)-SUMIFS(Füllstände!$C$17:$C$299,Füllstände!$A$17:$A$299,A354))</f>
        <v/>
      </c>
      <c r="D354" s="151" t="str">
        <f>IF(ISBLANK('Beladung des Speichers'!A354),"",C354*'Beladung des Speichers'!C354/SUMIFS('Beladung des Speichers'!$C$17:$C$300,'Beladung des Speichers'!$A$17:$A$300,A354))</f>
        <v/>
      </c>
      <c r="E354" s="152" t="str">
        <f>IF(ISBLANK('Beladung des Speichers'!A354),"",1/SUMIFS('Beladung des Speichers'!$C$17:$C$300,'Beladung des Speichers'!$A$17:$A$300,A354)*C354*SUMIF($A$17:$A$300,A354,'Beladung des Speichers'!$E$17:$E$300))</f>
        <v/>
      </c>
      <c r="F354" s="153" t="str">
        <f>IF(ISBLANK('Beladung des Speichers'!A354),"",IF(C354=0,"0,00",D354/C354*E354))</f>
        <v/>
      </c>
      <c r="G354" s="154" t="str">
        <f>IF(ISBLANK('Beladung des Speichers'!A354),"",SUMIFS('Beladung des Speichers'!$C$17:$C$300,'Beladung des Speichers'!$A$17:$A$300,A354))</f>
        <v/>
      </c>
      <c r="H354" s="112" t="str">
        <f>IF(ISBLANK('Beladung des Speichers'!A354),"",'Beladung des Speichers'!C354)</f>
        <v/>
      </c>
      <c r="I354" s="155" t="str">
        <f>IF(ISBLANK('Beladung des Speichers'!A354),"",SUMIFS('Beladung des Speichers'!$E$17:$E$1001,'Beladung des Speichers'!$A$17:$A$1001,'Ergebnis (detailliert)'!A354))</f>
        <v/>
      </c>
      <c r="J354" s="113" t="str">
        <f>IF(ISBLANK('Beladung des Speichers'!A354),"",'Beladung des Speichers'!E354)</f>
        <v/>
      </c>
      <c r="K354" s="155" t="str">
        <f>IF(ISBLANK('Beladung des Speichers'!A354),"",SUMIFS('Entladung des Speichers'!$C$17:$C$1001,'Entladung des Speichers'!$A$17:$A$1001,'Ergebnis (detailliert)'!A354))</f>
        <v/>
      </c>
      <c r="L354" s="156" t="str">
        <f t="shared" si="22"/>
        <v/>
      </c>
      <c r="M354" s="156" t="str">
        <f>IF(ISBLANK('Entladung des Speichers'!A354),"",'Entladung des Speichers'!C354)</f>
        <v/>
      </c>
      <c r="N354" s="155" t="str">
        <f>IF(ISBLANK('Beladung des Speichers'!A354),"",SUMIFS('Entladung des Speichers'!$E$17:$E$1001,'Entladung des Speichers'!$A$17:$A$1001,'Ergebnis (detailliert)'!$A$17:$A$300))</f>
        <v/>
      </c>
      <c r="O354" s="113" t="str">
        <f t="shared" si="23"/>
        <v/>
      </c>
      <c r="P354" s="17" t="str">
        <f>IFERROR(IF(A354="","",N354*'Ergebnis (detailliert)'!J354/'Ergebnis (detailliert)'!I354),0)</f>
        <v/>
      </c>
      <c r="Q354" s="95" t="str">
        <f t="shared" si="24"/>
        <v/>
      </c>
      <c r="R354" s="96" t="str">
        <f t="shared" si="25"/>
        <v/>
      </c>
      <c r="S354" s="97" t="str">
        <f>IF(A354="","",IF(LOOKUP(A354,Stammdaten!$A$17:$A$1001,Stammdaten!$G$17:$G$1001)="Nein",0,IF(ISBLANK('Beladung des Speichers'!A354),"",ROUND(MIN(J354,Q354)*-1,2))))</f>
        <v/>
      </c>
    </row>
    <row r="355" spans="1:19" x14ac:dyDescent="0.2">
      <c r="A355" s="98" t="str">
        <f>IF('Beladung des Speichers'!A355="","",'Beladung des Speichers'!A355)</f>
        <v/>
      </c>
      <c r="B355" s="98" t="str">
        <f>IF('Beladung des Speichers'!B355="","",'Beladung des Speichers'!B355)</f>
        <v/>
      </c>
      <c r="C355" s="150" t="str">
        <f>IF(ISBLANK('Beladung des Speichers'!A355),"",SUMIFS('Beladung des Speichers'!$C$17:$C$300,'Beladung des Speichers'!$A$17:$A$300,A355)-SUMIFS('Entladung des Speichers'!$C$17:$C$300,'Entladung des Speichers'!$A$17:$A$300,A355)+SUMIFS(Füllstände!$B$17:$B$299,Füllstände!$A$17:$A$299,A355)-SUMIFS(Füllstände!$C$17:$C$299,Füllstände!$A$17:$A$299,A355))</f>
        <v/>
      </c>
      <c r="D355" s="151" t="str">
        <f>IF(ISBLANK('Beladung des Speichers'!A355),"",C355*'Beladung des Speichers'!C355/SUMIFS('Beladung des Speichers'!$C$17:$C$300,'Beladung des Speichers'!$A$17:$A$300,A355))</f>
        <v/>
      </c>
      <c r="E355" s="152" t="str">
        <f>IF(ISBLANK('Beladung des Speichers'!A355),"",1/SUMIFS('Beladung des Speichers'!$C$17:$C$300,'Beladung des Speichers'!$A$17:$A$300,A355)*C355*SUMIF($A$17:$A$300,A355,'Beladung des Speichers'!$E$17:$E$300))</f>
        <v/>
      </c>
      <c r="F355" s="153" t="str">
        <f>IF(ISBLANK('Beladung des Speichers'!A355),"",IF(C355=0,"0,00",D355/C355*E355))</f>
        <v/>
      </c>
      <c r="G355" s="154" t="str">
        <f>IF(ISBLANK('Beladung des Speichers'!A355),"",SUMIFS('Beladung des Speichers'!$C$17:$C$300,'Beladung des Speichers'!$A$17:$A$300,A355))</f>
        <v/>
      </c>
      <c r="H355" s="112" t="str">
        <f>IF(ISBLANK('Beladung des Speichers'!A355),"",'Beladung des Speichers'!C355)</f>
        <v/>
      </c>
      <c r="I355" s="155" t="str">
        <f>IF(ISBLANK('Beladung des Speichers'!A355),"",SUMIFS('Beladung des Speichers'!$E$17:$E$1001,'Beladung des Speichers'!$A$17:$A$1001,'Ergebnis (detailliert)'!A355))</f>
        <v/>
      </c>
      <c r="J355" s="113" t="str">
        <f>IF(ISBLANK('Beladung des Speichers'!A355),"",'Beladung des Speichers'!E355)</f>
        <v/>
      </c>
      <c r="K355" s="155" t="str">
        <f>IF(ISBLANK('Beladung des Speichers'!A355),"",SUMIFS('Entladung des Speichers'!$C$17:$C$1001,'Entladung des Speichers'!$A$17:$A$1001,'Ergebnis (detailliert)'!A355))</f>
        <v/>
      </c>
      <c r="L355" s="156" t="str">
        <f t="shared" si="22"/>
        <v/>
      </c>
      <c r="M355" s="156" t="str">
        <f>IF(ISBLANK('Entladung des Speichers'!A355),"",'Entladung des Speichers'!C355)</f>
        <v/>
      </c>
      <c r="N355" s="155" t="str">
        <f>IF(ISBLANK('Beladung des Speichers'!A355),"",SUMIFS('Entladung des Speichers'!$E$17:$E$1001,'Entladung des Speichers'!$A$17:$A$1001,'Ergebnis (detailliert)'!$A$17:$A$300))</f>
        <v/>
      </c>
      <c r="O355" s="113" t="str">
        <f t="shared" si="23"/>
        <v/>
      </c>
      <c r="P355" s="17" t="str">
        <f>IFERROR(IF(A355="","",N355*'Ergebnis (detailliert)'!J355/'Ergebnis (detailliert)'!I355),0)</f>
        <v/>
      </c>
      <c r="Q355" s="95" t="str">
        <f t="shared" si="24"/>
        <v/>
      </c>
      <c r="R355" s="96" t="str">
        <f t="shared" si="25"/>
        <v/>
      </c>
      <c r="S355" s="97" t="str">
        <f>IF(A355="","",IF(LOOKUP(A355,Stammdaten!$A$17:$A$1001,Stammdaten!$G$17:$G$1001)="Nein",0,IF(ISBLANK('Beladung des Speichers'!A355),"",ROUND(MIN(J355,Q355)*-1,2))))</f>
        <v/>
      </c>
    </row>
    <row r="356" spans="1:19" x14ac:dyDescent="0.2">
      <c r="A356" s="98" t="str">
        <f>IF('Beladung des Speichers'!A356="","",'Beladung des Speichers'!A356)</f>
        <v/>
      </c>
      <c r="B356" s="98" t="str">
        <f>IF('Beladung des Speichers'!B356="","",'Beladung des Speichers'!B356)</f>
        <v/>
      </c>
      <c r="C356" s="150" t="str">
        <f>IF(ISBLANK('Beladung des Speichers'!A356),"",SUMIFS('Beladung des Speichers'!$C$17:$C$300,'Beladung des Speichers'!$A$17:$A$300,A356)-SUMIFS('Entladung des Speichers'!$C$17:$C$300,'Entladung des Speichers'!$A$17:$A$300,A356)+SUMIFS(Füllstände!$B$17:$B$299,Füllstände!$A$17:$A$299,A356)-SUMIFS(Füllstände!$C$17:$C$299,Füllstände!$A$17:$A$299,A356))</f>
        <v/>
      </c>
      <c r="D356" s="151" t="str">
        <f>IF(ISBLANK('Beladung des Speichers'!A356),"",C356*'Beladung des Speichers'!C356/SUMIFS('Beladung des Speichers'!$C$17:$C$300,'Beladung des Speichers'!$A$17:$A$300,A356))</f>
        <v/>
      </c>
      <c r="E356" s="152" t="str">
        <f>IF(ISBLANK('Beladung des Speichers'!A356),"",1/SUMIFS('Beladung des Speichers'!$C$17:$C$300,'Beladung des Speichers'!$A$17:$A$300,A356)*C356*SUMIF($A$17:$A$300,A356,'Beladung des Speichers'!$E$17:$E$300))</f>
        <v/>
      </c>
      <c r="F356" s="153" t="str">
        <f>IF(ISBLANK('Beladung des Speichers'!A356),"",IF(C356=0,"0,00",D356/C356*E356))</f>
        <v/>
      </c>
      <c r="G356" s="154" t="str">
        <f>IF(ISBLANK('Beladung des Speichers'!A356),"",SUMIFS('Beladung des Speichers'!$C$17:$C$300,'Beladung des Speichers'!$A$17:$A$300,A356))</f>
        <v/>
      </c>
      <c r="H356" s="112" t="str">
        <f>IF(ISBLANK('Beladung des Speichers'!A356),"",'Beladung des Speichers'!C356)</f>
        <v/>
      </c>
      <c r="I356" s="155" t="str">
        <f>IF(ISBLANK('Beladung des Speichers'!A356),"",SUMIFS('Beladung des Speichers'!$E$17:$E$1001,'Beladung des Speichers'!$A$17:$A$1001,'Ergebnis (detailliert)'!A356))</f>
        <v/>
      </c>
      <c r="J356" s="113" t="str">
        <f>IF(ISBLANK('Beladung des Speichers'!A356),"",'Beladung des Speichers'!E356)</f>
        <v/>
      </c>
      <c r="K356" s="155" t="str">
        <f>IF(ISBLANK('Beladung des Speichers'!A356),"",SUMIFS('Entladung des Speichers'!$C$17:$C$1001,'Entladung des Speichers'!$A$17:$A$1001,'Ergebnis (detailliert)'!A356))</f>
        <v/>
      </c>
      <c r="L356" s="156" t="str">
        <f t="shared" si="22"/>
        <v/>
      </c>
      <c r="M356" s="156" t="str">
        <f>IF(ISBLANK('Entladung des Speichers'!A356),"",'Entladung des Speichers'!C356)</f>
        <v/>
      </c>
      <c r="N356" s="155" t="str">
        <f>IF(ISBLANK('Beladung des Speichers'!A356),"",SUMIFS('Entladung des Speichers'!$E$17:$E$1001,'Entladung des Speichers'!$A$17:$A$1001,'Ergebnis (detailliert)'!$A$17:$A$300))</f>
        <v/>
      </c>
      <c r="O356" s="113" t="str">
        <f t="shared" si="23"/>
        <v/>
      </c>
      <c r="P356" s="17" t="str">
        <f>IFERROR(IF(A356="","",N356*'Ergebnis (detailliert)'!J356/'Ergebnis (detailliert)'!I356),0)</f>
        <v/>
      </c>
      <c r="Q356" s="95" t="str">
        <f t="shared" si="24"/>
        <v/>
      </c>
      <c r="R356" s="96" t="str">
        <f t="shared" si="25"/>
        <v/>
      </c>
      <c r="S356" s="97" t="str">
        <f>IF(A356="","",IF(LOOKUP(A356,Stammdaten!$A$17:$A$1001,Stammdaten!$G$17:$G$1001)="Nein",0,IF(ISBLANK('Beladung des Speichers'!A356),"",ROUND(MIN(J356,Q356)*-1,2))))</f>
        <v/>
      </c>
    </row>
    <row r="357" spans="1:19" x14ac:dyDescent="0.2">
      <c r="A357" s="98" t="str">
        <f>IF('Beladung des Speichers'!A357="","",'Beladung des Speichers'!A357)</f>
        <v/>
      </c>
      <c r="B357" s="98" t="str">
        <f>IF('Beladung des Speichers'!B357="","",'Beladung des Speichers'!B357)</f>
        <v/>
      </c>
      <c r="C357" s="150" t="str">
        <f>IF(ISBLANK('Beladung des Speichers'!A357),"",SUMIFS('Beladung des Speichers'!$C$17:$C$300,'Beladung des Speichers'!$A$17:$A$300,A357)-SUMIFS('Entladung des Speichers'!$C$17:$C$300,'Entladung des Speichers'!$A$17:$A$300,A357)+SUMIFS(Füllstände!$B$17:$B$299,Füllstände!$A$17:$A$299,A357)-SUMIFS(Füllstände!$C$17:$C$299,Füllstände!$A$17:$A$299,A357))</f>
        <v/>
      </c>
      <c r="D357" s="151" t="str">
        <f>IF(ISBLANK('Beladung des Speichers'!A357),"",C357*'Beladung des Speichers'!C357/SUMIFS('Beladung des Speichers'!$C$17:$C$300,'Beladung des Speichers'!$A$17:$A$300,A357))</f>
        <v/>
      </c>
      <c r="E357" s="152" t="str">
        <f>IF(ISBLANK('Beladung des Speichers'!A357),"",1/SUMIFS('Beladung des Speichers'!$C$17:$C$300,'Beladung des Speichers'!$A$17:$A$300,A357)*C357*SUMIF($A$17:$A$300,A357,'Beladung des Speichers'!$E$17:$E$300))</f>
        <v/>
      </c>
      <c r="F357" s="153" t="str">
        <f>IF(ISBLANK('Beladung des Speichers'!A357),"",IF(C357=0,"0,00",D357/C357*E357))</f>
        <v/>
      </c>
      <c r="G357" s="154" t="str">
        <f>IF(ISBLANK('Beladung des Speichers'!A357),"",SUMIFS('Beladung des Speichers'!$C$17:$C$300,'Beladung des Speichers'!$A$17:$A$300,A357))</f>
        <v/>
      </c>
      <c r="H357" s="112" t="str">
        <f>IF(ISBLANK('Beladung des Speichers'!A357),"",'Beladung des Speichers'!C357)</f>
        <v/>
      </c>
      <c r="I357" s="155" t="str">
        <f>IF(ISBLANK('Beladung des Speichers'!A357),"",SUMIFS('Beladung des Speichers'!$E$17:$E$1001,'Beladung des Speichers'!$A$17:$A$1001,'Ergebnis (detailliert)'!A357))</f>
        <v/>
      </c>
      <c r="J357" s="113" t="str">
        <f>IF(ISBLANK('Beladung des Speichers'!A357),"",'Beladung des Speichers'!E357)</f>
        <v/>
      </c>
      <c r="K357" s="155" t="str">
        <f>IF(ISBLANK('Beladung des Speichers'!A357),"",SUMIFS('Entladung des Speichers'!$C$17:$C$1001,'Entladung des Speichers'!$A$17:$A$1001,'Ergebnis (detailliert)'!A357))</f>
        <v/>
      </c>
      <c r="L357" s="156" t="str">
        <f t="shared" si="22"/>
        <v/>
      </c>
      <c r="M357" s="156" t="str">
        <f>IF(ISBLANK('Entladung des Speichers'!A357),"",'Entladung des Speichers'!C357)</f>
        <v/>
      </c>
      <c r="N357" s="155" t="str">
        <f>IF(ISBLANK('Beladung des Speichers'!A357),"",SUMIFS('Entladung des Speichers'!$E$17:$E$1001,'Entladung des Speichers'!$A$17:$A$1001,'Ergebnis (detailliert)'!$A$17:$A$300))</f>
        <v/>
      </c>
      <c r="O357" s="113" t="str">
        <f t="shared" si="23"/>
        <v/>
      </c>
      <c r="P357" s="17" t="str">
        <f>IFERROR(IF(A357="","",N357*'Ergebnis (detailliert)'!J357/'Ergebnis (detailliert)'!I357),0)</f>
        <v/>
      </c>
      <c r="Q357" s="95" t="str">
        <f t="shared" si="24"/>
        <v/>
      </c>
      <c r="R357" s="96" t="str">
        <f t="shared" si="25"/>
        <v/>
      </c>
      <c r="S357" s="97" t="str">
        <f>IF(A357="","",IF(LOOKUP(A357,Stammdaten!$A$17:$A$1001,Stammdaten!$G$17:$G$1001)="Nein",0,IF(ISBLANK('Beladung des Speichers'!A357),"",ROUND(MIN(J357,Q357)*-1,2))))</f>
        <v/>
      </c>
    </row>
    <row r="358" spans="1:19" x14ac:dyDescent="0.2">
      <c r="A358" s="98" t="str">
        <f>IF('Beladung des Speichers'!A358="","",'Beladung des Speichers'!A358)</f>
        <v/>
      </c>
      <c r="B358" s="98" t="str">
        <f>IF('Beladung des Speichers'!B358="","",'Beladung des Speichers'!B358)</f>
        <v/>
      </c>
      <c r="C358" s="150" t="str">
        <f>IF(ISBLANK('Beladung des Speichers'!A358),"",SUMIFS('Beladung des Speichers'!$C$17:$C$300,'Beladung des Speichers'!$A$17:$A$300,A358)-SUMIFS('Entladung des Speichers'!$C$17:$C$300,'Entladung des Speichers'!$A$17:$A$300,A358)+SUMIFS(Füllstände!$B$17:$B$299,Füllstände!$A$17:$A$299,A358)-SUMIFS(Füllstände!$C$17:$C$299,Füllstände!$A$17:$A$299,A358))</f>
        <v/>
      </c>
      <c r="D358" s="151" t="str">
        <f>IF(ISBLANK('Beladung des Speichers'!A358),"",C358*'Beladung des Speichers'!C358/SUMIFS('Beladung des Speichers'!$C$17:$C$300,'Beladung des Speichers'!$A$17:$A$300,A358))</f>
        <v/>
      </c>
      <c r="E358" s="152" t="str">
        <f>IF(ISBLANK('Beladung des Speichers'!A358),"",1/SUMIFS('Beladung des Speichers'!$C$17:$C$300,'Beladung des Speichers'!$A$17:$A$300,A358)*C358*SUMIF($A$17:$A$300,A358,'Beladung des Speichers'!$E$17:$E$300))</f>
        <v/>
      </c>
      <c r="F358" s="153" t="str">
        <f>IF(ISBLANK('Beladung des Speichers'!A358),"",IF(C358=0,"0,00",D358/C358*E358))</f>
        <v/>
      </c>
      <c r="G358" s="154" t="str">
        <f>IF(ISBLANK('Beladung des Speichers'!A358),"",SUMIFS('Beladung des Speichers'!$C$17:$C$300,'Beladung des Speichers'!$A$17:$A$300,A358))</f>
        <v/>
      </c>
      <c r="H358" s="112" t="str">
        <f>IF(ISBLANK('Beladung des Speichers'!A358),"",'Beladung des Speichers'!C358)</f>
        <v/>
      </c>
      <c r="I358" s="155" t="str">
        <f>IF(ISBLANK('Beladung des Speichers'!A358),"",SUMIFS('Beladung des Speichers'!$E$17:$E$1001,'Beladung des Speichers'!$A$17:$A$1001,'Ergebnis (detailliert)'!A358))</f>
        <v/>
      </c>
      <c r="J358" s="113" t="str">
        <f>IF(ISBLANK('Beladung des Speichers'!A358),"",'Beladung des Speichers'!E358)</f>
        <v/>
      </c>
      <c r="K358" s="155" t="str">
        <f>IF(ISBLANK('Beladung des Speichers'!A358),"",SUMIFS('Entladung des Speichers'!$C$17:$C$1001,'Entladung des Speichers'!$A$17:$A$1001,'Ergebnis (detailliert)'!A358))</f>
        <v/>
      </c>
      <c r="L358" s="156" t="str">
        <f t="shared" si="22"/>
        <v/>
      </c>
      <c r="M358" s="156" t="str">
        <f>IF(ISBLANK('Entladung des Speichers'!A358),"",'Entladung des Speichers'!C358)</f>
        <v/>
      </c>
      <c r="N358" s="155" t="str">
        <f>IF(ISBLANK('Beladung des Speichers'!A358),"",SUMIFS('Entladung des Speichers'!$E$17:$E$1001,'Entladung des Speichers'!$A$17:$A$1001,'Ergebnis (detailliert)'!$A$17:$A$300))</f>
        <v/>
      </c>
      <c r="O358" s="113" t="str">
        <f t="shared" si="23"/>
        <v/>
      </c>
      <c r="P358" s="17" t="str">
        <f>IFERROR(IF(A358="","",N358*'Ergebnis (detailliert)'!J358/'Ergebnis (detailliert)'!I358),0)</f>
        <v/>
      </c>
      <c r="Q358" s="95" t="str">
        <f t="shared" si="24"/>
        <v/>
      </c>
      <c r="R358" s="96" t="str">
        <f t="shared" si="25"/>
        <v/>
      </c>
      <c r="S358" s="97" t="str">
        <f>IF(A358="","",IF(LOOKUP(A358,Stammdaten!$A$17:$A$1001,Stammdaten!$G$17:$G$1001)="Nein",0,IF(ISBLANK('Beladung des Speichers'!A358),"",ROUND(MIN(J358,Q358)*-1,2))))</f>
        <v/>
      </c>
    </row>
    <row r="359" spans="1:19" x14ac:dyDescent="0.2">
      <c r="A359" s="98" t="str">
        <f>IF('Beladung des Speichers'!A359="","",'Beladung des Speichers'!A359)</f>
        <v/>
      </c>
      <c r="B359" s="98" t="str">
        <f>IF('Beladung des Speichers'!B359="","",'Beladung des Speichers'!B359)</f>
        <v/>
      </c>
      <c r="C359" s="150" t="str">
        <f>IF(ISBLANK('Beladung des Speichers'!A359),"",SUMIFS('Beladung des Speichers'!$C$17:$C$300,'Beladung des Speichers'!$A$17:$A$300,A359)-SUMIFS('Entladung des Speichers'!$C$17:$C$300,'Entladung des Speichers'!$A$17:$A$300,A359)+SUMIFS(Füllstände!$B$17:$B$299,Füllstände!$A$17:$A$299,A359)-SUMIFS(Füllstände!$C$17:$C$299,Füllstände!$A$17:$A$299,A359))</f>
        <v/>
      </c>
      <c r="D359" s="151" t="str">
        <f>IF(ISBLANK('Beladung des Speichers'!A359),"",C359*'Beladung des Speichers'!C359/SUMIFS('Beladung des Speichers'!$C$17:$C$300,'Beladung des Speichers'!$A$17:$A$300,A359))</f>
        <v/>
      </c>
      <c r="E359" s="152" t="str">
        <f>IF(ISBLANK('Beladung des Speichers'!A359),"",1/SUMIFS('Beladung des Speichers'!$C$17:$C$300,'Beladung des Speichers'!$A$17:$A$300,A359)*C359*SUMIF($A$17:$A$300,A359,'Beladung des Speichers'!$E$17:$E$300))</f>
        <v/>
      </c>
      <c r="F359" s="153" t="str">
        <f>IF(ISBLANK('Beladung des Speichers'!A359),"",IF(C359=0,"0,00",D359/C359*E359))</f>
        <v/>
      </c>
      <c r="G359" s="154" t="str">
        <f>IF(ISBLANK('Beladung des Speichers'!A359),"",SUMIFS('Beladung des Speichers'!$C$17:$C$300,'Beladung des Speichers'!$A$17:$A$300,A359))</f>
        <v/>
      </c>
      <c r="H359" s="112" t="str">
        <f>IF(ISBLANK('Beladung des Speichers'!A359),"",'Beladung des Speichers'!C359)</f>
        <v/>
      </c>
      <c r="I359" s="155" t="str">
        <f>IF(ISBLANK('Beladung des Speichers'!A359),"",SUMIFS('Beladung des Speichers'!$E$17:$E$1001,'Beladung des Speichers'!$A$17:$A$1001,'Ergebnis (detailliert)'!A359))</f>
        <v/>
      </c>
      <c r="J359" s="113" t="str">
        <f>IF(ISBLANK('Beladung des Speichers'!A359),"",'Beladung des Speichers'!E359)</f>
        <v/>
      </c>
      <c r="K359" s="155" t="str">
        <f>IF(ISBLANK('Beladung des Speichers'!A359),"",SUMIFS('Entladung des Speichers'!$C$17:$C$1001,'Entladung des Speichers'!$A$17:$A$1001,'Ergebnis (detailliert)'!A359))</f>
        <v/>
      </c>
      <c r="L359" s="156" t="str">
        <f t="shared" si="22"/>
        <v/>
      </c>
      <c r="M359" s="156" t="str">
        <f>IF(ISBLANK('Entladung des Speichers'!A359),"",'Entladung des Speichers'!C359)</f>
        <v/>
      </c>
      <c r="N359" s="155" t="str">
        <f>IF(ISBLANK('Beladung des Speichers'!A359),"",SUMIFS('Entladung des Speichers'!$E$17:$E$1001,'Entladung des Speichers'!$A$17:$A$1001,'Ergebnis (detailliert)'!$A$17:$A$300))</f>
        <v/>
      </c>
      <c r="O359" s="113" t="str">
        <f t="shared" si="23"/>
        <v/>
      </c>
      <c r="P359" s="17" t="str">
        <f>IFERROR(IF(A359="","",N359*'Ergebnis (detailliert)'!J359/'Ergebnis (detailliert)'!I359),0)</f>
        <v/>
      </c>
      <c r="Q359" s="95" t="str">
        <f t="shared" si="24"/>
        <v/>
      </c>
      <c r="R359" s="96" t="str">
        <f t="shared" si="25"/>
        <v/>
      </c>
      <c r="S359" s="97" t="str">
        <f>IF(A359="","",IF(LOOKUP(A359,Stammdaten!$A$17:$A$1001,Stammdaten!$G$17:$G$1001)="Nein",0,IF(ISBLANK('Beladung des Speichers'!A359),"",ROUND(MIN(J359,Q359)*-1,2))))</f>
        <v/>
      </c>
    </row>
    <row r="360" spans="1:19" x14ac:dyDescent="0.2">
      <c r="A360" s="98" t="str">
        <f>IF('Beladung des Speichers'!A360="","",'Beladung des Speichers'!A360)</f>
        <v/>
      </c>
      <c r="B360" s="98" t="str">
        <f>IF('Beladung des Speichers'!B360="","",'Beladung des Speichers'!B360)</f>
        <v/>
      </c>
      <c r="C360" s="150" t="str">
        <f>IF(ISBLANK('Beladung des Speichers'!A360),"",SUMIFS('Beladung des Speichers'!$C$17:$C$300,'Beladung des Speichers'!$A$17:$A$300,A360)-SUMIFS('Entladung des Speichers'!$C$17:$C$300,'Entladung des Speichers'!$A$17:$A$300,A360)+SUMIFS(Füllstände!$B$17:$B$299,Füllstände!$A$17:$A$299,A360)-SUMIFS(Füllstände!$C$17:$C$299,Füllstände!$A$17:$A$299,A360))</f>
        <v/>
      </c>
      <c r="D360" s="151" t="str">
        <f>IF(ISBLANK('Beladung des Speichers'!A360),"",C360*'Beladung des Speichers'!C360/SUMIFS('Beladung des Speichers'!$C$17:$C$300,'Beladung des Speichers'!$A$17:$A$300,A360))</f>
        <v/>
      </c>
      <c r="E360" s="152" t="str">
        <f>IF(ISBLANK('Beladung des Speichers'!A360),"",1/SUMIFS('Beladung des Speichers'!$C$17:$C$300,'Beladung des Speichers'!$A$17:$A$300,A360)*C360*SUMIF($A$17:$A$300,A360,'Beladung des Speichers'!$E$17:$E$300))</f>
        <v/>
      </c>
      <c r="F360" s="153" t="str">
        <f>IF(ISBLANK('Beladung des Speichers'!A360),"",IF(C360=0,"0,00",D360/C360*E360))</f>
        <v/>
      </c>
      <c r="G360" s="154" t="str">
        <f>IF(ISBLANK('Beladung des Speichers'!A360),"",SUMIFS('Beladung des Speichers'!$C$17:$C$300,'Beladung des Speichers'!$A$17:$A$300,A360))</f>
        <v/>
      </c>
      <c r="H360" s="112" t="str">
        <f>IF(ISBLANK('Beladung des Speichers'!A360),"",'Beladung des Speichers'!C360)</f>
        <v/>
      </c>
      <c r="I360" s="155" t="str">
        <f>IF(ISBLANK('Beladung des Speichers'!A360),"",SUMIFS('Beladung des Speichers'!$E$17:$E$1001,'Beladung des Speichers'!$A$17:$A$1001,'Ergebnis (detailliert)'!A360))</f>
        <v/>
      </c>
      <c r="J360" s="113" t="str">
        <f>IF(ISBLANK('Beladung des Speichers'!A360),"",'Beladung des Speichers'!E360)</f>
        <v/>
      </c>
      <c r="K360" s="155" t="str">
        <f>IF(ISBLANK('Beladung des Speichers'!A360),"",SUMIFS('Entladung des Speichers'!$C$17:$C$1001,'Entladung des Speichers'!$A$17:$A$1001,'Ergebnis (detailliert)'!A360))</f>
        <v/>
      </c>
      <c r="L360" s="156" t="str">
        <f t="shared" si="22"/>
        <v/>
      </c>
      <c r="M360" s="156" t="str">
        <f>IF(ISBLANK('Entladung des Speichers'!A360),"",'Entladung des Speichers'!C360)</f>
        <v/>
      </c>
      <c r="N360" s="155" t="str">
        <f>IF(ISBLANK('Beladung des Speichers'!A360),"",SUMIFS('Entladung des Speichers'!$E$17:$E$1001,'Entladung des Speichers'!$A$17:$A$1001,'Ergebnis (detailliert)'!$A$17:$A$300))</f>
        <v/>
      </c>
      <c r="O360" s="113" t="str">
        <f t="shared" si="23"/>
        <v/>
      </c>
      <c r="P360" s="17" t="str">
        <f>IFERROR(IF(A360="","",N360*'Ergebnis (detailliert)'!J360/'Ergebnis (detailliert)'!I360),0)</f>
        <v/>
      </c>
      <c r="Q360" s="95" t="str">
        <f t="shared" si="24"/>
        <v/>
      </c>
      <c r="R360" s="96" t="str">
        <f t="shared" si="25"/>
        <v/>
      </c>
      <c r="S360" s="97" t="str">
        <f>IF(A360="","",IF(LOOKUP(A360,Stammdaten!$A$17:$A$1001,Stammdaten!$G$17:$G$1001)="Nein",0,IF(ISBLANK('Beladung des Speichers'!A360),"",ROUND(MIN(J360,Q360)*-1,2))))</f>
        <v/>
      </c>
    </row>
    <row r="361" spans="1:19" x14ac:dyDescent="0.2">
      <c r="A361" s="98" t="str">
        <f>IF('Beladung des Speichers'!A361="","",'Beladung des Speichers'!A361)</f>
        <v/>
      </c>
      <c r="B361" s="98" t="str">
        <f>IF('Beladung des Speichers'!B361="","",'Beladung des Speichers'!B361)</f>
        <v/>
      </c>
      <c r="C361" s="150" t="str">
        <f>IF(ISBLANK('Beladung des Speichers'!A361),"",SUMIFS('Beladung des Speichers'!$C$17:$C$300,'Beladung des Speichers'!$A$17:$A$300,A361)-SUMIFS('Entladung des Speichers'!$C$17:$C$300,'Entladung des Speichers'!$A$17:$A$300,A361)+SUMIFS(Füllstände!$B$17:$B$299,Füllstände!$A$17:$A$299,A361)-SUMIFS(Füllstände!$C$17:$C$299,Füllstände!$A$17:$A$299,A361))</f>
        <v/>
      </c>
      <c r="D361" s="151" t="str">
        <f>IF(ISBLANK('Beladung des Speichers'!A361),"",C361*'Beladung des Speichers'!C361/SUMIFS('Beladung des Speichers'!$C$17:$C$300,'Beladung des Speichers'!$A$17:$A$300,A361))</f>
        <v/>
      </c>
      <c r="E361" s="152" t="str">
        <f>IF(ISBLANK('Beladung des Speichers'!A361),"",1/SUMIFS('Beladung des Speichers'!$C$17:$C$300,'Beladung des Speichers'!$A$17:$A$300,A361)*C361*SUMIF($A$17:$A$300,A361,'Beladung des Speichers'!$E$17:$E$300))</f>
        <v/>
      </c>
      <c r="F361" s="153" t="str">
        <f>IF(ISBLANK('Beladung des Speichers'!A361),"",IF(C361=0,"0,00",D361/C361*E361))</f>
        <v/>
      </c>
      <c r="G361" s="154" t="str">
        <f>IF(ISBLANK('Beladung des Speichers'!A361),"",SUMIFS('Beladung des Speichers'!$C$17:$C$300,'Beladung des Speichers'!$A$17:$A$300,A361))</f>
        <v/>
      </c>
      <c r="H361" s="112" t="str">
        <f>IF(ISBLANK('Beladung des Speichers'!A361),"",'Beladung des Speichers'!C361)</f>
        <v/>
      </c>
      <c r="I361" s="155" t="str">
        <f>IF(ISBLANK('Beladung des Speichers'!A361),"",SUMIFS('Beladung des Speichers'!$E$17:$E$1001,'Beladung des Speichers'!$A$17:$A$1001,'Ergebnis (detailliert)'!A361))</f>
        <v/>
      </c>
      <c r="J361" s="113" t="str">
        <f>IF(ISBLANK('Beladung des Speichers'!A361),"",'Beladung des Speichers'!E361)</f>
        <v/>
      </c>
      <c r="K361" s="155" t="str">
        <f>IF(ISBLANK('Beladung des Speichers'!A361),"",SUMIFS('Entladung des Speichers'!$C$17:$C$1001,'Entladung des Speichers'!$A$17:$A$1001,'Ergebnis (detailliert)'!A361))</f>
        <v/>
      </c>
      <c r="L361" s="156" t="str">
        <f t="shared" si="22"/>
        <v/>
      </c>
      <c r="M361" s="156" t="str">
        <f>IF(ISBLANK('Entladung des Speichers'!A361),"",'Entladung des Speichers'!C361)</f>
        <v/>
      </c>
      <c r="N361" s="155" t="str">
        <f>IF(ISBLANK('Beladung des Speichers'!A361),"",SUMIFS('Entladung des Speichers'!$E$17:$E$1001,'Entladung des Speichers'!$A$17:$A$1001,'Ergebnis (detailliert)'!$A$17:$A$300))</f>
        <v/>
      </c>
      <c r="O361" s="113" t="str">
        <f t="shared" si="23"/>
        <v/>
      </c>
      <c r="P361" s="17" t="str">
        <f>IFERROR(IF(A361="","",N361*'Ergebnis (detailliert)'!J361/'Ergebnis (detailliert)'!I361),0)</f>
        <v/>
      </c>
      <c r="Q361" s="95" t="str">
        <f t="shared" si="24"/>
        <v/>
      </c>
      <c r="R361" s="96" t="str">
        <f t="shared" si="25"/>
        <v/>
      </c>
      <c r="S361" s="97" t="str">
        <f>IF(A361="","",IF(LOOKUP(A361,Stammdaten!$A$17:$A$1001,Stammdaten!$G$17:$G$1001)="Nein",0,IF(ISBLANK('Beladung des Speichers'!A361),"",ROUND(MIN(J361,Q361)*-1,2))))</f>
        <v/>
      </c>
    </row>
    <row r="362" spans="1:19" x14ac:dyDescent="0.2">
      <c r="A362" s="98" t="str">
        <f>IF('Beladung des Speichers'!A362="","",'Beladung des Speichers'!A362)</f>
        <v/>
      </c>
      <c r="B362" s="98" t="str">
        <f>IF('Beladung des Speichers'!B362="","",'Beladung des Speichers'!B362)</f>
        <v/>
      </c>
      <c r="C362" s="150" t="str">
        <f>IF(ISBLANK('Beladung des Speichers'!A362),"",SUMIFS('Beladung des Speichers'!$C$17:$C$300,'Beladung des Speichers'!$A$17:$A$300,A362)-SUMIFS('Entladung des Speichers'!$C$17:$C$300,'Entladung des Speichers'!$A$17:$A$300,A362)+SUMIFS(Füllstände!$B$17:$B$299,Füllstände!$A$17:$A$299,A362)-SUMIFS(Füllstände!$C$17:$C$299,Füllstände!$A$17:$A$299,A362))</f>
        <v/>
      </c>
      <c r="D362" s="151" t="str">
        <f>IF(ISBLANK('Beladung des Speichers'!A362),"",C362*'Beladung des Speichers'!C362/SUMIFS('Beladung des Speichers'!$C$17:$C$300,'Beladung des Speichers'!$A$17:$A$300,A362))</f>
        <v/>
      </c>
      <c r="E362" s="152" t="str">
        <f>IF(ISBLANK('Beladung des Speichers'!A362),"",1/SUMIFS('Beladung des Speichers'!$C$17:$C$300,'Beladung des Speichers'!$A$17:$A$300,A362)*C362*SUMIF($A$17:$A$300,A362,'Beladung des Speichers'!$E$17:$E$300))</f>
        <v/>
      </c>
      <c r="F362" s="153" t="str">
        <f>IF(ISBLANK('Beladung des Speichers'!A362),"",IF(C362=0,"0,00",D362/C362*E362))</f>
        <v/>
      </c>
      <c r="G362" s="154" t="str">
        <f>IF(ISBLANK('Beladung des Speichers'!A362),"",SUMIFS('Beladung des Speichers'!$C$17:$C$300,'Beladung des Speichers'!$A$17:$A$300,A362))</f>
        <v/>
      </c>
      <c r="H362" s="112" t="str">
        <f>IF(ISBLANK('Beladung des Speichers'!A362),"",'Beladung des Speichers'!C362)</f>
        <v/>
      </c>
      <c r="I362" s="155" t="str">
        <f>IF(ISBLANK('Beladung des Speichers'!A362),"",SUMIFS('Beladung des Speichers'!$E$17:$E$1001,'Beladung des Speichers'!$A$17:$A$1001,'Ergebnis (detailliert)'!A362))</f>
        <v/>
      </c>
      <c r="J362" s="113" t="str">
        <f>IF(ISBLANK('Beladung des Speichers'!A362),"",'Beladung des Speichers'!E362)</f>
        <v/>
      </c>
      <c r="K362" s="155" t="str">
        <f>IF(ISBLANK('Beladung des Speichers'!A362),"",SUMIFS('Entladung des Speichers'!$C$17:$C$1001,'Entladung des Speichers'!$A$17:$A$1001,'Ergebnis (detailliert)'!A362))</f>
        <v/>
      </c>
      <c r="L362" s="156" t="str">
        <f t="shared" si="22"/>
        <v/>
      </c>
      <c r="M362" s="156" t="str">
        <f>IF(ISBLANK('Entladung des Speichers'!A362),"",'Entladung des Speichers'!C362)</f>
        <v/>
      </c>
      <c r="N362" s="155" t="str">
        <f>IF(ISBLANK('Beladung des Speichers'!A362),"",SUMIFS('Entladung des Speichers'!$E$17:$E$1001,'Entladung des Speichers'!$A$17:$A$1001,'Ergebnis (detailliert)'!$A$17:$A$300))</f>
        <v/>
      </c>
      <c r="O362" s="113" t="str">
        <f t="shared" si="23"/>
        <v/>
      </c>
      <c r="P362" s="17" t="str">
        <f>IFERROR(IF(A362="","",N362*'Ergebnis (detailliert)'!J362/'Ergebnis (detailliert)'!I362),0)</f>
        <v/>
      </c>
      <c r="Q362" s="95" t="str">
        <f t="shared" si="24"/>
        <v/>
      </c>
      <c r="R362" s="96" t="str">
        <f t="shared" si="25"/>
        <v/>
      </c>
      <c r="S362" s="97" t="str">
        <f>IF(A362="","",IF(LOOKUP(A362,Stammdaten!$A$17:$A$1001,Stammdaten!$G$17:$G$1001)="Nein",0,IF(ISBLANK('Beladung des Speichers'!A362),"",ROUND(MIN(J362,Q362)*-1,2))))</f>
        <v/>
      </c>
    </row>
    <row r="363" spans="1:19" x14ac:dyDescent="0.2">
      <c r="A363" s="98" t="str">
        <f>IF('Beladung des Speichers'!A363="","",'Beladung des Speichers'!A363)</f>
        <v/>
      </c>
      <c r="B363" s="98" t="str">
        <f>IF('Beladung des Speichers'!B363="","",'Beladung des Speichers'!B363)</f>
        <v/>
      </c>
      <c r="C363" s="150" t="str">
        <f>IF(ISBLANK('Beladung des Speichers'!A363),"",SUMIFS('Beladung des Speichers'!$C$17:$C$300,'Beladung des Speichers'!$A$17:$A$300,A363)-SUMIFS('Entladung des Speichers'!$C$17:$C$300,'Entladung des Speichers'!$A$17:$A$300,A363)+SUMIFS(Füllstände!$B$17:$B$299,Füllstände!$A$17:$A$299,A363)-SUMIFS(Füllstände!$C$17:$C$299,Füllstände!$A$17:$A$299,A363))</f>
        <v/>
      </c>
      <c r="D363" s="151" t="str">
        <f>IF(ISBLANK('Beladung des Speichers'!A363),"",C363*'Beladung des Speichers'!C363/SUMIFS('Beladung des Speichers'!$C$17:$C$300,'Beladung des Speichers'!$A$17:$A$300,A363))</f>
        <v/>
      </c>
      <c r="E363" s="152" t="str">
        <f>IF(ISBLANK('Beladung des Speichers'!A363),"",1/SUMIFS('Beladung des Speichers'!$C$17:$C$300,'Beladung des Speichers'!$A$17:$A$300,A363)*C363*SUMIF($A$17:$A$300,A363,'Beladung des Speichers'!$E$17:$E$300))</f>
        <v/>
      </c>
      <c r="F363" s="153" t="str">
        <f>IF(ISBLANK('Beladung des Speichers'!A363),"",IF(C363=0,"0,00",D363/C363*E363))</f>
        <v/>
      </c>
      <c r="G363" s="154" t="str">
        <f>IF(ISBLANK('Beladung des Speichers'!A363),"",SUMIFS('Beladung des Speichers'!$C$17:$C$300,'Beladung des Speichers'!$A$17:$A$300,A363))</f>
        <v/>
      </c>
      <c r="H363" s="112" t="str">
        <f>IF(ISBLANK('Beladung des Speichers'!A363),"",'Beladung des Speichers'!C363)</f>
        <v/>
      </c>
      <c r="I363" s="155" t="str">
        <f>IF(ISBLANK('Beladung des Speichers'!A363),"",SUMIFS('Beladung des Speichers'!$E$17:$E$1001,'Beladung des Speichers'!$A$17:$A$1001,'Ergebnis (detailliert)'!A363))</f>
        <v/>
      </c>
      <c r="J363" s="113" t="str">
        <f>IF(ISBLANK('Beladung des Speichers'!A363),"",'Beladung des Speichers'!E363)</f>
        <v/>
      </c>
      <c r="K363" s="155" t="str">
        <f>IF(ISBLANK('Beladung des Speichers'!A363),"",SUMIFS('Entladung des Speichers'!$C$17:$C$1001,'Entladung des Speichers'!$A$17:$A$1001,'Ergebnis (detailliert)'!A363))</f>
        <v/>
      </c>
      <c r="L363" s="156" t="str">
        <f t="shared" si="22"/>
        <v/>
      </c>
      <c r="M363" s="156" t="str">
        <f>IF(ISBLANK('Entladung des Speichers'!A363),"",'Entladung des Speichers'!C363)</f>
        <v/>
      </c>
      <c r="N363" s="155" t="str">
        <f>IF(ISBLANK('Beladung des Speichers'!A363),"",SUMIFS('Entladung des Speichers'!$E$17:$E$1001,'Entladung des Speichers'!$A$17:$A$1001,'Ergebnis (detailliert)'!$A$17:$A$300))</f>
        <v/>
      </c>
      <c r="O363" s="113" t="str">
        <f t="shared" si="23"/>
        <v/>
      </c>
      <c r="P363" s="17" t="str">
        <f>IFERROR(IF(A363="","",N363*'Ergebnis (detailliert)'!J363/'Ergebnis (detailliert)'!I363),0)</f>
        <v/>
      </c>
      <c r="Q363" s="95" t="str">
        <f t="shared" si="24"/>
        <v/>
      </c>
      <c r="R363" s="96" t="str">
        <f t="shared" si="25"/>
        <v/>
      </c>
      <c r="S363" s="97" t="str">
        <f>IF(A363="","",IF(LOOKUP(A363,Stammdaten!$A$17:$A$1001,Stammdaten!$G$17:$G$1001)="Nein",0,IF(ISBLANK('Beladung des Speichers'!A363),"",ROUND(MIN(J363,Q363)*-1,2))))</f>
        <v/>
      </c>
    </row>
    <row r="364" spans="1:19" x14ac:dyDescent="0.2">
      <c r="A364" s="98" t="str">
        <f>IF('Beladung des Speichers'!A364="","",'Beladung des Speichers'!A364)</f>
        <v/>
      </c>
      <c r="B364" s="98" t="str">
        <f>IF('Beladung des Speichers'!B364="","",'Beladung des Speichers'!B364)</f>
        <v/>
      </c>
      <c r="C364" s="150" t="str">
        <f>IF(ISBLANK('Beladung des Speichers'!A364),"",SUMIFS('Beladung des Speichers'!$C$17:$C$300,'Beladung des Speichers'!$A$17:$A$300,A364)-SUMIFS('Entladung des Speichers'!$C$17:$C$300,'Entladung des Speichers'!$A$17:$A$300,A364)+SUMIFS(Füllstände!$B$17:$B$299,Füllstände!$A$17:$A$299,A364)-SUMIFS(Füllstände!$C$17:$C$299,Füllstände!$A$17:$A$299,A364))</f>
        <v/>
      </c>
      <c r="D364" s="151" t="str">
        <f>IF(ISBLANK('Beladung des Speichers'!A364),"",C364*'Beladung des Speichers'!C364/SUMIFS('Beladung des Speichers'!$C$17:$C$300,'Beladung des Speichers'!$A$17:$A$300,A364))</f>
        <v/>
      </c>
      <c r="E364" s="152" t="str">
        <f>IF(ISBLANK('Beladung des Speichers'!A364),"",1/SUMIFS('Beladung des Speichers'!$C$17:$C$300,'Beladung des Speichers'!$A$17:$A$300,A364)*C364*SUMIF($A$17:$A$300,A364,'Beladung des Speichers'!$E$17:$E$300))</f>
        <v/>
      </c>
      <c r="F364" s="153" t="str">
        <f>IF(ISBLANK('Beladung des Speichers'!A364),"",IF(C364=0,"0,00",D364/C364*E364))</f>
        <v/>
      </c>
      <c r="G364" s="154" t="str">
        <f>IF(ISBLANK('Beladung des Speichers'!A364),"",SUMIFS('Beladung des Speichers'!$C$17:$C$300,'Beladung des Speichers'!$A$17:$A$300,A364))</f>
        <v/>
      </c>
      <c r="H364" s="112" t="str">
        <f>IF(ISBLANK('Beladung des Speichers'!A364),"",'Beladung des Speichers'!C364)</f>
        <v/>
      </c>
      <c r="I364" s="155" t="str">
        <f>IF(ISBLANK('Beladung des Speichers'!A364),"",SUMIFS('Beladung des Speichers'!$E$17:$E$1001,'Beladung des Speichers'!$A$17:$A$1001,'Ergebnis (detailliert)'!A364))</f>
        <v/>
      </c>
      <c r="J364" s="113" t="str">
        <f>IF(ISBLANK('Beladung des Speichers'!A364),"",'Beladung des Speichers'!E364)</f>
        <v/>
      </c>
      <c r="K364" s="155" t="str">
        <f>IF(ISBLANK('Beladung des Speichers'!A364),"",SUMIFS('Entladung des Speichers'!$C$17:$C$1001,'Entladung des Speichers'!$A$17:$A$1001,'Ergebnis (detailliert)'!A364))</f>
        <v/>
      </c>
      <c r="L364" s="156" t="str">
        <f t="shared" si="22"/>
        <v/>
      </c>
      <c r="M364" s="156" t="str">
        <f>IF(ISBLANK('Entladung des Speichers'!A364),"",'Entladung des Speichers'!C364)</f>
        <v/>
      </c>
      <c r="N364" s="155" t="str">
        <f>IF(ISBLANK('Beladung des Speichers'!A364),"",SUMIFS('Entladung des Speichers'!$E$17:$E$1001,'Entladung des Speichers'!$A$17:$A$1001,'Ergebnis (detailliert)'!$A$17:$A$300))</f>
        <v/>
      </c>
      <c r="O364" s="113" t="str">
        <f t="shared" si="23"/>
        <v/>
      </c>
      <c r="P364" s="17" t="str">
        <f>IFERROR(IF(A364="","",N364*'Ergebnis (detailliert)'!J364/'Ergebnis (detailliert)'!I364),0)</f>
        <v/>
      </c>
      <c r="Q364" s="95" t="str">
        <f t="shared" si="24"/>
        <v/>
      </c>
      <c r="R364" s="96" t="str">
        <f t="shared" si="25"/>
        <v/>
      </c>
      <c r="S364" s="97" t="str">
        <f>IF(A364="","",IF(LOOKUP(A364,Stammdaten!$A$17:$A$1001,Stammdaten!$G$17:$G$1001)="Nein",0,IF(ISBLANK('Beladung des Speichers'!A364),"",ROUND(MIN(J364,Q364)*-1,2))))</f>
        <v/>
      </c>
    </row>
    <row r="365" spans="1:19" x14ac:dyDescent="0.2">
      <c r="A365" s="98" t="str">
        <f>IF('Beladung des Speichers'!A365="","",'Beladung des Speichers'!A365)</f>
        <v/>
      </c>
      <c r="B365" s="98" t="str">
        <f>IF('Beladung des Speichers'!B365="","",'Beladung des Speichers'!B365)</f>
        <v/>
      </c>
      <c r="C365" s="150" t="str">
        <f>IF(ISBLANK('Beladung des Speichers'!A365),"",SUMIFS('Beladung des Speichers'!$C$17:$C$300,'Beladung des Speichers'!$A$17:$A$300,A365)-SUMIFS('Entladung des Speichers'!$C$17:$C$300,'Entladung des Speichers'!$A$17:$A$300,A365)+SUMIFS(Füllstände!$B$17:$B$299,Füllstände!$A$17:$A$299,A365)-SUMIFS(Füllstände!$C$17:$C$299,Füllstände!$A$17:$A$299,A365))</f>
        <v/>
      </c>
      <c r="D365" s="151" t="str">
        <f>IF(ISBLANK('Beladung des Speichers'!A365),"",C365*'Beladung des Speichers'!C365/SUMIFS('Beladung des Speichers'!$C$17:$C$300,'Beladung des Speichers'!$A$17:$A$300,A365))</f>
        <v/>
      </c>
      <c r="E365" s="152" t="str">
        <f>IF(ISBLANK('Beladung des Speichers'!A365),"",1/SUMIFS('Beladung des Speichers'!$C$17:$C$300,'Beladung des Speichers'!$A$17:$A$300,A365)*C365*SUMIF($A$17:$A$300,A365,'Beladung des Speichers'!$E$17:$E$300))</f>
        <v/>
      </c>
      <c r="F365" s="153" t="str">
        <f>IF(ISBLANK('Beladung des Speichers'!A365),"",IF(C365=0,"0,00",D365/C365*E365))</f>
        <v/>
      </c>
      <c r="G365" s="154" t="str">
        <f>IF(ISBLANK('Beladung des Speichers'!A365),"",SUMIFS('Beladung des Speichers'!$C$17:$C$300,'Beladung des Speichers'!$A$17:$A$300,A365))</f>
        <v/>
      </c>
      <c r="H365" s="112" t="str">
        <f>IF(ISBLANK('Beladung des Speichers'!A365),"",'Beladung des Speichers'!C365)</f>
        <v/>
      </c>
      <c r="I365" s="155" t="str">
        <f>IF(ISBLANK('Beladung des Speichers'!A365),"",SUMIFS('Beladung des Speichers'!$E$17:$E$1001,'Beladung des Speichers'!$A$17:$A$1001,'Ergebnis (detailliert)'!A365))</f>
        <v/>
      </c>
      <c r="J365" s="113" t="str">
        <f>IF(ISBLANK('Beladung des Speichers'!A365),"",'Beladung des Speichers'!E365)</f>
        <v/>
      </c>
      <c r="K365" s="155" t="str">
        <f>IF(ISBLANK('Beladung des Speichers'!A365),"",SUMIFS('Entladung des Speichers'!$C$17:$C$1001,'Entladung des Speichers'!$A$17:$A$1001,'Ergebnis (detailliert)'!A365))</f>
        <v/>
      </c>
      <c r="L365" s="156" t="str">
        <f t="shared" si="22"/>
        <v/>
      </c>
      <c r="M365" s="156" t="str">
        <f>IF(ISBLANK('Entladung des Speichers'!A365),"",'Entladung des Speichers'!C365)</f>
        <v/>
      </c>
      <c r="N365" s="155" t="str">
        <f>IF(ISBLANK('Beladung des Speichers'!A365),"",SUMIFS('Entladung des Speichers'!$E$17:$E$1001,'Entladung des Speichers'!$A$17:$A$1001,'Ergebnis (detailliert)'!$A$17:$A$300))</f>
        <v/>
      </c>
      <c r="O365" s="113" t="str">
        <f t="shared" si="23"/>
        <v/>
      </c>
      <c r="P365" s="17" t="str">
        <f>IFERROR(IF(A365="","",N365*'Ergebnis (detailliert)'!J365/'Ergebnis (detailliert)'!I365),0)</f>
        <v/>
      </c>
      <c r="Q365" s="95" t="str">
        <f t="shared" si="24"/>
        <v/>
      </c>
      <c r="R365" s="96" t="str">
        <f t="shared" si="25"/>
        <v/>
      </c>
      <c r="S365" s="97" t="str">
        <f>IF(A365="","",IF(LOOKUP(A365,Stammdaten!$A$17:$A$1001,Stammdaten!$G$17:$G$1001)="Nein",0,IF(ISBLANK('Beladung des Speichers'!A365),"",ROUND(MIN(J365,Q365)*-1,2))))</f>
        <v/>
      </c>
    </row>
    <row r="366" spans="1:19" x14ac:dyDescent="0.2">
      <c r="A366" s="98" t="str">
        <f>IF('Beladung des Speichers'!A366="","",'Beladung des Speichers'!A366)</f>
        <v/>
      </c>
      <c r="B366" s="98" t="str">
        <f>IF('Beladung des Speichers'!B366="","",'Beladung des Speichers'!B366)</f>
        <v/>
      </c>
      <c r="C366" s="150" t="str">
        <f>IF(ISBLANK('Beladung des Speichers'!A366),"",SUMIFS('Beladung des Speichers'!$C$17:$C$300,'Beladung des Speichers'!$A$17:$A$300,A366)-SUMIFS('Entladung des Speichers'!$C$17:$C$300,'Entladung des Speichers'!$A$17:$A$300,A366)+SUMIFS(Füllstände!$B$17:$B$299,Füllstände!$A$17:$A$299,A366)-SUMIFS(Füllstände!$C$17:$C$299,Füllstände!$A$17:$A$299,A366))</f>
        <v/>
      </c>
      <c r="D366" s="151" t="str">
        <f>IF(ISBLANK('Beladung des Speichers'!A366),"",C366*'Beladung des Speichers'!C366/SUMIFS('Beladung des Speichers'!$C$17:$C$300,'Beladung des Speichers'!$A$17:$A$300,A366))</f>
        <v/>
      </c>
      <c r="E366" s="152" t="str">
        <f>IF(ISBLANK('Beladung des Speichers'!A366),"",1/SUMIFS('Beladung des Speichers'!$C$17:$C$300,'Beladung des Speichers'!$A$17:$A$300,A366)*C366*SUMIF($A$17:$A$300,A366,'Beladung des Speichers'!$E$17:$E$300))</f>
        <v/>
      </c>
      <c r="F366" s="153" t="str">
        <f>IF(ISBLANK('Beladung des Speichers'!A366),"",IF(C366=0,"0,00",D366/C366*E366))</f>
        <v/>
      </c>
      <c r="G366" s="154" t="str">
        <f>IF(ISBLANK('Beladung des Speichers'!A366),"",SUMIFS('Beladung des Speichers'!$C$17:$C$300,'Beladung des Speichers'!$A$17:$A$300,A366))</f>
        <v/>
      </c>
      <c r="H366" s="112" t="str">
        <f>IF(ISBLANK('Beladung des Speichers'!A366),"",'Beladung des Speichers'!C366)</f>
        <v/>
      </c>
      <c r="I366" s="155" t="str">
        <f>IF(ISBLANK('Beladung des Speichers'!A366),"",SUMIFS('Beladung des Speichers'!$E$17:$E$1001,'Beladung des Speichers'!$A$17:$A$1001,'Ergebnis (detailliert)'!A366))</f>
        <v/>
      </c>
      <c r="J366" s="113" t="str">
        <f>IF(ISBLANK('Beladung des Speichers'!A366),"",'Beladung des Speichers'!E366)</f>
        <v/>
      </c>
      <c r="K366" s="155" t="str">
        <f>IF(ISBLANK('Beladung des Speichers'!A366),"",SUMIFS('Entladung des Speichers'!$C$17:$C$1001,'Entladung des Speichers'!$A$17:$A$1001,'Ergebnis (detailliert)'!A366))</f>
        <v/>
      </c>
      <c r="L366" s="156" t="str">
        <f t="shared" si="22"/>
        <v/>
      </c>
      <c r="M366" s="156" t="str">
        <f>IF(ISBLANK('Entladung des Speichers'!A366),"",'Entladung des Speichers'!C366)</f>
        <v/>
      </c>
      <c r="N366" s="155" t="str">
        <f>IF(ISBLANK('Beladung des Speichers'!A366),"",SUMIFS('Entladung des Speichers'!$E$17:$E$1001,'Entladung des Speichers'!$A$17:$A$1001,'Ergebnis (detailliert)'!$A$17:$A$300))</f>
        <v/>
      </c>
      <c r="O366" s="113" t="str">
        <f t="shared" si="23"/>
        <v/>
      </c>
      <c r="P366" s="17" t="str">
        <f>IFERROR(IF(A366="","",N366*'Ergebnis (detailliert)'!J366/'Ergebnis (detailliert)'!I366),0)</f>
        <v/>
      </c>
      <c r="Q366" s="95" t="str">
        <f t="shared" si="24"/>
        <v/>
      </c>
      <c r="R366" s="96" t="str">
        <f t="shared" si="25"/>
        <v/>
      </c>
      <c r="S366" s="97" t="str">
        <f>IF(A366="","",IF(LOOKUP(A366,Stammdaten!$A$17:$A$1001,Stammdaten!$G$17:$G$1001)="Nein",0,IF(ISBLANK('Beladung des Speichers'!A366),"",ROUND(MIN(J366,Q366)*-1,2))))</f>
        <v/>
      </c>
    </row>
    <row r="367" spans="1:19" x14ac:dyDescent="0.2">
      <c r="A367" s="98" t="str">
        <f>IF('Beladung des Speichers'!A367="","",'Beladung des Speichers'!A367)</f>
        <v/>
      </c>
      <c r="B367" s="98" t="str">
        <f>IF('Beladung des Speichers'!B367="","",'Beladung des Speichers'!B367)</f>
        <v/>
      </c>
      <c r="C367" s="150" t="str">
        <f>IF(ISBLANK('Beladung des Speichers'!A367),"",SUMIFS('Beladung des Speichers'!$C$17:$C$300,'Beladung des Speichers'!$A$17:$A$300,A367)-SUMIFS('Entladung des Speichers'!$C$17:$C$300,'Entladung des Speichers'!$A$17:$A$300,A367)+SUMIFS(Füllstände!$B$17:$B$299,Füllstände!$A$17:$A$299,A367)-SUMIFS(Füllstände!$C$17:$C$299,Füllstände!$A$17:$A$299,A367))</f>
        <v/>
      </c>
      <c r="D367" s="151" t="str">
        <f>IF(ISBLANK('Beladung des Speichers'!A367),"",C367*'Beladung des Speichers'!C367/SUMIFS('Beladung des Speichers'!$C$17:$C$300,'Beladung des Speichers'!$A$17:$A$300,A367))</f>
        <v/>
      </c>
      <c r="E367" s="152" t="str">
        <f>IF(ISBLANK('Beladung des Speichers'!A367),"",1/SUMIFS('Beladung des Speichers'!$C$17:$C$300,'Beladung des Speichers'!$A$17:$A$300,A367)*C367*SUMIF($A$17:$A$300,A367,'Beladung des Speichers'!$E$17:$E$300))</f>
        <v/>
      </c>
      <c r="F367" s="153" t="str">
        <f>IF(ISBLANK('Beladung des Speichers'!A367),"",IF(C367=0,"0,00",D367/C367*E367))</f>
        <v/>
      </c>
      <c r="G367" s="154" t="str">
        <f>IF(ISBLANK('Beladung des Speichers'!A367),"",SUMIFS('Beladung des Speichers'!$C$17:$C$300,'Beladung des Speichers'!$A$17:$A$300,A367))</f>
        <v/>
      </c>
      <c r="H367" s="112" t="str">
        <f>IF(ISBLANK('Beladung des Speichers'!A367),"",'Beladung des Speichers'!C367)</f>
        <v/>
      </c>
      <c r="I367" s="155" t="str">
        <f>IF(ISBLANK('Beladung des Speichers'!A367),"",SUMIFS('Beladung des Speichers'!$E$17:$E$1001,'Beladung des Speichers'!$A$17:$A$1001,'Ergebnis (detailliert)'!A367))</f>
        <v/>
      </c>
      <c r="J367" s="113" t="str">
        <f>IF(ISBLANK('Beladung des Speichers'!A367),"",'Beladung des Speichers'!E367)</f>
        <v/>
      </c>
      <c r="K367" s="155" t="str">
        <f>IF(ISBLANK('Beladung des Speichers'!A367),"",SUMIFS('Entladung des Speichers'!$C$17:$C$1001,'Entladung des Speichers'!$A$17:$A$1001,'Ergebnis (detailliert)'!A367))</f>
        <v/>
      </c>
      <c r="L367" s="156" t="str">
        <f t="shared" si="22"/>
        <v/>
      </c>
      <c r="M367" s="156" t="str">
        <f>IF(ISBLANK('Entladung des Speichers'!A367),"",'Entladung des Speichers'!C367)</f>
        <v/>
      </c>
      <c r="N367" s="155" t="str">
        <f>IF(ISBLANK('Beladung des Speichers'!A367),"",SUMIFS('Entladung des Speichers'!$E$17:$E$1001,'Entladung des Speichers'!$A$17:$A$1001,'Ergebnis (detailliert)'!$A$17:$A$300))</f>
        <v/>
      </c>
      <c r="O367" s="113" t="str">
        <f t="shared" si="23"/>
        <v/>
      </c>
      <c r="P367" s="17" t="str">
        <f>IFERROR(IF(A367="","",N367*'Ergebnis (detailliert)'!J367/'Ergebnis (detailliert)'!I367),0)</f>
        <v/>
      </c>
      <c r="Q367" s="95" t="str">
        <f t="shared" si="24"/>
        <v/>
      </c>
      <c r="R367" s="96" t="str">
        <f t="shared" si="25"/>
        <v/>
      </c>
      <c r="S367" s="97" t="str">
        <f>IF(A367="","",IF(LOOKUP(A367,Stammdaten!$A$17:$A$1001,Stammdaten!$G$17:$G$1001)="Nein",0,IF(ISBLANK('Beladung des Speichers'!A367),"",ROUND(MIN(J367,Q367)*-1,2))))</f>
        <v/>
      </c>
    </row>
    <row r="368" spans="1:19" x14ac:dyDescent="0.2">
      <c r="A368" s="98" t="str">
        <f>IF('Beladung des Speichers'!A368="","",'Beladung des Speichers'!A368)</f>
        <v/>
      </c>
      <c r="B368" s="98" t="str">
        <f>IF('Beladung des Speichers'!B368="","",'Beladung des Speichers'!B368)</f>
        <v/>
      </c>
      <c r="C368" s="150" t="str">
        <f>IF(ISBLANK('Beladung des Speichers'!A368),"",SUMIFS('Beladung des Speichers'!$C$17:$C$300,'Beladung des Speichers'!$A$17:$A$300,A368)-SUMIFS('Entladung des Speichers'!$C$17:$C$300,'Entladung des Speichers'!$A$17:$A$300,A368)+SUMIFS(Füllstände!$B$17:$B$299,Füllstände!$A$17:$A$299,A368)-SUMIFS(Füllstände!$C$17:$C$299,Füllstände!$A$17:$A$299,A368))</f>
        <v/>
      </c>
      <c r="D368" s="151" t="str">
        <f>IF(ISBLANK('Beladung des Speichers'!A368),"",C368*'Beladung des Speichers'!C368/SUMIFS('Beladung des Speichers'!$C$17:$C$300,'Beladung des Speichers'!$A$17:$A$300,A368))</f>
        <v/>
      </c>
      <c r="E368" s="152" t="str">
        <f>IF(ISBLANK('Beladung des Speichers'!A368),"",1/SUMIFS('Beladung des Speichers'!$C$17:$C$300,'Beladung des Speichers'!$A$17:$A$300,A368)*C368*SUMIF($A$17:$A$300,A368,'Beladung des Speichers'!$E$17:$E$300))</f>
        <v/>
      </c>
      <c r="F368" s="153" t="str">
        <f>IF(ISBLANK('Beladung des Speichers'!A368),"",IF(C368=0,"0,00",D368/C368*E368))</f>
        <v/>
      </c>
      <c r="G368" s="154" t="str">
        <f>IF(ISBLANK('Beladung des Speichers'!A368),"",SUMIFS('Beladung des Speichers'!$C$17:$C$300,'Beladung des Speichers'!$A$17:$A$300,A368))</f>
        <v/>
      </c>
      <c r="H368" s="112" t="str">
        <f>IF(ISBLANK('Beladung des Speichers'!A368),"",'Beladung des Speichers'!C368)</f>
        <v/>
      </c>
      <c r="I368" s="155" t="str">
        <f>IF(ISBLANK('Beladung des Speichers'!A368),"",SUMIFS('Beladung des Speichers'!$E$17:$E$1001,'Beladung des Speichers'!$A$17:$A$1001,'Ergebnis (detailliert)'!A368))</f>
        <v/>
      </c>
      <c r="J368" s="113" t="str">
        <f>IF(ISBLANK('Beladung des Speichers'!A368),"",'Beladung des Speichers'!E368)</f>
        <v/>
      </c>
      <c r="K368" s="155" t="str">
        <f>IF(ISBLANK('Beladung des Speichers'!A368),"",SUMIFS('Entladung des Speichers'!$C$17:$C$1001,'Entladung des Speichers'!$A$17:$A$1001,'Ergebnis (detailliert)'!A368))</f>
        <v/>
      </c>
      <c r="L368" s="156" t="str">
        <f t="shared" si="22"/>
        <v/>
      </c>
      <c r="M368" s="156" t="str">
        <f>IF(ISBLANK('Entladung des Speichers'!A368),"",'Entladung des Speichers'!C368)</f>
        <v/>
      </c>
      <c r="N368" s="155" t="str">
        <f>IF(ISBLANK('Beladung des Speichers'!A368),"",SUMIFS('Entladung des Speichers'!$E$17:$E$1001,'Entladung des Speichers'!$A$17:$A$1001,'Ergebnis (detailliert)'!$A$17:$A$300))</f>
        <v/>
      </c>
      <c r="O368" s="113" t="str">
        <f t="shared" si="23"/>
        <v/>
      </c>
      <c r="P368" s="17" t="str">
        <f>IFERROR(IF(A368="","",N368*'Ergebnis (detailliert)'!J368/'Ergebnis (detailliert)'!I368),0)</f>
        <v/>
      </c>
      <c r="Q368" s="95" t="str">
        <f t="shared" si="24"/>
        <v/>
      </c>
      <c r="R368" s="96" t="str">
        <f t="shared" si="25"/>
        <v/>
      </c>
      <c r="S368" s="97" t="str">
        <f>IF(A368="","",IF(LOOKUP(A368,Stammdaten!$A$17:$A$1001,Stammdaten!$G$17:$G$1001)="Nein",0,IF(ISBLANK('Beladung des Speichers'!A368),"",ROUND(MIN(J368,Q368)*-1,2))))</f>
        <v/>
      </c>
    </row>
    <row r="369" spans="1:19" x14ac:dyDescent="0.2">
      <c r="A369" s="98" t="str">
        <f>IF('Beladung des Speichers'!A369="","",'Beladung des Speichers'!A369)</f>
        <v/>
      </c>
      <c r="B369" s="98" t="str">
        <f>IF('Beladung des Speichers'!B369="","",'Beladung des Speichers'!B369)</f>
        <v/>
      </c>
      <c r="C369" s="150" t="str">
        <f>IF(ISBLANK('Beladung des Speichers'!A369),"",SUMIFS('Beladung des Speichers'!$C$17:$C$300,'Beladung des Speichers'!$A$17:$A$300,A369)-SUMIFS('Entladung des Speichers'!$C$17:$C$300,'Entladung des Speichers'!$A$17:$A$300,A369)+SUMIFS(Füllstände!$B$17:$B$299,Füllstände!$A$17:$A$299,A369)-SUMIFS(Füllstände!$C$17:$C$299,Füllstände!$A$17:$A$299,A369))</f>
        <v/>
      </c>
      <c r="D369" s="151" t="str">
        <f>IF(ISBLANK('Beladung des Speichers'!A369),"",C369*'Beladung des Speichers'!C369/SUMIFS('Beladung des Speichers'!$C$17:$C$300,'Beladung des Speichers'!$A$17:$A$300,A369))</f>
        <v/>
      </c>
      <c r="E369" s="152" t="str">
        <f>IF(ISBLANK('Beladung des Speichers'!A369),"",1/SUMIFS('Beladung des Speichers'!$C$17:$C$300,'Beladung des Speichers'!$A$17:$A$300,A369)*C369*SUMIF($A$17:$A$300,A369,'Beladung des Speichers'!$E$17:$E$300))</f>
        <v/>
      </c>
      <c r="F369" s="153" t="str">
        <f>IF(ISBLANK('Beladung des Speichers'!A369),"",IF(C369=0,"0,00",D369/C369*E369))</f>
        <v/>
      </c>
      <c r="G369" s="154" t="str">
        <f>IF(ISBLANK('Beladung des Speichers'!A369),"",SUMIFS('Beladung des Speichers'!$C$17:$C$300,'Beladung des Speichers'!$A$17:$A$300,A369))</f>
        <v/>
      </c>
      <c r="H369" s="112" t="str">
        <f>IF(ISBLANK('Beladung des Speichers'!A369),"",'Beladung des Speichers'!C369)</f>
        <v/>
      </c>
      <c r="I369" s="155" t="str">
        <f>IF(ISBLANK('Beladung des Speichers'!A369),"",SUMIFS('Beladung des Speichers'!$E$17:$E$1001,'Beladung des Speichers'!$A$17:$A$1001,'Ergebnis (detailliert)'!A369))</f>
        <v/>
      </c>
      <c r="J369" s="113" t="str">
        <f>IF(ISBLANK('Beladung des Speichers'!A369),"",'Beladung des Speichers'!E369)</f>
        <v/>
      </c>
      <c r="K369" s="155" t="str">
        <f>IF(ISBLANK('Beladung des Speichers'!A369),"",SUMIFS('Entladung des Speichers'!$C$17:$C$1001,'Entladung des Speichers'!$A$17:$A$1001,'Ergebnis (detailliert)'!A369))</f>
        <v/>
      </c>
      <c r="L369" s="156" t="str">
        <f t="shared" si="22"/>
        <v/>
      </c>
      <c r="M369" s="156" t="str">
        <f>IF(ISBLANK('Entladung des Speichers'!A369),"",'Entladung des Speichers'!C369)</f>
        <v/>
      </c>
      <c r="N369" s="155" t="str">
        <f>IF(ISBLANK('Beladung des Speichers'!A369),"",SUMIFS('Entladung des Speichers'!$E$17:$E$1001,'Entladung des Speichers'!$A$17:$A$1001,'Ergebnis (detailliert)'!$A$17:$A$300))</f>
        <v/>
      </c>
      <c r="O369" s="113" t="str">
        <f t="shared" si="23"/>
        <v/>
      </c>
      <c r="P369" s="17" t="str">
        <f>IFERROR(IF(A369="","",N369*'Ergebnis (detailliert)'!J369/'Ergebnis (detailliert)'!I369),0)</f>
        <v/>
      </c>
      <c r="Q369" s="95" t="str">
        <f t="shared" si="24"/>
        <v/>
      </c>
      <c r="R369" s="96" t="str">
        <f t="shared" si="25"/>
        <v/>
      </c>
      <c r="S369" s="97" t="str">
        <f>IF(A369="","",IF(LOOKUP(A369,Stammdaten!$A$17:$A$1001,Stammdaten!$G$17:$G$1001)="Nein",0,IF(ISBLANK('Beladung des Speichers'!A369),"",ROUND(MIN(J369,Q369)*-1,2))))</f>
        <v/>
      </c>
    </row>
    <row r="370" spans="1:19" x14ac:dyDescent="0.2">
      <c r="A370" s="98" t="str">
        <f>IF('Beladung des Speichers'!A370="","",'Beladung des Speichers'!A370)</f>
        <v/>
      </c>
      <c r="B370" s="98" t="str">
        <f>IF('Beladung des Speichers'!B370="","",'Beladung des Speichers'!B370)</f>
        <v/>
      </c>
      <c r="C370" s="150" t="str">
        <f>IF(ISBLANK('Beladung des Speichers'!A370),"",SUMIFS('Beladung des Speichers'!$C$17:$C$300,'Beladung des Speichers'!$A$17:$A$300,A370)-SUMIFS('Entladung des Speichers'!$C$17:$C$300,'Entladung des Speichers'!$A$17:$A$300,A370)+SUMIFS(Füllstände!$B$17:$B$299,Füllstände!$A$17:$A$299,A370)-SUMIFS(Füllstände!$C$17:$C$299,Füllstände!$A$17:$A$299,A370))</f>
        <v/>
      </c>
      <c r="D370" s="151" t="str">
        <f>IF(ISBLANK('Beladung des Speichers'!A370),"",C370*'Beladung des Speichers'!C370/SUMIFS('Beladung des Speichers'!$C$17:$C$300,'Beladung des Speichers'!$A$17:$A$300,A370))</f>
        <v/>
      </c>
      <c r="E370" s="152" t="str">
        <f>IF(ISBLANK('Beladung des Speichers'!A370),"",1/SUMIFS('Beladung des Speichers'!$C$17:$C$300,'Beladung des Speichers'!$A$17:$A$300,A370)*C370*SUMIF($A$17:$A$300,A370,'Beladung des Speichers'!$E$17:$E$300))</f>
        <v/>
      </c>
      <c r="F370" s="153" t="str">
        <f>IF(ISBLANK('Beladung des Speichers'!A370),"",IF(C370=0,"0,00",D370/C370*E370))</f>
        <v/>
      </c>
      <c r="G370" s="154" t="str">
        <f>IF(ISBLANK('Beladung des Speichers'!A370),"",SUMIFS('Beladung des Speichers'!$C$17:$C$300,'Beladung des Speichers'!$A$17:$A$300,A370))</f>
        <v/>
      </c>
      <c r="H370" s="112" t="str">
        <f>IF(ISBLANK('Beladung des Speichers'!A370),"",'Beladung des Speichers'!C370)</f>
        <v/>
      </c>
      <c r="I370" s="155" t="str">
        <f>IF(ISBLANK('Beladung des Speichers'!A370),"",SUMIFS('Beladung des Speichers'!$E$17:$E$1001,'Beladung des Speichers'!$A$17:$A$1001,'Ergebnis (detailliert)'!A370))</f>
        <v/>
      </c>
      <c r="J370" s="113" t="str">
        <f>IF(ISBLANK('Beladung des Speichers'!A370),"",'Beladung des Speichers'!E370)</f>
        <v/>
      </c>
      <c r="K370" s="155" t="str">
        <f>IF(ISBLANK('Beladung des Speichers'!A370),"",SUMIFS('Entladung des Speichers'!$C$17:$C$1001,'Entladung des Speichers'!$A$17:$A$1001,'Ergebnis (detailliert)'!A370))</f>
        <v/>
      </c>
      <c r="L370" s="156" t="str">
        <f t="shared" si="22"/>
        <v/>
      </c>
      <c r="M370" s="156" t="str">
        <f>IF(ISBLANK('Entladung des Speichers'!A370),"",'Entladung des Speichers'!C370)</f>
        <v/>
      </c>
      <c r="N370" s="155" t="str">
        <f>IF(ISBLANK('Beladung des Speichers'!A370),"",SUMIFS('Entladung des Speichers'!$E$17:$E$1001,'Entladung des Speichers'!$A$17:$A$1001,'Ergebnis (detailliert)'!$A$17:$A$300))</f>
        <v/>
      </c>
      <c r="O370" s="113" t="str">
        <f t="shared" si="23"/>
        <v/>
      </c>
      <c r="P370" s="17" t="str">
        <f>IFERROR(IF(A370="","",N370*'Ergebnis (detailliert)'!J370/'Ergebnis (detailliert)'!I370),0)</f>
        <v/>
      </c>
      <c r="Q370" s="95" t="str">
        <f t="shared" si="24"/>
        <v/>
      </c>
      <c r="R370" s="96" t="str">
        <f t="shared" si="25"/>
        <v/>
      </c>
      <c r="S370" s="97" t="str">
        <f>IF(A370="","",IF(LOOKUP(A370,Stammdaten!$A$17:$A$1001,Stammdaten!$G$17:$G$1001)="Nein",0,IF(ISBLANK('Beladung des Speichers'!A370),"",ROUND(MIN(J370,Q370)*-1,2))))</f>
        <v/>
      </c>
    </row>
    <row r="371" spans="1:19" x14ac:dyDescent="0.2">
      <c r="A371" s="98" t="str">
        <f>IF('Beladung des Speichers'!A371="","",'Beladung des Speichers'!A371)</f>
        <v/>
      </c>
      <c r="B371" s="98" t="str">
        <f>IF('Beladung des Speichers'!B371="","",'Beladung des Speichers'!B371)</f>
        <v/>
      </c>
      <c r="C371" s="150" t="str">
        <f>IF(ISBLANK('Beladung des Speichers'!A371),"",SUMIFS('Beladung des Speichers'!$C$17:$C$300,'Beladung des Speichers'!$A$17:$A$300,A371)-SUMIFS('Entladung des Speichers'!$C$17:$C$300,'Entladung des Speichers'!$A$17:$A$300,A371)+SUMIFS(Füllstände!$B$17:$B$299,Füllstände!$A$17:$A$299,A371)-SUMIFS(Füllstände!$C$17:$C$299,Füllstände!$A$17:$A$299,A371))</f>
        <v/>
      </c>
      <c r="D371" s="151" t="str">
        <f>IF(ISBLANK('Beladung des Speichers'!A371),"",C371*'Beladung des Speichers'!C371/SUMIFS('Beladung des Speichers'!$C$17:$C$300,'Beladung des Speichers'!$A$17:$A$300,A371))</f>
        <v/>
      </c>
      <c r="E371" s="152" t="str">
        <f>IF(ISBLANK('Beladung des Speichers'!A371),"",1/SUMIFS('Beladung des Speichers'!$C$17:$C$300,'Beladung des Speichers'!$A$17:$A$300,A371)*C371*SUMIF($A$17:$A$300,A371,'Beladung des Speichers'!$E$17:$E$300))</f>
        <v/>
      </c>
      <c r="F371" s="153" t="str">
        <f>IF(ISBLANK('Beladung des Speichers'!A371),"",IF(C371=0,"0,00",D371/C371*E371))</f>
        <v/>
      </c>
      <c r="G371" s="154" t="str">
        <f>IF(ISBLANK('Beladung des Speichers'!A371),"",SUMIFS('Beladung des Speichers'!$C$17:$C$300,'Beladung des Speichers'!$A$17:$A$300,A371))</f>
        <v/>
      </c>
      <c r="H371" s="112" t="str">
        <f>IF(ISBLANK('Beladung des Speichers'!A371),"",'Beladung des Speichers'!C371)</f>
        <v/>
      </c>
      <c r="I371" s="155" t="str">
        <f>IF(ISBLANK('Beladung des Speichers'!A371),"",SUMIFS('Beladung des Speichers'!$E$17:$E$1001,'Beladung des Speichers'!$A$17:$A$1001,'Ergebnis (detailliert)'!A371))</f>
        <v/>
      </c>
      <c r="J371" s="113" t="str">
        <f>IF(ISBLANK('Beladung des Speichers'!A371),"",'Beladung des Speichers'!E371)</f>
        <v/>
      </c>
      <c r="K371" s="155" t="str">
        <f>IF(ISBLANK('Beladung des Speichers'!A371),"",SUMIFS('Entladung des Speichers'!$C$17:$C$1001,'Entladung des Speichers'!$A$17:$A$1001,'Ergebnis (detailliert)'!A371))</f>
        <v/>
      </c>
      <c r="L371" s="156" t="str">
        <f t="shared" si="22"/>
        <v/>
      </c>
      <c r="M371" s="156" t="str">
        <f>IF(ISBLANK('Entladung des Speichers'!A371),"",'Entladung des Speichers'!C371)</f>
        <v/>
      </c>
      <c r="N371" s="155" t="str">
        <f>IF(ISBLANK('Beladung des Speichers'!A371),"",SUMIFS('Entladung des Speichers'!$E$17:$E$1001,'Entladung des Speichers'!$A$17:$A$1001,'Ergebnis (detailliert)'!$A$17:$A$300))</f>
        <v/>
      </c>
      <c r="O371" s="113" t="str">
        <f t="shared" si="23"/>
        <v/>
      </c>
      <c r="P371" s="17" t="str">
        <f>IFERROR(IF(A371="","",N371*'Ergebnis (detailliert)'!J371/'Ergebnis (detailliert)'!I371),0)</f>
        <v/>
      </c>
      <c r="Q371" s="95" t="str">
        <f t="shared" si="24"/>
        <v/>
      </c>
      <c r="R371" s="96" t="str">
        <f t="shared" si="25"/>
        <v/>
      </c>
      <c r="S371" s="97" t="str">
        <f>IF(A371="","",IF(LOOKUP(A371,Stammdaten!$A$17:$A$1001,Stammdaten!$G$17:$G$1001)="Nein",0,IF(ISBLANK('Beladung des Speichers'!A371),"",ROUND(MIN(J371,Q371)*-1,2))))</f>
        <v/>
      </c>
    </row>
    <row r="372" spans="1:19" x14ac:dyDescent="0.2">
      <c r="A372" s="98" t="str">
        <f>IF('Beladung des Speichers'!A372="","",'Beladung des Speichers'!A372)</f>
        <v/>
      </c>
      <c r="B372" s="98" t="str">
        <f>IF('Beladung des Speichers'!B372="","",'Beladung des Speichers'!B372)</f>
        <v/>
      </c>
      <c r="C372" s="150" t="str">
        <f>IF(ISBLANK('Beladung des Speichers'!A372),"",SUMIFS('Beladung des Speichers'!$C$17:$C$300,'Beladung des Speichers'!$A$17:$A$300,A372)-SUMIFS('Entladung des Speichers'!$C$17:$C$300,'Entladung des Speichers'!$A$17:$A$300,A372)+SUMIFS(Füllstände!$B$17:$B$299,Füllstände!$A$17:$A$299,A372)-SUMIFS(Füllstände!$C$17:$C$299,Füllstände!$A$17:$A$299,A372))</f>
        <v/>
      </c>
      <c r="D372" s="151" t="str">
        <f>IF(ISBLANK('Beladung des Speichers'!A372),"",C372*'Beladung des Speichers'!C372/SUMIFS('Beladung des Speichers'!$C$17:$C$300,'Beladung des Speichers'!$A$17:$A$300,A372))</f>
        <v/>
      </c>
      <c r="E372" s="152" t="str">
        <f>IF(ISBLANK('Beladung des Speichers'!A372),"",1/SUMIFS('Beladung des Speichers'!$C$17:$C$300,'Beladung des Speichers'!$A$17:$A$300,A372)*C372*SUMIF($A$17:$A$300,A372,'Beladung des Speichers'!$E$17:$E$300))</f>
        <v/>
      </c>
      <c r="F372" s="153" t="str">
        <f>IF(ISBLANK('Beladung des Speichers'!A372),"",IF(C372=0,"0,00",D372/C372*E372))</f>
        <v/>
      </c>
      <c r="G372" s="154" t="str">
        <f>IF(ISBLANK('Beladung des Speichers'!A372),"",SUMIFS('Beladung des Speichers'!$C$17:$C$300,'Beladung des Speichers'!$A$17:$A$300,A372))</f>
        <v/>
      </c>
      <c r="H372" s="112" t="str">
        <f>IF(ISBLANK('Beladung des Speichers'!A372),"",'Beladung des Speichers'!C372)</f>
        <v/>
      </c>
      <c r="I372" s="155" t="str">
        <f>IF(ISBLANK('Beladung des Speichers'!A372),"",SUMIFS('Beladung des Speichers'!$E$17:$E$1001,'Beladung des Speichers'!$A$17:$A$1001,'Ergebnis (detailliert)'!A372))</f>
        <v/>
      </c>
      <c r="J372" s="113" t="str">
        <f>IF(ISBLANK('Beladung des Speichers'!A372),"",'Beladung des Speichers'!E372)</f>
        <v/>
      </c>
      <c r="K372" s="155" t="str">
        <f>IF(ISBLANK('Beladung des Speichers'!A372),"",SUMIFS('Entladung des Speichers'!$C$17:$C$1001,'Entladung des Speichers'!$A$17:$A$1001,'Ergebnis (detailliert)'!A372))</f>
        <v/>
      </c>
      <c r="L372" s="156" t="str">
        <f t="shared" si="22"/>
        <v/>
      </c>
      <c r="M372" s="156" t="str">
        <f>IF(ISBLANK('Entladung des Speichers'!A372),"",'Entladung des Speichers'!C372)</f>
        <v/>
      </c>
      <c r="N372" s="155" t="str">
        <f>IF(ISBLANK('Beladung des Speichers'!A372),"",SUMIFS('Entladung des Speichers'!$E$17:$E$1001,'Entladung des Speichers'!$A$17:$A$1001,'Ergebnis (detailliert)'!$A$17:$A$300))</f>
        <v/>
      </c>
      <c r="O372" s="113" t="str">
        <f t="shared" si="23"/>
        <v/>
      </c>
      <c r="P372" s="17" t="str">
        <f>IFERROR(IF(A372="","",N372*'Ergebnis (detailliert)'!J372/'Ergebnis (detailliert)'!I372),0)</f>
        <v/>
      </c>
      <c r="Q372" s="95" t="str">
        <f t="shared" si="24"/>
        <v/>
      </c>
      <c r="R372" s="96" t="str">
        <f t="shared" si="25"/>
        <v/>
      </c>
      <c r="S372" s="97" t="str">
        <f>IF(A372="","",IF(LOOKUP(A372,Stammdaten!$A$17:$A$1001,Stammdaten!$G$17:$G$1001)="Nein",0,IF(ISBLANK('Beladung des Speichers'!A372),"",ROUND(MIN(J372,Q372)*-1,2))))</f>
        <v/>
      </c>
    </row>
    <row r="373" spans="1:19" x14ac:dyDescent="0.2">
      <c r="A373" s="98" t="str">
        <f>IF('Beladung des Speichers'!A373="","",'Beladung des Speichers'!A373)</f>
        <v/>
      </c>
      <c r="B373" s="98" t="str">
        <f>IF('Beladung des Speichers'!B373="","",'Beladung des Speichers'!B373)</f>
        <v/>
      </c>
      <c r="C373" s="150" t="str">
        <f>IF(ISBLANK('Beladung des Speichers'!A373),"",SUMIFS('Beladung des Speichers'!$C$17:$C$300,'Beladung des Speichers'!$A$17:$A$300,A373)-SUMIFS('Entladung des Speichers'!$C$17:$C$300,'Entladung des Speichers'!$A$17:$A$300,A373)+SUMIFS(Füllstände!$B$17:$B$299,Füllstände!$A$17:$A$299,A373)-SUMIFS(Füllstände!$C$17:$C$299,Füllstände!$A$17:$A$299,A373))</f>
        <v/>
      </c>
      <c r="D373" s="151" t="str">
        <f>IF(ISBLANK('Beladung des Speichers'!A373),"",C373*'Beladung des Speichers'!C373/SUMIFS('Beladung des Speichers'!$C$17:$C$300,'Beladung des Speichers'!$A$17:$A$300,A373))</f>
        <v/>
      </c>
      <c r="E373" s="152" t="str">
        <f>IF(ISBLANK('Beladung des Speichers'!A373),"",1/SUMIFS('Beladung des Speichers'!$C$17:$C$300,'Beladung des Speichers'!$A$17:$A$300,A373)*C373*SUMIF($A$17:$A$300,A373,'Beladung des Speichers'!$E$17:$E$300))</f>
        <v/>
      </c>
      <c r="F373" s="153" t="str">
        <f>IF(ISBLANK('Beladung des Speichers'!A373),"",IF(C373=0,"0,00",D373/C373*E373))</f>
        <v/>
      </c>
      <c r="G373" s="154" t="str">
        <f>IF(ISBLANK('Beladung des Speichers'!A373),"",SUMIFS('Beladung des Speichers'!$C$17:$C$300,'Beladung des Speichers'!$A$17:$A$300,A373))</f>
        <v/>
      </c>
      <c r="H373" s="112" t="str">
        <f>IF(ISBLANK('Beladung des Speichers'!A373),"",'Beladung des Speichers'!C373)</f>
        <v/>
      </c>
      <c r="I373" s="155" t="str">
        <f>IF(ISBLANK('Beladung des Speichers'!A373),"",SUMIFS('Beladung des Speichers'!$E$17:$E$1001,'Beladung des Speichers'!$A$17:$A$1001,'Ergebnis (detailliert)'!A373))</f>
        <v/>
      </c>
      <c r="J373" s="113" t="str">
        <f>IF(ISBLANK('Beladung des Speichers'!A373),"",'Beladung des Speichers'!E373)</f>
        <v/>
      </c>
      <c r="K373" s="155" t="str">
        <f>IF(ISBLANK('Beladung des Speichers'!A373),"",SUMIFS('Entladung des Speichers'!$C$17:$C$1001,'Entladung des Speichers'!$A$17:$A$1001,'Ergebnis (detailliert)'!A373))</f>
        <v/>
      </c>
      <c r="L373" s="156" t="str">
        <f t="shared" si="22"/>
        <v/>
      </c>
      <c r="M373" s="156" t="str">
        <f>IF(ISBLANK('Entladung des Speichers'!A373),"",'Entladung des Speichers'!C373)</f>
        <v/>
      </c>
      <c r="N373" s="155" t="str">
        <f>IF(ISBLANK('Beladung des Speichers'!A373),"",SUMIFS('Entladung des Speichers'!$E$17:$E$1001,'Entladung des Speichers'!$A$17:$A$1001,'Ergebnis (detailliert)'!$A$17:$A$300))</f>
        <v/>
      </c>
      <c r="O373" s="113" t="str">
        <f t="shared" si="23"/>
        <v/>
      </c>
      <c r="P373" s="17" t="str">
        <f>IFERROR(IF(A373="","",N373*'Ergebnis (detailliert)'!J373/'Ergebnis (detailliert)'!I373),0)</f>
        <v/>
      </c>
      <c r="Q373" s="95" t="str">
        <f t="shared" si="24"/>
        <v/>
      </c>
      <c r="R373" s="96" t="str">
        <f t="shared" si="25"/>
        <v/>
      </c>
      <c r="S373" s="97" t="str">
        <f>IF(A373="","",IF(LOOKUP(A373,Stammdaten!$A$17:$A$1001,Stammdaten!$G$17:$G$1001)="Nein",0,IF(ISBLANK('Beladung des Speichers'!A373),"",ROUND(MIN(J373,Q373)*-1,2))))</f>
        <v/>
      </c>
    </row>
    <row r="374" spans="1:19" x14ac:dyDescent="0.2">
      <c r="A374" s="98" t="str">
        <f>IF('Beladung des Speichers'!A374="","",'Beladung des Speichers'!A374)</f>
        <v/>
      </c>
      <c r="B374" s="98" t="str">
        <f>IF('Beladung des Speichers'!B374="","",'Beladung des Speichers'!B374)</f>
        <v/>
      </c>
      <c r="C374" s="150" t="str">
        <f>IF(ISBLANK('Beladung des Speichers'!A374),"",SUMIFS('Beladung des Speichers'!$C$17:$C$300,'Beladung des Speichers'!$A$17:$A$300,A374)-SUMIFS('Entladung des Speichers'!$C$17:$C$300,'Entladung des Speichers'!$A$17:$A$300,A374)+SUMIFS(Füllstände!$B$17:$B$299,Füllstände!$A$17:$A$299,A374)-SUMIFS(Füllstände!$C$17:$C$299,Füllstände!$A$17:$A$299,A374))</f>
        <v/>
      </c>
      <c r="D374" s="151" t="str">
        <f>IF(ISBLANK('Beladung des Speichers'!A374),"",C374*'Beladung des Speichers'!C374/SUMIFS('Beladung des Speichers'!$C$17:$C$300,'Beladung des Speichers'!$A$17:$A$300,A374))</f>
        <v/>
      </c>
      <c r="E374" s="152" t="str">
        <f>IF(ISBLANK('Beladung des Speichers'!A374),"",1/SUMIFS('Beladung des Speichers'!$C$17:$C$300,'Beladung des Speichers'!$A$17:$A$300,A374)*C374*SUMIF($A$17:$A$300,A374,'Beladung des Speichers'!$E$17:$E$300))</f>
        <v/>
      </c>
      <c r="F374" s="153" t="str">
        <f>IF(ISBLANK('Beladung des Speichers'!A374),"",IF(C374=0,"0,00",D374/C374*E374))</f>
        <v/>
      </c>
      <c r="G374" s="154" t="str">
        <f>IF(ISBLANK('Beladung des Speichers'!A374),"",SUMIFS('Beladung des Speichers'!$C$17:$C$300,'Beladung des Speichers'!$A$17:$A$300,A374))</f>
        <v/>
      </c>
      <c r="H374" s="112" t="str">
        <f>IF(ISBLANK('Beladung des Speichers'!A374),"",'Beladung des Speichers'!C374)</f>
        <v/>
      </c>
      <c r="I374" s="155" t="str">
        <f>IF(ISBLANK('Beladung des Speichers'!A374),"",SUMIFS('Beladung des Speichers'!$E$17:$E$1001,'Beladung des Speichers'!$A$17:$A$1001,'Ergebnis (detailliert)'!A374))</f>
        <v/>
      </c>
      <c r="J374" s="113" t="str">
        <f>IF(ISBLANK('Beladung des Speichers'!A374),"",'Beladung des Speichers'!E374)</f>
        <v/>
      </c>
      <c r="K374" s="155" t="str">
        <f>IF(ISBLANK('Beladung des Speichers'!A374),"",SUMIFS('Entladung des Speichers'!$C$17:$C$1001,'Entladung des Speichers'!$A$17:$A$1001,'Ergebnis (detailliert)'!A374))</f>
        <v/>
      </c>
      <c r="L374" s="156" t="str">
        <f t="shared" si="22"/>
        <v/>
      </c>
      <c r="M374" s="156" t="str">
        <f>IF(ISBLANK('Entladung des Speichers'!A374),"",'Entladung des Speichers'!C374)</f>
        <v/>
      </c>
      <c r="N374" s="155" t="str">
        <f>IF(ISBLANK('Beladung des Speichers'!A374),"",SUMIFS('Entladung des Speichers'!$E$17:$E$1001,'Entladung des Speichers'!$A$17:$A$1001,'Ergebnis (detailliert)'!$A$17:$A$300))</f>
        <v/>
      </c>
      <c r="O374" s="113" t="str">
        <f t="shared" si="23"/>
        <v/>
      </c>
      <c r="P374" s="17" t="str">
        <f>IFERROR(IF(A374="","",N374*'Ergebnis (detailliert)'!J374/'Ergebnis (detailliert)'!I374),0)</f>
        <v/>
      </c>
      <c r="Q374" s="95" t="str">
        <f t="shared" si="24"/>
        <v/>
      </c>
      <c r="R374" s="96" t="str">
        <f t="shared" si="25"/>
        <v/>
      </c>
      <c r="S374" s="97" t="str">
        <f>IF(A374="","",IF(LOOKUP(A374,Stammdaten!$A$17:$A$1001,Stammdaten!$G$17:$G$1001)="Nein",0,IF(ISBLANK('Beladung des Speichers'!A374),"",ROUND(MIN(J374,Q374)*-1,2))))</f>
        <v/>
      </c>
    </row>
    <row r="375" spans="1:19" x14ac:dyDescent="0.2">
      <c r="A375" s="98" t="str">
        <f>IF('Beladung des Speichers'!A375="","",'Beladung des Speichers'!A375)</f>
        <v/>
      </c>
      <c r="B375" s="98" t="str">
        <f>IF('Beladung des Speichers'!B375="","",'Beladung des Speichers'!B375)</f>
        <v/>
      </c>
      <c r="C375" s="150" t="str">
        <f>IF(ISBLANK('Beladung des Speichers'!A375),"",SUMIFS('Beladung des Speichers'!$C$17:$C$300,'Beladung des Speichers'!$A$17:$A$300,A375)-SUMIFS('Entladung des Speichers'!$C$17:$C$300,'Entladung des Speichers'!$A$17:$A$300,A375)+SUMIFS(Füllstände!$B$17:$B$299,Füllstände!$A$17:$A$299,A375)-SUMIFS(Füllstände!$C$17:$C$299,Füllstände!$A$17:$A$299,A375))</f>
        <v/>
      </c>
      <c r="D375" s="151" t="str">
        <f>IF(ISBLANK('Beladung des Speichers'!A375),"",C375*'Beladung des Speichers'!C375/SUMIFS('Beladung des Speichers'!$C$17:$C$300,'Beladung des Speichers'!$A$17:$A$300,A375))</f>
        <v/>
      </c>
      <c r="E375" s="152" t="str">
        <f>IF(ISBLANK('Beladung des Speichers'!A375),"",1/SUMIFS('Beladung des Speichers'!$C$17:$C$300,'Beladung des Speichers'!$A$17:$A$300,A375)*C375*SUMIF($A$17:$A$300,A375,'Beladung des Speichers'!$E$17:$E$300))</f>
        <v/>
      </c>
      <c r="F375" s="153" t="str">
        <f>IF(ISBLANK('Beladung des Speichers'!A375),"",IF(C375=0,"0,00",D375/C375*E375))</f>
        <v/>
      </c>
      <c r="G375" s="154" t="str">
        <f>IF(ISBLANK('Beladung des Speichers'!A375),"",SUMIFS('Beladung des Speichers'!$C$17:$C$300,'Beladung des Speichers'!$A$17:$A$300,A375))</f>
        <v/>
      </c>
      <c r="H375" s="112" t="str">
        <f>IF(ISBLANK('Beladung des Speichers'!A375),"",'Beladung des Speichers'!C375)</f>
        <v/>
      </c>
      <c r="I375" s="155" t="str">
        <f>IF(ISBLANK('Beladung des Speichers'!A375),"",SUMIFS('Beladung des Speichers'!$E$17:$E$1001,'Beladung des Speichers'!$A$17:$A$1001,'Ergebnis (detailliert)'!A375))</f>
        <v/>
      </c>
      <c r="J375" s="113" t="str">
        <f>IF(ISBLANK('Beladung des Speichers'!A375),"",'Beladung des Speichers'!E375)</f>
        <v/>
      </c>
      <c r="K375" s="155" t="str">
        <f>IF(ISBLANK('Beladung des Speichers'!A375),"",SUMIFS('Entladung des Speichers'!$C$17:$C$1001,'Entladung des Speichers'!$A$17:$A$1001,'Ergebnis (detailliert)'!A375))</f>
        <v/>
      </c>
      <c r="L375" s="156" t="str">
        <f t="shared" si="22"/>
        <v/>
      </c>
      <c r="M375" s="156" t="str">
        <f>IF(ISBLANK('Entladung des Speichers'!A375),"",'Entladung des Speichers'!C375)</f>
        <v/>
      </c>
      <c r="N375" s="155" t="str">
        <f>IF(ISBLANK('Beladung des Speichers'!A375),"",SUMIFS('Entladung des Speichers'!$E$17:$E$1001,'Entladung des Speichers'!$A$17:$A$1001,'Ergebnis (detailliert)'!$A$17:$A$300))</f>
        <v/>
      </c>
      <c r="O375" s="113" t="str">
        <f t="shared" si="23"/>
        <v/>
      </c>
      <c r="P375" s="17" t="str">
        <f>IFERROR(IF(A375="","",N375*'Ergebnis (detailliert)'!J375/'Ergebnis (detailliert)'!I375),0)</f>
        <v/>
      </c>
      <c r="Q375" s="95" t="str">
        <f t="shared" si="24"/>
        <v/>
      </c>
      <c r="R375" s="96" t="str">
        <f t="shared" si="25"/>
        <v/>
      </c>
      <c r="S375" s="97" t="str">
        <f>IF(A375="","",IF(LOOKUP(A375,Stammdaten!$A$17:$A$1001,Stammdaten!$G$17:$G$1001)="Nein",0,IF(ISBLANK('Beladung des Speichers'!A375),"",ROUND(MIN(J375,Q375)*-1,2))))</f>
        <v/>
      </c>
    </row>
    <row r="376" spans="1:19" x14ac:dyDescent="0.2">
      <c r="A376" s="98" t="str">
        <f>IF('Beladung des Speichers'!A376="","",'Beladung des Speichers'!A376)</f>
        <v/>
      </c>
      <c r="B376" s="98" t="str">
        <f>IF('Beladung des Speichers'!B376="","",'Beladung des Speichers'!B376)</f>
        <v/>
      </c>
      <c r="C376" s="150" t="str">
        <f>IF(ISBLANK('Beladung des Speichers'!A376),"",SUMIFS('Beladung des Speichers'!$C$17:$C$300,'Beladung des Speichers'!$A$17:$A$300,A376)-SUMIFS('Entladung des Speichers'!$C$17:$C$300,'Entladung des Speichers'!$A$17:$A$300,A376)+SUMIFS(Füllstände!$B$17:$B$299,Füllstände!$A$17:$A$299,A376)-SUMIFS(Füllstände!$C$17:$C$299,Füllstände!$A$17:$A$299,A376))</f>
        <v/>
      </c>
      <c r="D376" s="151" t="str">
        <f>IF(ISBLANK('Beladung des Speichers'!A376),"",C376*'Beladung des Speichers'!C376/SUMIFS('Beladung des Speichers'!$C$17:$C$300,'Beladung des Speichers'!$A$17:$A$300,A376))</f>
        <v/>
      </c>
      <c r="E376" s="152" t="str">
        <f>IF(ISBLANK('Beladung des Speichers'!A376),"",1/SUMIFS('Beladung des Speichers'!$C$17:$C$300,'Beladung des Speichers'!$A$17:$A$300,A376)*C376*SUMIF($A$17:$A$300,A376,'Beladung des Speichers'!$E$17:$E$300))</f>
        <v/>
      </c>
      <c r="F376" s="153" t="str">
        <f>IF(ISBLANK('Beladung des Speichers'!A376),"",IF(C376=0,"0,00",D376/C376*E376))</f>
        <v/>
      </c>
      <c r="G376" s="154" t="str">
        <f>IF(ISBLANK('Beladung des Speichers'!A376),"",SUMIFS('Beladung des Speichers'!$C$17:$C$300,'Beladung des Speichers'!$A$17:$A$300,A376))</f>
        <v/>
      </c>
      <c r="H376" s="112" t="str">
        <f>IF(ISBLANK('Beladung des Speichers'!A376),"",'Beladung des Speichers'!C376)</f>
        <v/>
      </c>
      <c r="I376" s="155" t="str">
        <f>IF(ISBLANK('Beladung des Speichers'!A376),"",SUMIFS('Beladung des Speichers'!$E$17:$E$1001,'Beladung des Speichers'!$A$17:$A$1001,'Ergebnis (detailliert)'!A376))</f>
        <v/>
      </c>
      <c r="J376" s="113" t="str">
        <f>IF(ISBLANK('Beladung des Speichers'!A376),"",'Beladung des Speichers'!E376)</f>
        <v/>
      </c>
      <c r="K376" s="155" t="str">
        <f>IF(ISBLANK('Beladung des Speichers'!A376),"",SUMIFS('Entladung des Speichers'!$C$17:$C$1001,'Entladung des Speichers'!$A$17:$A$1001,'Ergebnis (detailliert)'!A376))</f>
        <v/>
      </c>
      <c r="L376" s="156" t="str">
        <f t="shared" si="22"/>
        <v/>
      </c>
      <c r="M376" s="156" t="str">
        <f>IF(ISBLANK('Entladung des Speichers'!A376),"",'Entladung des Speichers'!C376)</f>
        <v/>
      </c>
      <c r="N376" s="155" t="str">
        <f>IF(ISBLANK('Beladung des Speichers'!A376),"",SUMIFS('Entladung des Speichers'!$E$17:$E$1001,'Entladung des Speichers'!$A$17:$A$1001,'Ergebnis (detailliert)'!$A$17:$A$300))</f>
        <v/>
      </c>
      <c r="O376" s="113" t="str">
        <f t="shared" si="23"/>
        <v/>
      </c>
      <c r="P376" s="17" t="str">
        <f>IFERROR(IF(A376="","",N376*'Ergebnis (detailliert)'!J376/'Ergebnis (detailliert)'!I376),0)</f>
        <v/>
      </c>
      <c r="Q376" s="95" t="str">
        <f t="shared" si="24"/>
        <v/>
      </c>
      <c r="R376" s="96" t="str">
        <f t="shared" si="25"/>
        <v/>
      </c>
      <c r="S376" s="97" t="str">
        <f>IF(A376="","",IF(LOOKUP(A376,Stammdaten!$A$17:$A$1001,Stammdaten!$G$17:$G$1001)="Nein",0,IF(ISBLANK('Beladung des Speichers'!A376),"",ROUND(MIN(J376,Q376)*-1,2))))</f>
        <v/>
      </c>
    </row>
    <row r="377" spans="1:19" x14ac:dyDescent="0.2">
      <c r="A377" s="98" t="str">
        <f>IF('Beladung des Speichers'!A377="","",'Beladung des Speichers'!A377)</f>
        <v/>
      </c>
      <c r="B377" s="98" t="str">
        <f>IF('Beladung des Speichers'!B377="","",'Beladung des Speichers'!B377)</f>
        <v/>
      </c>
      <c r="C377" s="150" t="str">
        <f>IF(ISBLANK('Beladung des Speichers'!A377),"",SUMIFS('Beladung des Speichers'!$C$17:$C$300,'Beladung des Speichers'!$A$17:$A$300,A377)-SUMIFS('Entladung des Speichers'!$C$17:$C$300,'Entladung des Speichers'!$A$17:$A$300,A377)+SUMIFS(Füllstände!$B$17:$B$299,Füllstände!$A$17:$A$299,A377)-SUMIFS(Füllstände!$C$17:$C$299,Füllstände!$A$17:$A$299,A377))</f>
        <v/>
      </c>
      <c r="D377" s="151" t="str">
        <f>IF(ISBLANK('Beladung des Speichers'!A377),"",C377*'Beladung des Speichers'!C377/SUMIFS('Beladung des Speichers'!$C$17:$C$300,'Beladung des Speichers'!$A$17:$A$300,A377))</f>
        <v/>
      </c>
      <c r="E377" s="152" t="str">
        <f>IF(ISBLANK('Beladung des Speichers'!A377),"",1/SUMIFS('Beladung des Speichers'!$C$17:$C$300,'Beladung des Speichers'!$A$17:$A$300,A377)*C377*SUMIF($A$17:$A$300,A377,'Beladung des Speichers'!$E$17:$E$300))</f>
        <v/>
      </c>
      <c r="F377" s="153" t="str">
        <f>IF(ISBLANK('Beladung des Speichers'!A377),"",IF(C377=0,"0,00",D377/C377*E377))</f>
        <v/>
      </c>
      <c r="G377" s="154" t="str">
        <f>IF(ISBLANK('Beladung des Speichers'!A377),"",SUMIFS('Beladung des Speichers'!$C$17:$C$300,'Beladung des Speichers'!$A$17:$A$300,A377))</f>
        <v/>
      </c>
      <c r="H377" s="112" t="str">
        <f>IF(ISBLANK('Beladung des Speichers'!A377),"",'Beladung des Speichers'!C377)</f>
        <v/>
      </c>
      <c r="I377" s="155" t="str">
        <f>IF(ISBLANK('Beladung des Speichers'!A377),"",SUMIFS('Beladung des Speichers'!$E$17:$E$1001,'Beladung des Speichers'!$A$17:$A$1001,'Ergebnis (detailliert)'!A377))</f>
        <v/>
      </c>
      <c r="J377" s="113" t="str">
        <f>IF(ISBLANK('Beladung des Speichers'!A377),"",'Beladung des Speichers'!E377)</f>
        <v/>
      </c>
      <c r="K377" s="155" t="str">
        <f>IF(ISBLANK('Beladung des Speichers'!A377),"",SUMIFS('Entladung des Speichers'!$C$17:$C$1001,'Entladung des Speichers'!$A$17:$A$1001,'Ergebnis (detailliert)'!A377))</f>
        <v/>
      </c>
      <c r="L377" s="156" t="str">
        <f t="shared" si="22"/>
        <v/>
      </c>
      <c r="M377" s="156" t="str">
        <f>IF(ISBLANK('Entladung des Speichers'!A377),"",'Entladung des Speichers'!C377)</f>
        <v/>
      </c>
      <c r="N377" s="155" t="str">
        <f>IF(ISBLANK('Beladung des Speichers'!A377),"",SUMIFS('Entladung des Speichers'!$E$17:$E$1001,'Entladung des Speichers'!$A$17:$A$1001,'Ergebnis (detailliert)'!$A$17:$A$300))</f>
        <v/>
      </c>
      <c r="O377" s="113" t="str">
        <f t="shared" si="23"/>
        <v/>
      </c>
      <c r="P377" s="17" t="str">
        <f>IFERROR(IF(A377="","",N377*'Ergebnis (detailliert)'!J377/'Ergebnis (detailliert)'!I377),0)</f>
        <v/>
      </c>
      <c r="Q377" s="95" t="str">
        <f t="shared" si="24"/>
        <v/>
      </c>
      <c r="R377" s="96" t="str">
        <f t="shared" si="25"/>
        <v/>
      </c>
      <c r="S377" s="97" t="str">
        <f>IF(A377="","",IF(LOOKUP(A377,Stammdaten!$A$17:$A$1001,Stammdaten!$G$17:$G$1001)="Nein",0,IF(ISBLANK('Beladung des Speichers'!A377),"",ROUND(MIN(J377,Q377)*-1,2))))</f>
        <v/>
      </c>
    </row>
    <row r="378" spans="1:19" x14ac:dyDescent="0.2">
      <c r="A378" s="98" t="str">
        <f>IF('Beladung des Speichers'!A378="","",'Beladung des Speichers'!A378)</f>
        <v/>
      </c>
      <c r="B378" s="98" t="str">
        <f>IF('Beladung des Speichers'!B378="","",'Beladung des Speichers'!B378)</f>
        <v/>
      </c>
      <c r="C378" s="150" t="str">
        <f>IF(ISBLANK('Beladung des Speichers'!A378),"",SUMIFS('Beladung des Speichers'!$C$17:$C$300,'Beladung des Speichers'!$A$17:$A$300,A378)-SUMIFS('Entladung des Speichers'!$C$17:$C$300,'Entladung des Speichers'!$A$17:$A$300,A378)+SUMIFS(Füllstände!$B$17:$B$299,Füllstände!$A$17:$A$299,A378)-SUMIFS(Füllstände!$C$17:$C$299,Füllstände!$A$17:$A$299,A378))</f>
        <v/>
      </c>
      <c r="D378" s="151" t="str">
        <f>IF(ISBLANK('Beladung des Speichers'!A378),"",C378*'Beladung des Speichers'!C378/SUMIFS('Beladung des Speichers'!$C$17:$C$300,'Beladung des Speichers'!$A$17:$A$300,A378))</f>
        <v/>
      </c>
      <c r="E378" s="152" t="str">
        <f>IF(ISBLANK('Beladung des Speichers'!A378),"",1/SUMIFS('Beladung des Speichers'!$C$17:$C$300,'Beladung des Speichers'!$A$17:$A$300,A378)*C378*SUMIF($A$17:$A$300,A378,'Beladung des Speichers'!$E$17:$E$300))</f>
        <v/>
      </c>
      <c r="F378" s="153" t="str">
        <f>IF(ISBLANK('Beladung des Speichers'!A378),"",IF(C378=0,"0,00",D378/C378*E378))</f>
        <v/>
      </c>
      <c r="G378" s="154" t="str">
        <f>IF(ISBLANK('Beladung des Speichers'!A378),"",SUMIFS('Beladung des Speichers'!$C$17:$C$300,'Beladung des Speichers'!$A$17:$A$300,A378))</f>
        <v/>
      </c>
      <c r="H378" s="112" t="str">
        <f>IF(ISBLANK('Beladung des Speichers'!A378),"",'Beladung des Speichers'!C378)</f>
        <v/>
      </c>
      <c r="I378" s="155" t="str">
        <f>IF(ISBLANK('Beladung des Speichers'!A378),"",SUMIFS('Beladung des Speichers'!$E$17:$E$1001,'Beladung des Speichers'!$A$17:$A$1001,'Ergebnis (detailliert)'!A378))</f>
        <v/>
      </c>
      <c r="J378" s="113" t="str">
        <f>IF(ISBLANK('Beladung des Speichers'!A378),"",'Beladung des Speichers'!E378)</f>
        <v/>
      </c>
      <c r="K378" s="155" t="str">
        <f>IF(ISBLANK('Beladung des Speichers'!A378),"",SUMIFS('Entladung des Speichers'!$C$17:$C$1001,'Entladung des Speichers'!$A$17:$A$1001,'Ergebnis (detailliert)'!A378))</f>
        <v/>
      </c>
      <c r="L378" s="156" t="str">
        <f t="shared" si="22"/>
        <v/>
      </c>
      <c r="M378" s="156" t="str">
        <f>IF(ISBLANK('Entladung des Speichers'!A378),"",'Entladung des Speichers'!C378)</f>
        <v/>
      </c>
      <c r="N378" s="155" t="str">
        <f>IF(ISBLANK('Beladung des Speichers'!A378),"",SUMIFS('Entladung des Speichers'!$E$17:$E$1001,'Entladung des Speichers'!$A$17:$A$1001,'Ergebnis (detailliert)'!$A$17:$A$300))</f>
        <v/>
      </c>
      <c r="O378" s="113" t="str">
        <f t="shared" si="23"/>
        <v/>
      </c>
      <c r="P378" s="17" t="str">
        <f>IFERROR(IF(A378="","",N378*'Ergebnis (detailliert)'!J378/'Ergebnis (detailliert)'!I378),0)</f>
        <v/>
      </c>
      <c r="Q378" s="95" t="str">
        <f t="shared" si="24"/>
        <v/>
      </c>
      <c r="R378" s="96" t="str">
        <f t="shared" si="25"/>
        <v/>
      </c>
      <c r="S378" s="97" t="str">
        <f>IF(A378="","",IF(LOOKUP(A378,Stammdaten!$A$17:$A$1001,Stammdaten!$G$17:$G$1001)="Nein",0,IF(ISBLANK('Beladung des Speichers'!A378),"",ROUND(MIN(J378,Q378)*-1,2))))</f>
        <v/>
      </c>
    </row>
    <row r="379" spans="1:19" x14ac:dyDescent="0.2">
      <c r="A379" s="98" t="str">
        <f>IF('Beladung des Speichers'!A379="","",'Beladung des Speichers'!A379)</f>
        <v/>
      </c>
      <c r="B379" s="98" t="str">
        <f>IF('Beladung des Speichers'!B379="","",'Beladung des Speichers'!B379)</f>
        <v/>
      </c>
      <c r="C379" s="150" t="str">
        <f>IF(ISBLANK('Beladung des Speichers'!A379),"",SUMIFS('Beladung des Speichers'!$C$17:$C$300,'Beladung des Speichers'!$A$17:$A$300,A379)-SUMIFS('Entladung des Speichers'!$C$17:$C$300,'Entladung des Speichers'!$A$17:$A$300,A379)+SUMIFS(Füllstände!$B$17:$B$299,Füllstände!$A$17:$A$299,A379)-SUMIFS(Füllstände!$C$17:$C$299,Füllstände!$A$17:$A$299,A379))</f>
        <v/>
      </c>
      <c r="D379" s="151" t="str">
        <f>IF(ISBLANK('Beladung des Speichers'!A379),"",C379*'Beladung des Speichers'!C379/SUMIFS('Beladung des Speichers'!$C$17:$C$300,'Beladung des Speichers'!$A$17:$A$300,A379))</f>
        <v/>
      </c>
      <c r="E379" s="152" t="str">
        <f>IF(ISBLANK('Beladung des Speichers'!A379),"",1/SUMIFS('Beladung des Speichers'!$C$17:$C$300,'Beladung des Speichers'!$A$17:$A$300,A379)*C379*SUMIF($A$17:$A$300,A379,'Beladung des Speichers'!$E$17:$E$300))</f>
        <v/>
      </c>
      <c r="F379" s="153" t="str">
        <f>IF(ISBLANK('Beladung des Speichers'!A379),"",IF(C379=0,"0,00",D379/C379*E379))</f>
        <v/>
      </c>
      <c r="G379" s="154" t="str">
        <f>IF(ISBLANK('Beladung des Speichers'!A379),"",SUMIFS('Beladung des Speichers'!$C$17:$C$300,'Beladung des Speichers'!$A$17:$A$300,A379))</f>
        <v/>
      </c>
      <c r="H379" s="112" t="str">
        <f>IF(ISBLANK('Beladung des Speichers'!A379),"",'Beladung des Speichers'!C379)</f>
        <v/>
      </c>
      <c r="I379" s="155" t="str">
        <f>IF(ISBLANK('Beladung des Speichers'!A379),"",SUMIFS('Beladung des Speichers'!$E$17:$E$1001,'Beladung des Speichers'!$A$17:$A$1001,'Ergebnis (detailliert)'!A379))</f>
        <v/>
      </c>
      <c r="J379" s="113" t="str">
        <f>IF(ISBLANK('Beladung des Speichers'!A379),"",'Beladung des Speichers'!E379)</f>
        <v/>
      </c>
      <c r="K379" s="155" t="str">
        <f>IF(ISBLANK('Beladung des Speichers'!A379),"",SUMIFS('Entladung des Speichers'!$C$17:$C$1001,'Entladung des Speichers'!$A$17:$A$1001,'Ergebnis (detailliert)'!A379))</f>
        <v/>
      </c>
      <c r="L379" s="156" t="str">
        <f t="shared" si="22"/>
        <v/>
      </c>
      <c r="M379" s="156" t="str">
        <f>IF(ISBLANK('Entladung des Speichers'!A379),"",'Entladung des Speichers'!C379)</f>
        <v/>
      </c>
      <c r="N379" s="155" t="str">
        <f>IF(ISBLANK('Beladung des Speichers'!A379),"",SUMIFS('Entladung des Speichers'!$E$17:$E$1001,'Entladung des Speichers'!$A$17:$A$1001,'Ergebnis (detailliert)'!$A$17:$A$300))</f>
        <v/>
      </c>
      <c r="O379" s="113" t="str">
        <f t="shared" si="23"/>
        <v/>
      </c>
      <c r="P379" s="17" t="str">
        <f>IFERROR(IF(A379="","",N379*'Ergebnis (detailliert)'!J379/'Ergebnis (detailliert)'!I379),0)</f>
        <v/>
      </c>
      <c r="Q379" s="95" t="str">
        <f t="shared" si="24"/>
        <v/>
      </c>
      <c r="R379" s="96" t="str">
        <f t="shared" si="25"/>
        <v/>
      </c>
      <c r="S379" s="97" t="str">
        <f>IF(A379="","",IF(LOOKUP(A379,Stammdaten!$A$17:$A$1001,Stammdaten!$G$17:$G$1001)="Nein",0,IF(ISBLANK('Beladung des Speichers'!A379),"",ROUND(MIN(J379,Q379)*-1,2))))</f>
        <v/>
      </c>
    </row>
    <row r="380" spans="1:19" x14ac:dyDescent="0.2">
      <c r="A380" s="98" t="str">
        <f>IF('Beladung des Speichers'!A380="","",'Beladung des Speichers'!A380)</f>
        <v/>
      </c>
      <c r="B380" s="98" t="str">
        <f>IF('Beladung des Speichers'!B380="","",'Beladung des Speichers'!B380)</f>
        <v/>
      </c>
      <c r="C380" s="150" t="str">
        <f>IF(ISBLANK('Beladung des Speichers'!A380),"",SUMIFS('Beladung des Speichers'!$C$17:$C$300,'Beladung des Speichers'!$A$17:$A$300,A380)-SUMIFS('Entladung des Speichers'!$C$17:$C$300,'Entladung des Speichers'!$A$17:$A$300,A380)+SUMIFS(Füllstände!$B$17:$B$299,Füllstände!$A$17:$A$299,A380)-SUMIFS(Füllstände!$C$17:$C$299,Füllstände!$A$17:$A$299,A380))</f>
        <v/>
      </c>
      <c r="D380" s="151" t="str">
        <f>IF(ISBLANK('Beladung des Speichers'!A380),"",C380*'Beladung des Speichers'!C380/SUMIFS('Beladung des Speichers'!$C$17:$C$300,'Beladung des Speichers'!$A$17:$A$300,A380))</f>
        <v/>
      </c>
      <c r="E380" s="152" t="str">
        <f>IF(ISBLANK('Beladung des Speichers'!A380),"",1/SUMIFS('Beladung des Speichers'!$C$17:$C$300,'Beladung des Speichers'!$A$17:$A$300,A380)*C380*SUMIF($A$17:$A$300,A380,'Beladung des Speichers'!$E$17:$E$300))</f>
        <v/>
      </c>
      <c r="F380" s="153" t="str">
        <f>IF(ISBLANK('Beladung des Speichers'!A380),"",IF(C380=0,"0,00",D380/C380*E380))</f>
        <v/>
      </c>
      <c r="G380" s="154" t="str">
        <f>IF(ISBLANK('Beladung des Speichers'!A380),"",SUMIFS('Beladung des Speichers'!$C$17:$C$300,'Beladung des Speichers'!$A$17:$A$300,A380))</f>
        <v/>
      </c>
      <c r="H380" s="112" t="str">
        <f>IF(ISBLANK('Beladung des Speichers'!A380),"",'Beladung des Speichers'!C380)</f>
        <v/>
      </c>
      <c r="I380" s="155" t="str">
        <f>IF(ISBLANK('Beladung des Speichers'!A380),"",SUMIFS('Beladung des Speichers'!$E$17:$E$1001,'Beladung des Speichers'!$A$17:$A$1001,'Ergebnis (detailliert)'!A380))</f>
        <v/>
      </c>
      <c r="J380" s="113" t="str">
        <f>IF(ISBLANK('Beladung des Speichers'!A380),"",'Beladung des Speichers'!E380)</f>
        <v/>
      </c>
      <c r="K380" s="155" t="str">
        <f>IF(ISBLANK('Beladung des Speichers'!A380),"",SUMIFS('Entladung des Speichers'!$C$17:$C$1001,'Entladung des Speichers'!$A$17:$A$1001,'Ergebnis (detailliert)'!A380))</f>
        <v/>
      </c>
      <c r="L380" s="156" t="str">
        <f t="shared" si="22"/>
        <v/>
      </c>
      <c r="M380" s="156" t="str">
        <f>IF(ISBLANK('Entladung des Speichers'!A380),"",'Entladung des Speichers'!C380)</f>
        <v/>
      </c>
      <c r="N380" s="155" t="str">
        <f>IF(ISBLANK('Beladung des Speichers'!A380),"",SUMIFS('Entladung des Speichers'!$E$17:$E$1001,'Entladung des Speichers'!$A$17:$A$1001,'Ergebnis (detailliert)'!$A$17:$A$300))</f>
        <v/>
      </c>
      <c r="O380" s="113" t="str">
        <f t="shared" si="23"/>
        <v/>
      </c>
      <c r="P380" s="17" t="str">
        <f>IFERROR(IF(A380="","",N380*'Ergebnis (detailliert)'!J380/'Ergebnis (detailliert)'!I380),0)</f>
        <v/>
      </c>
      <c r="Q380" s="95" t="str">
        <f t="shared" si="24"/>
        <v/>
      </c>
      <c r="R380" s="96" t="str">
        <f t="shared" si="25"/>
        <v/>
      </c>
      <c r="S380" s="97" t="str">
        <f>IF(A380="","",IF(LOOKUP(A380,Stammdaten!$A$17:$A$1001,Stammdaten!$G$17:$G$1001)="Nein",0,IF(ISBLANK('Beladung des Speichers'!A380),"",ROUND(MIN(J380,Q380)*-1,2))))</f>
        <v/>
      </c>
    </row>
    <row r="381" spans="1:19" x14ac:dyDescent="0.2">
      <c r="A381" s="98" t="str">
        <f>IF('Beladung des Speichers'!A381="","",'Beladung des Speichers'!A381)</f>
        <v/>
      </c>
      <c r="B381" s="98" t="str">
        <f>IF('Beladung des Speichers'!B381="","",'Beladung des Speichers'!B381)</f>
        <v/>
      </c>
      <c r="C381" s="150" t="str">
        <f>IF(ISBLANK('Beladung des Speichers'!A381),"",SUMIFS('Beladung des Speichers'!$C$17:$C$300,'Beladung des Speichers'!$A$17:$A$300,A381)-SUMIFS('Entladung des Speichers'!$C$17:$C$300,'Entladung des Speichers'!$A$17:$A$300,A381)+SUMIFS(Füllstände!$B$17:$B$299,Füllstände!$A$17:$A$299,A381)-SUMIFS(Füllstände!$C$17:$C$299,Füllstände!$A$17:$A$299,A381))</f>
        <v/>
      </c>
      <c r="D381" s="151" t="str">
        <f>IF(ISBLANK('Beladung des Speichers'!A381),"",C381*'Beladung des Speichers'!C381/SUMIFS('Beladung des Speichers'!$C$17:$C$300,'Beladung des Speichers'!$A$17:$A$300,A381))</f>
        <v/>
      </c>
      <c r="E381" s="152" t="str">
        <f>IF(ISBLANK('Beladung des Speichers'!A381),"",1/SUMIFS('Beladung des Speichers'!$C$17:$C$300,'Beladung des Speichers'!$A$17:$A$300,A381)*C381*SUMIF($A$17:$A$300,A381,'Beladung des Speichers'!$E$17:$E$300))</f>
        <v/>
      </c>
      <c r="F381" s="153" t="str">
        <f>IF(ISBLANK('Beladung des Speichers'!A381),"",IF(C381=0,"0,00",D381/C381*E381))</f>
        <v/>
      </c>
      <c r="G381" s="154" t="str">
        <f>IF(ISBLANK('Beladung des Speichers'!A381),"",SUMIFS('Beladung des Speichers'!$C$17:$C$300,'Beladung des Speichers'!$A$17:$A$300,A381))</f>
        <v/>
      </c>
      <c r="H381" s="112" t="str">
        <f>IF(ISBLANK('Beladung des Speichers'!A381),"",'Beladung des Speichers'!C381)</f>
        <v/>
      </c>
      <c r="I381" s="155" t="str">
        <f>IF(ISBLANK('Beladung des Speichers'!A381),"",SUMIFS('Beladung des Speichers'!$E$17:$E$1001,'Beladung des Speichers'!$A$17:$A$1001,'Ergebnis (detailliert)'!A381))</f>
        <v/>
      </c>
      <c r="J381" s="113" t="str">
        <f>IF(ISBLANK('Beladung des Speichers'!A381),"",'Beladung des Speichers'!E381)</f>
        <v/>
      </c>
      <c r="K381" s="155" t="str">
        <f>IF(ISBLANK('Beladung des Speichers'!A381),"",SUMIFS('Entladung des Speichers'!$C$17:$C$1001,'Entladung des Speichers'!$A$17:$A$1001,'Ergebnis (detailliert)'!A381))</f>
        <v/>
      </c>
      <c r="L381" s="156" t="str">
        <f t="shared" si="22"/>
        <v/>
      </c>
      <c r="M381" s="156" t="str">
        <f>IF(ISBLANK('Entladung des Speichers'!A381),"",'Entladung des Speichers'!C381)</f>
        <v/>
      </c>
      <c r="N381" s="155" t="str">
        <f>IF(ISBLANK('Beladung des Speichers'!A381),"",SUMIFS('Entladung des Speichers'!$E$17:$E$1001,'Entladung des Speichers'!$A$17:$A$1001,'Ergebnis (detailliert)'!$A$17:$A$300))</f>
        <v/>
      </c>
      <c r="O381" s="113" t="str">
        <f t="shared" si="23"/>
        <v/>
      </c>
      <c r="P381" s="17" t="str">
        <f>IFERROR(IF(A381="","",N381*'Ergebnis (detailliert)'!J381/'Ergebnis (detailliert)'!I381),0)</f>
        <v/>
      </c>
      <c r="Q381" s="95" t="str">
        <f t="shared" si="24"/>
        <v/>
      </c>
      <c r="R381" s="96" t="str">
        <f t="shared" si="25"/>
        <v/>
      </c>
      <c r="S381" s="97" t="str">
        <f>IF(A381="","",IF(LOOKUP(A381,Stammdaten!$A$17:$A$1001,Stammdaten!$G$17:$G$1001)="Nein",0,IF(ISBLANK('Beladung des Speichers'!A381),"",ROUND(MIN(J381,Q381)*-1,2))))</f>
        <v/>
      </c>
    </row>
    <row r="382" spans="1:19" x14ac:dyDescent="0.2">
      <c r="A382" s="98" t="str">
        <f>IF('Beladung des Speichers'!A382="","",'Beladung des Speichers'!A382)</f>
        <v/>
      </c>
      <c r="B382" s="98" t="str">
        <f>IF('Beladung des Speichers'!B382="","",'Beladung des Speichers'!B382)</f>
        <v/>
      </c>
      <c r="C382" s="150" t="str">
        <f>IF(ISBLANK('Beladung des Speichers'!A382),"",SUMIFS('Beladung des Speichers'!$C$17:$C$300,'Beladung des Speichers'!$A$17:$A$300,A382)-SUMIFS('Entladung des Speichers'!$C$17:$C$300,'Entladung des Speichers'!$A$17:$A$300,A382)+SUMIFS(Füllstände!$B$17:$B$299,Füllstände!$A$17:$A$299,A382)-SUMIFS(Füllstände!$C$17:$C$299,Füllstände!$A$17:$A$299,A382))</f>
        <v/>
      </c>
      <c r="D382" s="151" t="str">
        <f>IF(ISBLANK('Beladung des Speichers'!A382),"",C382*'Beladung des Speichers'!C382/SUMIFS('Beladung des Speichers'!$C$17:$C$300,'Beladung des Speichers'!$A$17:$A$300,A382))</f>
        <v/>
      </c>
      <c r="E382" s="152" t="str">
        <f>IF(ISBLANK('Beladung des Speichers'!A382),"",1/SUMIFS('Beladung des Speichers'!$C$17:$C$300,'Beladung des Speichers'!$A$17:$A$300,A382)*C382*SUMIF($A$17:$A$300,A382,'Beladung des Speichers'!$E$17:$E$300))</f>
        <v/>
      </c>
      <c r="F382" s="153" t="str">
        <f>IF(ISBLANK('Beladung des Speichers'!A382),"",IF(C382=0,"0,00",D382/C382*E382))</f>
        <v/>
      </c>
      <c r="G382" s="154" t="str">
        <f>IF(ISBLANK('Beladung des Speichers'!A382),"",SUMIFS('Beladung des Speichers'!$C$17:$C$300,'Beladung des Speichers'!$A$17:$A$300,A382))</f>
        <v/>
      </c>
      <c r="H382" s="112" t="str">
        <f>IF(ISBLANK('Beladung des Speichers'!A382),"",'Beladung des Speichers'!C382)</f>
        <v/>
      </c>
      <c r="I382" s="155" t="str">
        <f>IF(ISBLANK('Beladung des Speichers'!A382),"",SUMIFS('Beladung des Speichers'!$E$17:$E$1001,'Beladung des Speichers'!$A$17:$A$1001,'Ergebnis (detailliert)'!A382))</f>
        <v/>
      </c>
      <c r="J382" s="113" t="str">
        <f>IF(ISBLANK('Beladung des Speichers'!A382),"",'Beladung des Speichers'!E382)</f>
        <v/>
      </c>
      <c r="K382" s="155" t="str">
        <f>IF(ISBLANK('Beladung des Speichers'!A382),"",SUMIFS('Entladung des Speichers'!$C$17:$C$1001,'Entladung des Speichers'!$A$17:$A$1001,'Ergebnis (detailliert)'!A382))</f>
        <v/>
      </c>
      <c r="L382" s="156" t="str">
        <f t="shared" si="22"/>
        <v/>
      </c>
      <c r="M382" s="156" t="str">
        <f>IF(ISBLANK('Entladung des Speichers'!A382),"",'Entladung des Speichers'!C382)</f>
        <v/>
      </c>
      <c r="N382" s="155" t="str">
        <f>IF(ISBLANK('Beladung des Speichers'!A382),"",SUMIFS('Entladung des Speichers'!$E$17:$E$1001,'Entladung des Speichers'!$A$17:$A$1001,'Ergebnis (detailliert)'!$A$17:$A$300))</f>
        <v/>
      </c>
      <c r="O382" s="113" t="str">
        <f t="shared" si="23"/>
        <v/>
      </c>
      <c r="P382" s="17" t="str">
        <f>IFERROR(IF(A382="","",N382*'Ergebnis (detailliert)'!J382/'Ergebnis (detailliert)'!I382),0)</f>
        <v/>
      </c>
      <c r="Q382" s="95" t="str">
        <f t="shared" si="24"/>
        <v/>
      </c>
      <c r="R382" s="96" t="str">
        <f t="shared" si="25"/>
        <v/>
      </c>
      <c r="S382" s="97" t="str">
        <f>IF(A382="","",IF(LOOKUP(A382,Stammdaten!$A$17:$A$1001,Stammdaten!$G$17:$G$1001)="Nein",0,IF(ISBLANK('Beladung des Speichers'!A382),"",ROUND(MIN(J382,Q382)*-1,2))))</f>
        <v/>
      </c>
    </row>
    <row r="383" spans="1:19" x14ac:dyDescent="0.2">
      <c r="A383" s="98" t="str">
        <f>IF('Beladung des Speichers'!A383="","",'Beladung des Speichers'!A383)</f>
        <v/>
      </c>
      <c r="B383" s="98" t="str">
        <f>IF('Beladung des Speichers'!B383="","",'Beladung des Speichers'!B383)</f>
        <v/>
      </c>
      <c r="C383" s="150" t="str">
        <f>IF(ISBLANK('Beladung des Speichers'!A383),"",SUMIFS('Beladung des Speichers'!$C$17:$C$300,'Beladung des Speichers'!$A$17:$A$300,A383)-SUMIFS('Entladung des Speichers'!$C$17:$C$300,'Entladung des Speichers'!$A$17:$A$300,A383)+SUMIFS(Füllstände!$B$17:$B$299,Füllstände!$A$17:$A$299,A383)-SUMIFS(Füllstände!$C$17:$C$299,Füllstände!$A$17:$A$299,A383))</f>
        <v/>
      </c>
      <c r="D383" s="151" t="str">
        <f>IF(ISBLANK('Beladung des Speichers'!A383),"",C383*'Beladung des Speichers'!C383/SUMIFS('Beladung des Speichers'!$C$17:$C$300,'Beladung des Speichers'!$A$17:$A$300,A383))</f>
        <v/>
      </c>
      <c r="E383" s="152" t="str">
        <f>IF(ISBLANK('Beladung des Speichers'!A383),"",1/SUMIFS('Beladung des Speichers'!$C$17:$C$300,'Beladung des Speichers'!$A$17:$A$300,A383)*C383*SUMIF($A$17:$A$300,A383,'Beladung des Speichers'!$E$17:$E$300))</f>
        <v/>
      </c>
      <c r="F383" s="153" t="str">
        <f>IF(ISBLANK('Beladung des Speichers'!A383),"",IF(C383=0,"0,00",D383/C383*E383))</f>
        <v/>
      </c>
      <c r="G383" s="154" t="str">
        <f>IF(ISBLANK('Beladung des Speichers'!A383),"",SUMIFS('Beladung des Speichers'!$C$17:$C$300,'Beladung des Speichers'!$A$17:$A$300,A383))</f>
        <v/>
      </c>
      <c r="H383" s="112" t="str">
        <f>IF(ISBLANK('Beladung des Speichers'!A383),"",'Beladung des Speichers'!C383)</f>
        <v/>
      </c>
      <c r="I383" s="155" t="str">
        <f>IF(ISBLANK('Beladung des Speichers'!A383),"",SUMIFS('Beladung des Speichers'!$E$17:$E$1001,'Beladung des Speichers'!$A$17:$A$1001,'Ergebnis (detailliert)'!A383))</f>
        <v/>
      </c>
      <c r="J383" s="113" t="str">
        <f>IF(ISBLANK('Beladung des Speichers'!A383),"",'Beladung des Speichers'!E383)</f>
        <v/>
      </c>
      <c r="K383" s="155" t="str">
        <f>IF(ISBLANK('Beladung des Speichers'!A383),"",SUMIFS('Entladung des Speichers'!$C$17:$C$1001,'Entladung des Speichers'!$A$17:$A$1001,'Ergebnis (detailliert)'!A383))</f>
        <v/>
      </c>
      <c r="L383" s="156" t="str">
        <f t="shared" si="22"/>
        <v/>
      </c>
      <c r="M383" s="156" t="str">
        <f>IF(ISBLANK('Entladung des Speichers'!A383),"",'Entladung des Speichers'!C383)</f>
        <v/>
      </c>
      <c r="N383" s="155" t="str">
        <f>IF(ISBLANK('Beladung des Speichers'!A383),"",SUMIFS('Entladung des Speichers'!$E$17:$E$1001,'Entladung des Speichers'!$A$17:$A$1001,'Ergebnis (detailliert)'!$A$17:$A$300))</f>
        <v/>
      </c>
      <c r="O383" s="113" t="str">
        <f t="shared" si="23"/>
        <v/>
      </c>
      <c r="P383" s="17" t="str">
        <f>IFERROR(IF(A383="","",N383*'Ergebnis (detailliert)'!J383/'Ergebnis (detailliert)'!I383),0)</f>
        <v/>
      </c>
      <c r="Q383" s="95" t="str">
        <f t="shared" si="24"/>
        <v/>
      </c>
      <c r="R383" s="96" t="str">
        <f t="shared" si="25"/>
        <v/>
      </c>
      <c r="S383" s="97" t="str">
        <f>IF(A383="","",IF(LOOKUP(A383,Stammdaten!$A$17:$A$1001,Stammdaten!$G$17:$G$1001)="Nein",0,IF(ISBLANK('Beladung des Speichers'!A383),"",ROUND(MIN(J383,Q383)*-1,2))))</f>
        <v/>
      </c>
    </row>
    <row r="384" spans="1:19" x14ac:dyDescent="0.2">
      <c r="A384" s="98" t="str">
        <f>IF('Beladung des Speichers'!A384="","",'Beladung des Speichers'!A384)</f>
        <v/>
      </c>
      <c r="B384" s="98" t="str">
        <f>IF('Beladung des Speichers'!B384="","",'Beladung des Speichers'!B384)</f>
        <v/>
      </c>
      <c r="C384" s="150" t="str">
        <f>IF(ISBLANK('Beladung des Speichers'!A384),"",SUMIFS('Beladung des Speichers'!$C$17:$C$300,'Beladung des Speichers'!$A$17:$A$300,A384)-SUMIFS('Entladung des Speichers'!$C$17:$C$300,'Entladung des Speichers'!$A$17:$A$300,A384)+SUMIFS(Füllstände!$B$17:$B$299,Füllstände!$A$17:$A$299,A384)-SUMIFS(Füllstände!$C$17:$C$299,Füllstände!$A$17:$A$299,A384))</f>
        <v/>
      </c>
      <c r="D384" s="151" t="str">
        <f>IF(ISBLANK('Beladung des Speichers'!A384),"",C384*'Beladung des Speichers'!C384/SUMIFS('Beladung des Speichers'!$C$17:$C$300,'Beladung des Speichers'!$A$17:$A$300,A384))</f>
        <v/>
      </c>
      <c r="E384" s="152" t="str">
        <f>IF(ISBLANK('Beladung des Speichers'!A384),"",1/SUMIFS('Beladung des Speichers'!$C$17:$C$300,'Beladung des Speichers'!$A$17:$A$300,A384)*C384*SUMIF($A$17:$A$300,A384,'Beladung des Speichers'!$E$17:$E$300))</f>
        <v/>
      </c>
      <c r="F384" s="153" t="str">
        <f>IF(ISBLANK('Beladung des Speichers'!A384),"",IF(C384=0,"0,00",D384/C384*E384))</f>
        <v/>
      </c>
      <c r="G384" s="154" t="str">
        <f>IF(ISBLANK('Beladung des Speichers'!A384),"",SUMIFS('Beladung des Speichers'!$C$17:$C$300,'Beladung des Speichers'!$A$17:$A$300,A384))</f>
        <v/>
      </c>
      <c r="H384" s="112" t="str">
        <f>IF(ISBLANK('Beladung des Speichers'!A384),"",'Beladung des Speichers'!C384)</f>
        <v/>
      </c>
      <c r="I384" s="155" t="str">
        <f>IF(ISBLANK('Beladung des Speichers'!A384),"",SUMIFS('Beladung des Speichers'!$E$17:$E$1001,'Beladung des Speichers'!$A$17:$A$1001,'Ergebnis (detailliert)'!A384))</f>
        <v/>
      </c>
      <c r="J384" s="113" t="str">
        <f>IF(ISBLANK('Beladung des Speichers'!A384),"",'Beladung des Speichers'!E384)</f>
        <v/>
      </c>
      <c r="K384" s="155" t="str">
        <f>IF(ISBLANK('Beladung des Speichers'!A384),"",SUMIFS('Entladung des Speichers'!$C$17:$C$1001,'Entladung des Speichers'!$A$17:$A$1001,'Ergebnis (detailliert)'!A384))</f>
        <v/>
      </c>
      <c r="L384" s="156" t="str">
        <f t="shared" si="22"/>
        <v/>
      </c>
      <c r="M384" s="156" t="str">
        <f>IF(ISBLANK('Entladung des Speichers'!A384),"",'Entladung des Speichers'!C384)</f>
        <v/>
      </c>
      <c r="N384" s="155" t="str">
        <f>IF(ISBLANK('Beladung des Speichers'!A384),"",SUMIFS('Entladung des Speichers'!$E$17:$E$1001,'Entladung des Speichers'!$A$17:$A$1001,'Ergebnis (detailliert)'!$A$17:$A$300))</f>
        <v/>
      </c>
      <c r="O384" s="113" t="str">
        <f t="shared" si="23"/>
        <v/>
      </c>
      <c r="P384" s="17" t="str">
        <f>IFERROR(IF(A384="","",N384*'Ergebnis (detailliert)'!J384/'Ergebnis (detailliert)'!I384),0)</f>
        <v/>
      </c>
      <c r="Q384" s="95" t="str">
        <f t="shared" si="24"/>
        <v/>
      </c>
      <c r="R384" s="96" t="str">
        <f t="shared" si="25"/>
        <v/>
      </c>
      <c r="S384" s="97" t="str">
        <f>IF(A384="","",IF(LOOKUP(A384,Stammdaten!$A$17:$A$1001,Stammdaten!$G$17:$G$1001)="Nein",0,IF(ISBLANK('Beladung des Speichers'!A384),"",ROUND(MIN(J384,Q384)*-1,2))))</f>
        <v/>
      </c>
    </row>
    <row r="385" spans="1:19" x14ac:dyDescent="0.2">
      <c r="A385" s="98" t="str">
        <f>IF('Beladung des Speichers'!A385="","",'Beladung des Speichers'!A385)</f>
        <v/>
      </c>
      <c r="B385" s="98" t="str">
        <f>IF('Beladung des Speichers'!B385="","",'Beladung des Speichers'!B385)</f>
        <v/>
      </c>
      <c r="C385" s="150" t="str">
        <f>IF(ISBLANK('Beladung des Speichers'!A385),"",SUMIFS('Beladung des Speichers'!$C$17:$C$300,'Beladung des Speichers'!$A$17:$A$300,A385)-SUMIFS('Entladung des Speichers'!$C$17:$C$300,'Entladung des Speichers'!$A$17:$A$300,A385)+SUMIFS(Füllstände!$B$17:$B$299,Füllstände!$A$17:$A$299,A385)-SUMIFS(Füllstände!$C$17:$C$299,Füllstände!$A$17:$A$299,A385))</f>
        <v/>
      </c>
      <c r="D385" s="151" t="str">
        <f>IF(ISBLANK('Beladung des Speichers'!A385),"",C385*'Beladung des Speichers'!C385/SUMIFS('Beladung des Speichers'!$C$17:$C$300,'Beladung des Speichers'!$A$17:$A$300,A385))</f>
        <v/>
      </c>
      <c r="E385" s="152" t="str">
        <f>IF(ISBLANK('Beladung des Speichers'!A385),"",1/SUMIFS('Beladung des Speichers'!$C$17:$C$300,'Beladung des Speichers'!$A$17:$A$300,A385)*C385*SUMIF($A$17:$A$300,A385,'Beladung des Speichers'!$E$17:$E$300))</f>
        <v/>
      </c>
      <c r="F385" s="153" t="str">
        <f>IF(ISBLANK('Beladung des Speichers'!A385),"",IF(C385=0,"0,00",D385/C385*E385))</f>
        <v/>
      </c>
      <c r="G385" s="154" t="str">
        <f>IF(ISBLANK('Beladung des Speichers'!A385),"",SUMIFS('Beladung des Speichers'!$C$17:$C$300,'Beladung des Speichers'!$A$17:$A$300,A385))</f>
        <v/>
      </c>
      <c r="H385" s="112" t="str">
        <f>IF(ISBLANK('Beladung des Speichers'!A385),"",'Beladung des Speichers'!C385)</f>
        <v/>
      </c>
      <c r="I385" s="155" t="str">
        <f>IF(ISBLANK('Beladung des Speichers'!A385),"",SUMIFS('Beladung des Speichers'!$E$17:$E$1001,'Beladung des Speichers'!$A$17:$A$1001,'Ergebnis (detailliert)'!A385))</f>
        <v/>
      </c>
      <c r="J385" s="113" t="str">
        <f>IF(ISBLANK('Beladung des Speichers'!A385),"",'Beladung des Speichers'!E385)</f>
        <v/>
      </c>
      <c r="K385" s="155" t="str">
        <f>IF(ISBLANK('Beladung des Speichers'!A385),"",SUMIFS('Entladung des Speichers'!$C$17:$C$1001,'Entladung des Speichers'!$A$17:$A$1001,'Ergebnis (detailliert)'!A385))</f>
        <v/>
      </c>
      <c r="L385" s="156" t="str">
        <f t="shared" si="22"/>
        <v/>
      </c>
      <c r="M385" s="156" t="str">
        <f>IF(ISBLANK('Entladung des Speichers'!A385),"",'Entladung des Speichers'!C385)</f>
        <v/>
      </c>
      <c r="N385" s="155" t="str">
        <f>IF(ISBLANK('Beladung des Speichers'!A385),"",SUMIFS('Entladung des Speichers'!$E$17:$E$1001,'Entladung des Speichers'!$A$17:$A$1001,'Ergebnis (detailliert)'!$A$17:$A$300))</f>
        <v/>
      </c>
      <c r="O385" s="113" t="str">
        <f t="shared" si="23"/>
        <v/>
      </c>
      <c r="P385" s="17" t="str">
        <f>IFERROR(IF(A385="","",N385*'Ergebnis (detailliert)'!J385/'Ergebnis (detailliert)'!I385),0)</f>
        <v/>
      </c>
      <c r="Q385" s="95" t="str">
        <f t="shared" si="24"/>
        <v/>
      </c>
      <c r="R385" s="96" t="str">
        <f t="shared" si="25"/>
        <v/>
      </c>
      <c r="S385" s="97" t="str">
        <f>IF(A385="","",IF(LOOKUP(A385,Stammdaten!$A$17:$A$1001,Stammdaten!$G$17:$G$1001)="Nein",0,IF(ISBLANK('Beladung des Speichers'!A385),"",ROUND(MIN(J385,Q385)*-1,2))))</f>
        <v/>
      </c>
    </row>
    <row r="386" spans="1:19" x14ac:dyDescent="0.2">
      <c r="A386" s="98" t="str">
        <f>IF('Beladung des Speichers'!A386="","",'Beladung des Speichers'!A386)</f>
        <v/>
      </c>
      <c r="B386" s="98" t="str">
        <f>IF('Beladung des Speichers'!B386="","",'Beladung des Speichers'!B386)</f>
        <v/>
      </c>
      <c r="C386" s="150" t="str">
        <f>IF(ISBLANK('Beladung des Speichers'!A386),"",SUMIFS('Beladung des Speichers'!$C$17:$C$300,'Beladung des Speichers'!$A$17:$A$300,A386)-SUMIFS('Entladung des Speichers'!$C$17:$C$300,'Entladung des Speichers'!$A$17:$A$300,A386)+SUMIFS(Füllstände!$B$17:$B$299,Füllstände!$A$17:$A$299,A386)-SUMIFS(Füllstände!$C$17:$C$299,Füllstände!$A$17:$A$299,A386))</f>
        <v/>
      </c>
      <c r="D386" s="151" t="str">
        <f>IF(ISBLANK('Beladung des Speichers'!A386),"",C386*'Beladung des Speichers'!C386/SUMIFS('Beladung des Speichers'!$C$17:$C$300,'Beladung des Speichers'!$A$17:$A$300,A386))</f>
        <v/>
      </c>
      <c r="E386" s="152" t="str">
        <f>IF(ISBLANK('Beladung des Speichers'!A386),"",1/SUMIFS('Beladung des Speichers'!$C$17:$C$300,'Beladung des Speichers'!$A$17:$A$300,A386)*C386*SUMIF($A$17:$A$300,A386,'Beladung des Speichers'!$E$17:$E$300))</f>
        <v/>
      </c>
      <c r="F386" s="153" t="str">
        <f>IF(ISBLANK('Beladung des Speichers'!A386),"",IF(C386=0,"0,00",D386/C386*E386))</f>
        <v/>
      </c>
      <c r="G386" s="154" t="str">
        <f>IF(ISBLANK('Beladung des Speichers'!A386),"",SUMIFS('Beladung des Speichers'!$C$17:$C$300,'Beladung des Speichers'!$A$17:$A$300,A386))</f>
        <v/>
      </c>
      <c r="H386" s="112" t="str">
        <f>IF(ISBLANK('Beladung des Speichers'!A386),"",'Beladung des Speichers'!C386)</f>
        <v/>
      </c>
      <c r="I386" s="155" t="str">
        <f>IF(ISBLANK('Beladung des Speichers'!A386),"",SUMIFS('Beladung des Speichers'!$E$17:$E$1001,'Beladung des Speichers'!$A$17:$A$1001,'Ergebnis (detailliert)'!A386))</f>
        <v/>
      </c>
      <c r="J386" s="113" t="str">
        <f>IF(ISBLANK('Beladung des Speichers'!A386),"",'Beladung des Speichers'!E386)</f>
        <v/>
      </c>
      <c r="K386" s="155" t="str">
        <f>IF(ISBLANK('Beladung des Speichers'!A386),"",SUMIFS('Entladung des Speichers'!$C$17:$C$1001,'Entladung des Speichers'!$A$17:$A$1001,'Ergebnis (detailliert)'!A386))</f>
        <v/>
      </c>
      <c r="L386" s="156" t="str">
        <f t="shared" si="22"/>
        <v/>
      </c>
      <c r="M386" s="156" t="str">
        <f>IF(ISBLANK('Entladung des Speichers'!A386),"",'Entladung des Speichers'!C386)</f>
        <v/>
      </c>
      <c r="N386" s="155" t="str">
        <f>IF(ISBLANK('Beladung des Speichers'!A386),"",SUMIFS('Entladung des Speichers'!$E$17:$E$1001,'Entladung des Speichers'!$A$17:$A$1001,'Ergebnis (detailliert)'!$A$17:$A$300))</f>
        <v/>
      </c>
      <c r="O386" s="113" t="str">
        <f t="shared" si="23"/>
        <v/>
      </c>
      <c r="P386" s="17" t="str">
        <f>IFERROR(IF(A386="","",N386*'Ergebnis (detailliert)'!J386/'Ergebnis (detailliert)'!I386),0)</f>
        <v/>
      </c>
      <c r="Q386" s="95" t="str">
        <f t="shared" si="24"/>
        <v/>
      </c>
      <c r="R386" s="96" t="str">
        <f t="shared" si="25"/>
        <v/>
      </c>
      <c r="S386" s="97" t="str">
        <f>IF(A386="","",IF(LOOKUP(A386,Stammdaten!$A$17:$A$1001,Stammdaten!$G$17:$G$1001)="Nein",0,IF(ISBLANK('Beladung des Speichers'!A386),"",ROUND(MIN(J386,Q386)*-1,2))))</f>
        <v/>
      </c>
    </row>
    <row r="387" spans="1:19" x14ac:dyDescent="0.2">
      <c r="A387" s="98" t="str">
        <f>IF('Beladung des Speichers'!A387="","",'Beladung des Speichers'!A387)</f>
        <v/>
      </c>
      <c r="B387" s="98" t="str">
        <f>IF('Beladung des Speichers'!B387="","",'Beladung des Speichers'!B387)</f>
        <v/>
      </c>
      <c r="C387" s="150" t="str">
        <f>IF(ISBLANK('Beladung des Speichers'!A387),"",SUMIFS('Beladung des Speichers'!$C$17:$C$300,'Beladung des Speichers'!$A$17:$A$300,A387)-SUMIFS('Entladung des Speichers'!$C$17:$C$300,'Entladung des Speichers'!$A$17:$A$300,A387)+SUMIFS(Füllstände!$B$17:$B$299,Füllstände!$A$17:$A$299,A387)-SUMIFS(Füllstände!$C$17:$C$299,Füllstände!$A$17:$A$299,A387))</f>
        <v/>
      </c>
      <c r="D387" s="151" t="str">
        <f>IF(ISBLANK('Beladung des Speichers'!A387),"",C387*'Beladung des Speichers'!C387/SUMIFS('Beladung des Speichers'!$C$17:$C$300,'Beladung des Speichers'!$A$17:$A$300,A387))</f>
        <v/>
      </c>
      <c r="E387" s="152" t="str">
        <f>IF(ISBLANK('Beladung des Speichers'!A387),"",1/SUMIFS('Beladung des Speichers'!$C$17:$C$300,'Beladung des Speichers'!$A$17:$A$300,A387)*C387*SUMIF($A$17:$A$300,A387,'Beladung des Speichers'!$E$17:$E$300))</f>
        <v/>
      </c>
      <c r="F387" s="153" t="str">
        <f>IF(ISBLANK('Beladung des Speichers'!A387),"",IF(C387=0,"0,00",D387/C387*E387))</f>
        <v/>
      </c>
      <c r="G387" s="154" t="str">
        <f>IF(ISBLANK('Beladung des Speichers'!A387),"",SUMIFS('Beladung des Speichers'!$C$17:$C$300,'Beladung des Speichers'!$A$17:$A$300,A387))</f>
        <v/>
      </c>
      <c r="H387" s="112" t="str">
        <f>IF(ISBLANK('Beladung des Speichers'!A387),"",'Beladung des Speichers'!C387)</f>
        <v/>
      </c>
      <c r="I387" s="155" t="str">
        <f>IF(ISBLANK('Beladung des Speichers'!A387),"",SUMIFS('Beladung des Speichers'!$E$17:$E$1001,'Beladung des Speichers'!$A$17:$A$1001,'Ergebnis (detailliert)'!A387))</f>
        <v/>
      </c>
      <c r="J387" s="113" t="str">
        <f>IF(ISBLANK('Beladung des Speichers'!A387),"",'Beladung des Speichers'!E387)</f>
        <v/>
      </c>
      <c r="K387" s="155" t="str">
        <f>IF(ISBLANK('Beladung des Speichers'!A387),"",SUMIFS('Entladung des Speichers'!$C$17:$C$1001,'Entladung des Speichers'!$A$17:$A$1001,'Ergebnis (detailliert)'!A387))</f>
        <v/>
      </c>
      <c r="L387" s="156" t="str">
        <f t="shared" si="22"/>
        <v/>
      </c>
      <c r="M387" s="156" t="str">
        <f>IF(ISBLANK('Entladung des Speichers'!A387),"",'Entladung des Speichers'!C387)</f>
        <v/>
      </c>
      <c r="N387" s="155" t="str">
        <f>IF(ISBLANK('Beladung des Speichers'!A387),"",SUMIFS('Entladung des Speichers'!$E$17:$E$1001,'Entladung des Speichers'!$A$17:$A$1001,'Ergebnis (detailliert)'!$A$17:$A$300))</f>
        <v/>
      </c>
      <c r="O387" s="113" t="str">
        <f t="shared" si="23"/>
        <v/>
      </c>
      <c r="P387" s="17" t="str">
        <f>IFERROR(IF(A387="","",N387*'Ergebnis (detailliert)'!J387/'Ergebnis (detailliert)'!I387),0)</f>
        <v/>
      </c>
      <c r="Q387" s="95" t="str">
        <f t="shared" si="24"/>
        <v/>
      </c>
      <c r="R387" s="96" t="str">
        <f t="shared" si="25"/>
        <v/>
      </c>
      <c r="S387" s="97" t="str">
        <f>IF(A387="","",IF(LOOKUP(A387,Stammdaten!$A$17:$A$1001,Stammdaten!$G$17:$G$1001)="Nein",0,IF(ISBLANK('Beladung des Speichers'!A387),"",ROUND(MIN(J387,Q387)*-1,2))))</f>
        <v/>
      </c>
    </row>
    <row r="388" spans="1:19" x14ac:dyDescent="0.2">
      <c r="A388" s="98" t="str">
        <f>IF('Beladung des Speichers'!A388="","",'Beladung des Speichers'!A388)</f>
        <v/>
      </c>
      <c r="B388" s="98" t="str">
        <f>IF('Beladung des Speichers'!B388="","",'Beladung des Speichers'!B388)</f>
        <v/>
      </c>
      <c r="C388" s="150" t="str">
        <f>IF(ISBLANK('Beladung des Speichers'!A388),"",SUMIFS('Beladung des Speichers'!$C$17:$C$300,'Beladung des Speichers'!$A$17:$A$300,A388)-SUMIFS('Entladung des Speichers'!$C$17:$C$300,'Entladung des Speichers'!$A$17:$A$300,A388)+SUMIFS(Füllstände!$B$17:$B$299,Füllstände!$A$17:$A$299,A388)-SUMIFS(Füllstände!$C$17:$C$299,Füllstände!$A$17:$A$299,A388))</f>
        <v/>
      </c>
      <c r="D388" s="151" t="str">
        <f>IF(ISBLANK('Beladung des Speichers'!A388),"",C388*'Beladung des Speichers'!C388/SUMIFS('Beladung des Speichers'!$C$17:$C$300,'Beladung des Speichers'!$A$17:$A$300,A388))</f>
        <v/>
      </c>
      <c r="E388" s="152" t="str">
        <f>IF(ISBLANK('Beladung des Speichers'!A388),"",1/SUMIFS('Beladung des Speichers'!$C$17:$C$300,'Beladung des Speichers'!$A$17:$A$300,A388)*C388*SUMIF($A$17:$A$300,A388,'Beladung des Speichers'!$E$17:$E$300))</f>
        <v/>
      </c>
      <c r="F388" s="153" t="str">
        <f>IF(ISBLANK('Beladung des Speichers'!A388),"",IF(C388=0,"0,00",D388/C388*E388))</f>
        <v/>
      </c>
      <c r="G388" s="154" t="str">
        <f>IF(ISBLANK('Beladung des Speichers'!A388),"",SUMIFS('Beladung des Speichers'!$C$17:$C$300,'Beladung des Speichers'!$A$17:$A$300,A388))</f>
        <v/>
      </c>
      <c r="H388" s="112" t="str">
        <f>IF(ISBLANK('Beladung des Speichers'!A388),"",'Beladung des Speichers'!C388)</f>
        <v/>
      </c>
      <c r="I388" s="155" t="str">
        <f>IF(ISBLANK('Beladung des Speichers'!A388),"",SUMIFS('Beladung des Speichers'!$E$17:$E$1001,'Beladung des Speichers'!$A$17:$A$1001,'Ergebnis (detailliert)'!A388))</f>
        <v/>
      </c>
      <c r="J388" s="113" t="str">
        <f>IF(ISBLANK('Beladung des Speichers'!A388),"",'Beladung des Speichers'!E388)</f>
        <v/>
      </c>
      <c r="K388" s="155" t="str">
        <f>IF(ISBLANK('Beladung des Speichers'!A388),"",SUMIFS('Entladung des Speichers'!$C$17:$C$1001,'Entladung des Speichers'!$A$17:$A$1001,'Ergebnis (detailliert)'!A388))</f>
        <v/>
      </c>
      <c r="L388" s="156" t="str">
        <f t="shared" si="22"/>
        <v/>
      </c>
      <c r="M388" s="156" t="str">
        <f>IF(ISBLANK('Entladung des Speichers'!A388),"",'Entladung des Speichers'!C388)</f>
        <v/>
      </c>
      <c r="N388" s="155" t="str">
        <f>IF(ISBLANK('Beladung des Speichers'!A388),"",SUMIFS('Entladung des Speichers'!$E$17:$E$1001,'Entladung des Speichers'!$A$17:$A$1001,'Ergebnis (detailliert)'!$A$17:$A$300))</f>
        <v/>
      </c>
      <c r="O388" s="113" t="str">
        <f t="shared" si="23"/>
        <v/>
      </c>
      <c r="P388" s="17" t="str">
        <f>IFERROR(IF(A388="","",N388*'Ergebnis (detailliert)'!J388/'Ergebnis (detailliert)'!I388),0)</f>
        <v/>
      </c>
      <c r="Q388" s="95" t="str">
        <f t="shared" si="24"/>
        <v/>
      </c>
      <c r="R388" s="96" t="str">
        <f t="shared" si="25"/>
        <v/>
      </c>
      <c r="S388" s="97" t="str">
        <f>IF(A388="","",IF(LOOKUP(A388,Stammdaten!$A$17:$A$1001,Stammdaten!$G$17:$G$1001)="Nein",0,IF(ISBLANK('Beladung des Speichers'!A388),"",ROUND(MIN(J388,Q388)*-1,2))))</f>
        <v/>
      </c>
    </row>
    <row r="389" spans="1:19" x14ac:dyDescent="0.2">
      <c r="A389" s="98" t="str">
        <f>IF('Beladung des Speichers'!A389="","",'Beladung des Speichers'!A389)</f>
        <v/>
      </c>
      <c r="B389" s="98" t="str">
        <f>IF('Beladung des Speichers'!B389="","",'Beladung des Speichers'!B389)</f>
        <v/>
      </c>
      <c r="C389" s="150" t="str">
        <f>IF(ISBLANK('Beladung des Speichers'!A389),"",SUMIFS('Beladung des Speichers'!$C$17:$C$300,'Beladung des Speichers'!$A$17:$A$300,A389)-SUMIFS('Entladung des Speichers'!$C$17:$C$300,'Entladung des Speichers'!$A$17:$A$300,A389)+SUMIFS(Füllstände!$B$17:$B$299,Füllstände!$A$17:$A$299,A389)-SUMIFS(Füllstände!$C$17:$C$299,Füllstände!$A$17:$A$299,A389))</f>
        <v/>
      </c>
      <c r="D389" s="151" t="str">
        <f>IF(ISBLANK('Beladung des Speichers'!A389),"",C389*'Beladung des Speichers'!C389/SUMIFS('Beladung des Speichers'!$C$17:$C$300,'Beladung des Speichers'!$A$17:$A$300,A389))</f>
        <v/>
      </c>
      <c r="E389" s="152" t="str">
        <f>IF(ISBLANK('Beladung des Speichers'!A389),"",1/SUMIFS('Beladung des Speichers'!$C$17:$C$300,'Beladung des Speichers'!$A$17:$A$300,A389)*C389*SUMIF($A$17:$A$300,A389,'Beladung des Speichers'!$E$17:$E$300))</f>
        <v/>
      </c>
      <c r="F389" s="153" t="str">
        <f>IF(ISBLANK('Beladung des Speichers'!A389),"",IF(C389=0,"0,00",D389/C389*E389))</f>
        <v/>
      </c>
      <c r="G389" s="154" t="str">
        <f>IF(ISBLANK('Beladung des Speichers'!A389),"",SUMIFS('Beladung des Speichers'!$C$17:$C$300,'Beladung des Speichers'!$A$17:$A$300,A389))</f>
        <v/>
      </c>
      <c r="H389" s="112" t="str">
        <f>IF(ISBLANK('Beladung des Speichers'!A389),"",'Beladung des Speichers'!C389)</f>
        <v/>
      </c>
      <c r="I389" s="155" t="str">
        <f>IF(ISBLANK('Beladung des Speichers'!A389),"",SUMIFS('Beladung des Speichers'!$E$17:$E$1001,'Beladung des Speichers'!$A$17:$A$1001,'Ergebnis (detailliert)'!A389))</f>
        <v/>
      </c>
      <c r="J389" s="113" t="str">
        <f>IF(ISBLANK('Beladung des Speichers'!A389),"",'Beladung des Speichers'!E389)</f>
        <v/>
      </c>
      <c r="K389" s="155" t="str">
        <f>IF(ISBLANK('Beladung des Speichers'!A389),"",SUMIFS('Entladung des Speichers'!$C$17:$C$1001,'Entladung des Speichers'!$A$17:$A$1001,'Ergebnis (detailliert)'!A389))</f>
        <v/>
      </c>
      <c r="L389" s="156" t="str">
        <f t="shared" si="22"/>
        <v/>
      </c>
      <c r="M389" s="156" t="str">
        <f>IF(ISBLANK('Entladung des Speichers'!A389),"",'Entladung des Speichers'!C389)</f>
        <v/>
      </c>
      <c r="N389" s="155" t="str">
        <f>IF(ISBLANK('Beladung des Speichers'!A389),"",SUMIFS('Entladung des Speichers'!$E$17:$E$1001,'Entladung des Speichers'!$A$17:$A$1001,'Ergebnis (detailliert)'!$A$17:$A$300))</f>
        <v/>
      </c>
      <c r="O389" s="113" t="str">
        <f t="shared" si="23"/>
        <v/>
      </c>
      <c r="P389" s="17" t="str">
        <f>IFERROR(IF(A389="","",N389*'Ergebnis (detailliert)'!J389/'Ergebnis (detailliert)'!I389),0)</f>
        <v/>
      </c>
      <c r="Q389" s="95" t="str">
        <f t="shared" si="24"/>
        <v/>
      </c>
      <c r="R389" s="96" t="str">
        <f t="shared" si="25"/>
        <v/>
      </c>
      <c r="S389" s="97" t="str">
        <f>IF(A389="","",IF(LOOKUP(A389,Stammdaten!$A$17:$A$1001,Stammdaten!$G$17:$G$1001)="Nein",0,IF(ISBLANK('Beladung des Speichers'!A389),"",ROUND(MIN(J389,Q389)*-1,2))))</f>
        <v/>
      </c>
    </row>
    <row r="390" spans="1:19" x14ac:dyDescent="0.2">
      <c r="A390" s="98" t="str">
        <f>IF('Beladung des Speichers'!A390="","",'Beladung des Speichers'!A390)</f>
        <v/>
      </c>
      <c r="B390" s="98" t="str">
        <f>IF('Beladung des Speichers'!B390="","",'Beladung des Speichers'!B390)</f>
        <v/>
      </c>
      <c r="C390" s="150" t="str">
        <f>IF(ISBLANK('Beladung des Speichers'!A390),"",SUMIFS('Beladung des Speichers'!$C$17:$C$300,'Beladung des Speichers'!$A$17:$A$300,A390)-SUMIFS('Entladung des Speichers'!$C$17:$C$300,'Entladung des Speichers'!$A$17:$A$300,A390)+SUMIFS(Füllstände!$B$17:$B$299,Füllstände!$A$17:$A$299,A390)-SUMIFS(Füllstände!$C$17:$C$299,Füllstände!$A$17:$A$299,A390))</f>
        <v/>
      </c>
      <c r="D390" s="151" t="str">
        <f>IF(ISBLANK('Beladung des Speichers'!A390),"",C390*'Beladung des Speichers'!C390/SUMIFS('Beladung des Speichers'!$C$17:$C$300,'Beladung des Speichers'!$A$17:$A$300,A390))</f>
        <v/>
      </c>
      <c r="E390" s="152" t="str">
        <f>IF(ISBLANK('Beladung des Speichers'!A390),"",1/SUMIFS('Beladung des Speichers'!$C$17:$C$300,'Beladung des Speichers'!$A$17:$A$300,A390)*C390*SUMIF($A$17:$A$300,A390,'Beladung des Speichers'!$E$17:$E$300))</f>
        <v/>
      </c>
      <c r="F390" s="153" t="str">
        <f>IF(ISBLANK('Beladung des Speichers'!A390),"",IF(C390=0,"0,00",D390/C390*E390))</f>
        <v/>
      </c>
      <c r="G390" s="154" t="str">
        <f>IF(ISBLANK('Beladung des Speichers'!A390),"",SUMIFS('Beladung des Speichers'!$C$17:$C$300,'Beladung des Speichers'!$A$17:$A$300,A390))</f>
        <v/>
      </c>
      <c r="H390" s="112" t="str">
        <f>IF(ISBLANK('Beladung des Speichers'!A390),"",'Beladung des Speichers'!C390)</f>
        <v/>
      </c>
      <c r="I390" s="155" t="str">
        <f>IF(ISBLANK('Beladung des Speichers'!A390),"",SUMIFS('Beladung des Speichers'!$E$17:$E$1001,'Beladung des Speichers'!$A$17:$A$1001,'Ergebnis (detailliert)'!A390))</f>
        <v/>
      </c>
      <c r="J390" s="113" t="str">
        <f>IF(ISBLANK('Beladung des Speichers'!A390),"",'Beladung des Speichers'!E390)</f>
        <v/>
      </c>
      <c r="K390" s="155" t="str">
        <f>IF(ISBLANK('Beladung des Speichers'!A390),"",SUMIFS('Entladung des Speichers'!$C$17:$C$1001,'Entladung des Speichers'!$A$17:$A$1001,'Ergebnis (detailliert)'!A390))</f>
        <v/>
      </c>
      <c r="L390" s="156" t="str">
        <f t="shared" si="22"/>
        <v/>
      </c>
      <c r="M390" s="156" t="str">
        <f>IF(ISBLANK('Entladung des Speichers'!A390),"",'Entladung des Speichers'!C390)</f>
        <v/>
      </c>
      <c r="N390" s="155" t="str">
        <f>IF(ISBLANK('Beladung des Speichers'!A390),"",SUMIFS('Entladung des Speichers'!$E$17:$E$1001,'Entladung des Speichers'!$A$17:$A$1001,'Ergebnis (detailliert)'!$A$17:$A$300))</f>
        <v/>
      </c>
      <c r="O390" s="113" t="str">
        <f t="shared" si="23"/>
        <v/>
      </c>
      <c r="P390" s="17" t="str">
        <f>IFERROR(IF(A390="","",N390*'Ergebnis (detailliert)'!J390/'Ergebnis (detailliert)'!I390),0)</f>
        <v/>
      </c>
      <c r="Q390" s="95" t="str">
        <f t="shared" si="24"/>
        <v/>
      </c>
      <c r="R390" s="96" t="str">
        <f t="shared" si="25"/>
        <v/>
      </c>
      <c r="S390" s="97" t="str">
        <f>IF(A390="","",IF(LOOKUP(A390,Stammdaten!$A$17:$A$1001,Stammdaten!$G$17:$G$1001)="Nein",0,IF(ISBLANK('Beladung des Speichers'!A390),"",ROUND(MIN(J390,Q390)*-1,2))))</f>
        <v/>
      </c>
    </row>
    <row r="391" spans="1:19" x14ac:dyDescent="0.2">
      <c r="A391" s="98" t="str">
        <f>IF('Beladung des Speichers'!A391="","",'Beladung des Speichers'!A391)</f>
        <v/>
      </c>
      <c r="B391" s="98" t="str">
        <f>IF('Beladung des Speichers'!B391="","",'Beladung des Speichers'!B391)</f>
        <v/>
      </c>
      <c r="C391" s="150" t="str">
        <f>IF(ISBLANK('Beladung des Speichers'!A391),"",SUMIFS('Beladung des Speichers'!$C$17:$C$300,'Beladung des Speichers'!$A$17:$A$300,A391)-SUMIFS('Entladung des Speichers'!$C$17:$C$300,'Entladung des Speichers'!$A$17:$A$300,A391)+SUMIFS(Füllstände!$B$17:$B$299,Füllstände!$A$17:$A$299,A391)-SUMIFS(Füllstände!$C$17:$C$299,Füllstände!$A$17:$A$299,A391))</f>
        <v/>
      </c>
      <c r="D391" s="151" t="str">
        <f>IF(ISBLANK('Beladung des Speichers'!A391),"",C391*'Beladung des Speichers'!C391/SUMIFS('Beladung des Speichers'!$C$17:$C$300,'Beladung des Speichers'!$A$17:$A$300,A391))</f>
        <v/>
      </c>
      <c r="E391" s="152" t="str">
        <f>IF(ISBLANK('Beladung des Speichers'!A391),"",1/SUMIFS('Beladung des Speichers'!$C$17:$C$300,'Beladung des Speichers'!$A$17:$A$300,A391)*C391*SUMIF($A$17:$A$300,A391,'Beladung des Speichers'!$E$17:$E$300))</f>
        <v/>
      </c>
      <c r="F391" s="153" t="str">
        <f>IF(ISBLANK('Beladung des Speichers'!A391),"",IF(C391=0,"0,00",D391/C391*E391))</f>
        <v/>
      </c>
      <c r="G391" s="154" t="str">
        <f>IF(ISBLANK('Beladung des Speichers'!A391),"",SUMIFS('Beladung des Speichers'!$C$17:$C$300,'Beladung des Speichers'!$A$17:$A$300,A391))</f>
        <v/>
      </c>
      <c r="H391" s="112" t="str">
        <f>IF(ISBLANK('Beladung des Speichers'!A391),"",'Beladung des Speichers'!C391)</f>
        <v/>
      </c>
      <c r="I391" s="155" t="str">
        <f>IF(ISBLANK('Beladung des Speichers'!A391),"",SUMIFS('Beladung des Speichers'!$E$17:$E$1001,'Beladung des Speichers'!$A$17:$A$1001,'Ergebnis (detailliert)'!A391))</f>
        <v/>
      </c>
      <c r="J391" s="113" t="str">
        <f>IF(ISBLANK('Beladung des Speichers'!A391),"",'Beladung des Speichers'!E391)</f>
        <v/>
      </c>
      <c r="K391" s="155" t="str">
        <f>IF(ISBLANK('Beladung des Speichers'!A391),"",SUMIFS('Entladung des Speichers'!$C$17:$C$1001,'Entladung des Speichers'!$A$17:$A$1001,'Ergebnis (detailliert)'!A391))</f>
        <v/>
      </c>
      <c r="L391" s="156" t="str">
        <f t="shared" si="22"/>
        <v/>
      </c>
      <c r="M391" s="156" t="str">
        <f>IF(ISBLANK('Entladung des Speichers'!A391),"",'Entladung des Speichers'!C391)</f>
        <v/>
      </c>
      <c r="N391" s="155" t="str">
        <f>IF(ISBLANK('Beladung des Speichers'!A391),"",SUMIFS('Entladung des Speichers'!$E$17:$E$1001,'Entladung des Speichers'!$A$17:$A$1001,'Ergebnis (detailliert)'!$A$17:$A$300))</f>
        <v/>
      </c>
      <c r="O391" s="113" t="str">
        <f t="shared" si="23"/>
        <v/>
      </c>
      <c r="P391" s="17" t="str">
        <f>IFERROR(IF(A391="","",N391*'Ergebnis (detailliert)'!J391/'Ergebnis (detailliert)'!I391),0)</f>
        <v/>
      </c>
      <c r="Q391" s="95" t="str">
        <f t="shared" si="24"/>
        <v/>
      </c>
      <c r="R391" s="96" t="str">
        <f t="shared" si="25"/>
        <v/>
      </c>
      <c r="S391" s="97" t="str">
        <f>IF(A391="","",IF(LOOKUP(A391,Stammdaten!$A$17:$A$1001,Stammdaten!$G$17:$G$1001)="Nein",0,IF(ISBLANK('Beladung des Speichers'!A391),"",ROUND(MIN(J391,Q391)*-1,2))))</f>
        <v/>
      </c>
    </row>
    <row r="392" spans="1:19" x14ac:dyDescent="0.2">
      <c r="A392" s="98" t="str">
        <f>IF('Beladung des Speichers'!A392="","",'Beladung des Speichers'!A392)</f>
        <v/>
      </c>
      <c r="B392" s="98" t="str">
        <f>IF('Beladung des Speichers'!B392="","",'Beladung des Speichers'!B392)</f>
        <v/>
      </c>
      <c r="C392" s="150" t="str">
        <f>IF(ISBLANK('Beladung des Speichers'!A392),"",SUMIFS('Beladung des Speichers'!$C$17:$C$300,'Beladung des Speichers'!$A$17:$A$300,A392)-SUMIFS('Entladung des Speichers'!$C$17:$C$300,'Entladung des Speichers'!$A$17:$A$300,A392)+SUMIFS(Füllstände!$B$17:$B$299,Füllstände!$A$17:$A$299,A392)-SUMIFS(Füllstände!$C$17:$C$299,Füllstände!$A$17:$A$299,A392))</f>
        <v/>
      </c>
      <c r="D392" s="151" t="str">
        <f>IF(ISBLANK('Beladung des Speichers'!A392),"",C392*'Beladung des Speichers'!C392/SUMIFS('Beladung des Speichers'!$C$17:$C$300,'Beladung des Speichers'!$A$17:$A$300,A392))</f>
        <v/>
      </c>
      <c r="E392" s="152" t="str">
        <f>IF(ISBLANK('Beladung des Speichers'!A392),"",1/SUMIFS('Beladung des Speichers'!$C$17:$C$300,'Beladung des Speichers'!$A$17:$A$300,A392)*C392*SUMIF($A$17:$A$300,A392,'Beladung des Speichers'!$E$17:$E$300))</f>
        <v/>
      </c>
      <c r="F392" s="153" t="str">
        <f>IF(ISBLANK('Beladung des Speichers'!A392),"",IF(C392=0,"0,00",D392/C392*E392))</f>
        <v/>
      </c>
      <c r="G392" s="154" t="str">
        <f>IF(ISBLANK('Beladung des Speichers'!A392),"",SUMIFS('Beladung des Speichers'!$C$17:$C$300,'Beladung des Speichers'!$A$17:$A$300,A392))</f>
        <v/>
      </c>
      <c r="H392" s="112" t="str">
        <f>IF(ISBLANK('Beladung des Speichers'!A392),"",'Beladung des Speichers'!C392)</f>
        <v/>
      </c>
      <c r="I392" s="155" t="str">
        <f>IF(ISBLANK('Beladung des Speichers'!A392),"",SUMIFS('Beladung des Speichers'!$E$17:$E$1001,'Beladung des Speichers'!$A$17:$A$1001,'Ergebnis (detailliert)'!A392))</f>
        <v/>
      </c>
      <c r="J392" s="113" t="str">
        <f>IF(ISBLANK('Beladung des Speichers'!A392),"",'Beladung des Speichers'!E392)</f>
        <v/>
      </c>
      <c r="K392" s="155" t="str">
        <f>IF(ISBLANK('Beladung des Speichers'!A392),"",SUMIFS('Entladung des Speichers'!$C$17:$C$1001,'Entladung des Speichers'!$A$17:$A$1001,'Ergebnis (detailliert)'!A392))</f>
        <v/>
      </c>
      <c r="L392" s="156" t="str">
        <f t="shared" si="22"/>
        <v/>
      </c>
      <c r="M392" s="156" t="str">
        <f>IF(ISBLANK('Entladung des Speichers'!A392),"",'Entladung des Speichers'!C392)</f>
        <v/>
      </c>
      <c r="N392" s="155" t="str">
        <f>IF(ISBLANK('Beladung des Speichers'!A392),"",SUMIFS('Entladung des Speichers'!$E$17:$E$1001,'Entladung des Speichers'!$A$17:$A$1001,'Ergebnis (detailliert)'!$A$17:$A$300))</f>
        <v/>
      </c>
      <c r="O392" s="113" t="str">
        <f t="shared" si="23"/>
        <v/>
      </c>
      <c r="P392" s="17" t="str">
        <f>IFERROR(IF(A392="","",N392*'Ergebnis (detailliert)'!J392/'Ergebnis (detailliert)'!I392),0)</f>
        <v/>
      </c>
      <c r="Q392" s="95" t="str">
        <f t="shared" si="24"/>
        <v/>
      </c>
      <c r="R392" s="96" t="str">
        <f t="shared" si="25"/>
        <v/>
      </c>
      <c r="S392" s="97" t="str">
        <f>IF(A392="","",IF(LOOKUP(A392,Stammdaten!$A$17:$A$1001,Stammdaten!$G$17:$G$1001)="Nein",0,IF(ISBLANK('Beladung des Speichers'!A392),"",ROUND(MIN(J392,Q392)*-1,2))))</f>
        <v/>
      </c>
    </row>
    <row r="393" spans="1:19" x14ac:dyDescent="0.2">
      <c r="A393" s="98" t="str">
        <f>IF('Beladung des Speichers'!A393="","",'Beladung des Speichers'!A393)</f>
        <v/>
      </c>
      <c r="B393" s="98" t="str">
        <f>IF('Beladung des Speichers'!B393="","",'Beladung des Speichers'!B393)</f>
        <v/>
      </c>
      <c r="C393" s="150" t="str">
        <f>IF(ISBLANK('Beladung des Speichers'!A393),"",SUMIFS('Beladung des Speichers'!$C$17:$C$300,'Beladung des Speichers'!$A$17:$A$300,A393)-SUMIFS('Entladung des Speichers'!$C$17:$C$300,'Entladung des Speichers'!$A$17:$A$300,A393)+SUMIFS(Füllstände!$B$17:$B$299,Füllstände!$A$17:$A$299,A393)-SUMIFS(Füllstände!$C$17:$C$299,Füllstände!$A$17:$A$299,A393))</f>
        <v/>
      </c>
      <c r="D393" s="151" t="str">
        <f>IF(ISBLANK('Beladung des Speichers'!A393),"",C393*'Beladung des Speichers'!C393/SUMIFS('Beladung des Speichers'!$C$17:$C$300,'Beladung des Speichers'!$A$17:$A$300,A393))</f>
        <v/>
      </c>
      <c r="E393" s="152" t="str">
        <f>IF(ISBLANK('Beladung des Speichers'!A393),"",1/SUMIFS('Beladung des Speichers'!$C$17:$C$300,'Beladung des Speichers'!$A$17:$A$300,A393)*C393*SUMIF($A$17:$A$300,A393,'Beladung des Speichers'!$E$17:$E$300))</f>
        <v/>
      </c>
      <c r="F393" s="153" t="str">
        <f>IF(ISBLANK('Beladung des Speichers'!A393),"",IF(C393=0,"0,00",D393/C393*E393))</f>
        <v/>
      </c>
      <c r="G393" s="154" t="str">
        <f>IF(ISBLANK('Beladung des Speichers'!A393),"",SUMIFS('Beladung des Speichers'!$C$17:$C$300,'Beladung des Speichers'!$A$17:$A$300,A393))</f>
        <v/>
      </c>
      <c r="H393" s="112" t="str">
        <f>IF(ISBLANK('Beladung des Speichers'!A393),"",'Beladung des Speichers'!C393)</f>
        <v/>
      </c>
      <c r="I393" s="155" t="str">
        <f>IF(ISBLANK('Beladung des Speichers'!A393),"",SUMIFS('Beladung des Speichers'!$E$17:$E$1001,'Beladung des Speichers'!$A$17:$A$1001,'Ergebnis (detailliert)'!A393))</f>
        <v/>
      </c>
      <c r="J393" s="113" t="str">
        <f>IF(ISBLANK('Beladung des Speichers'!A393),"",'Beladung des Speichers'!E393)</f>
        <v/>
      </c>
      <c r="K393" s="155" t="str">
        <f>IF(ISBLANK('Beladung des Speichers'!A393),"",SUMIFS('Entladung des Speichers'!$C$17:$C$1001,'Entladung des Speichers'!$A$17:$A$1001,'Ergebnis (detailliert)'!A393))</f>
        <v/>
      </c>
      <c r="L393" s="156" t="str">
        <f t="shared" si="22"/>
        <v/>
      </c>
      <c r="M393" s="156" t="str">
        <f>IF(ISBLANK('Entladung des Speichers'!A393),"",'Entladung des Speichers'!C393)</f>
        <v/>
      </c>
      <c r="N393" s="155" t="str">
        <f>IF(ISBLANK('Beladung des Speichers'!A393),"",SUMIFS('Entladung des Speichers'!$E$17:$E$1001,'Entladung des Speichers'!$A$17:$A$1001,'Ergebnis (detailliert)'!$A$17:$A$300))</f>
        <v/>
      </c>
      <c r="O393" s="113" t="str">
        <f t="shared" si="23"/>
        <v/>
      </c>
      <c r="P393" s="17" t="str">
        <f>IFERROR(IF(A393="","",N393*'Ergebnis (detailliert)'!J393/'Ergebnis (detailliert)'!I393),0)</f>
        <v/>
      </c>
      <c r="Q393" s="95" t="str">
        <f t="shared" si="24"/>
        <v/>
      </c>
      <c r="R393" s="96" t="str">
        <f t="shared" si="25"/>
        <v/>
      </c>
      <c r="S393" s="97" t="str">
        <f>IF(A393="","",IF(LOOKUP(A393,Stammdaten!$A$17:$A$1001,Stammdaten!$G$17:$G$1001)="Nein",0,IF(ISBLANK('Beladung des Speichers'!A393),"",ROUND(MIN(J393,Q393)*-1,2))))</f>
        <v/>
      </c>
    </row>
    <row r="394" spans="1:19" x14ac:dyDescent="0.2">
      <c r="A394" s="98" t="str">
        <f>IF('Beladung des Speichers'!A394="","",'Beladung des Speichers'!A394)</f>
        <v/>
      </c>
      <c r="B394" s="98" t="str">
        <f>IF('Beladung des Speichers'!B394="","",'Beladung des Speichers'!B394)</f>
        <v/>
      </c>
      <c r="C394" s="150" t="str">
        <f>IF(ISBLANK('Beladung des Speichers'!A394),"",SUMIFS('Beladung des Speichers'!$C$17:$C$300,'Beladung des Speichers'!$A$17:$A$300,A394)-SUMIFS('Entladung des Speichers'!$C$17:$C$300,'Entladung des Speichers'!$A$17:$A$300,A394)+SUMIFS(Füllstände!$B$17:$B$299,Füllstände!$A$17:$A$299,A394)-SUMIFS(Füllstände!$C$17:$C$299,Füllstände!$A$17:$A$299,A394))</f>
        <v/>
      </c>
      <c r="D394" s="151" t="str">
        <f>IF(ISBLANK('Beladung des Speichers'!A394),"",C394*'Beladung des Speichers'!C394/SUMIFS('Beladung des Speichers'!$C$17:$C$300,'Beladung des Speichers'!$A$17:$A$300,A394))</f>
        <v/>
      </c>
      <c r="E394" s="152" t="str">
        <f>IF(ISBLANK('Beladung des Speichers'!A394),"",1/SUMIFS('Beladung des Speichers'!$C$17:$C$300,'Beladung des Speichers'!$A$17:$A$300,A394)*C394*SUMIF($A$17:$A$300,A394,'Beladung des Speichers'!$E$17:$E$300))</f>
        <v/>
      </c>
      <c r="F394" s="153" t="str">
        <f>IF(ISBLANK('Beladung des Speichers'!A394),"",IF(C394=0,"0,00",D394/C394*E394))</f>
        <v/>
      </c>
      <c r="G394" s="154" t="str">
        <f>IF(ISBLANK('Beladung des Speichers'!A394),"",SUMIFS('Beladung des Speichers'!$C$17:$C$300,'Beladung des Speichers'!$A$17:$A$300,A394))</f>
        <v/>
      </c>
      <c r="H394" s="112" t="str">
        <f>IF(ISBLANK('Beladung des Speichers'!A394),"",'Beladung des Speichers'!C394)</f>
        <v/>
      </c>
      <c r="I394" s="155" t="str">
        <f>IF(ISBLANK('Beladung des Speichers'!A394),"",SUMIFS('Beladung des Speichers'!$E$17:$E$1001,'Beladung des Speichers'!$A$17:$A$1001,'Ergebnis (detailliert)'!A394))</f>
        <v/>
      </c>
      <c r="J394" s="113" t="str">
        <f>IF(ISBLANK('Beladung des Speichers'!A394),"",'Beladung des Speichers'!E394)</f>
        <v/>
      </c>
      <c r="K394" s="155" t="str">
        <f>IF(ISBLANK('Beladung des Speichers'!A394),"",SUMIFS('Entladung des Speichers'!$C$17:$C$1001,'Entladung des Speichers'!$A$17:$A$1001,'Ergebnis (detailliert)'!A394))</f>
        <v/>
      </c>
      <c r="L394" s="156" t="str">
        <f t="shared" si="22"/>
        <v/>
      </c>
      <c r="M394" s="156" t="str">
        <f>IF(ISBLANK('Entladung des Speichers'!A394),"",'Entladung des Speichers'!C394)</f>
        <v/>
      </c>
      <c r="N394" s="155" t="str">
        <f>IF(ISBLANK('Beladung des Speichers'!A394),"",SUMIFS('Entladung des Speichers'!$E$17:$E$1001,'Entladung des Speichers'!$A$17:$A$1001,'Ergebnis (detailliert)'!$A$17:$A$300))</f>
        <v/>
      </c>
      <c r="O394" s="113" t="str">
        <f t="shared" si="23"/>
        <v/>
      </c>
      <c r="P394" s="17" t="str">
        <f>IFERROR(IF(A394="","",N394*'Ergebnis (detailliert)'!J394/'Ergebnis (detailliert)'!I394),0)</f>
        <v/>
      </c>
      <c r="Q394" s="95" t="str">
        <f t="shared" si="24"/>
        <v/>
      </c>
      <c r="R394" s="96" t="str">
        <f t="shared" si="25"/>
        <v/>
      </c>
      <c r="S394" s="97" t="str">
        <f>IF(A394="","",IF(LOOKUP(A394,Stammdaten!$A$17:$A$1001,Stammdaten!$G$17:$G$1001)="Nein",0,IF(ISBLANK('Beladung des Speichers'!A394),"",ROUND(MIN(J394,Q394)*-1,2))))</f>
        <v/>
      </c>
    </row>
    <row r="395" spans="1:19" x14ac:dyDescent="0.2">
      <c r="A395" s="98" t="str">
        <f>IF('Beladung des Speichers'!A395="","",'Beladung des Speichers'!A395)</f>
        <v/>
      </c>
      <c r="B395" s="98" t="str">
        <f>IF('Beladung des Speichers'!B395="","",'Beladung des Speichers'!B395)</f>
        <v/>
      </c>
      <c r="C395" s="150" t="str">
        <f>IF(ISBLANK('Beladung des Speichers'!A395),"",SUMIFS('Beladung des Speichers'!$C$17:$C$300,'Beladung des Speichers'!$A$17:$A$300,A395)-SUMIFS('Entladung des Speichers'!$C$17:$C$300,'Entladung des Speichers'!$A$17:$A$300,A395)+SUMIFS(Füllstände!$B$17:$B$299,Füllstände!$A$17:$A$299,A395)-SUMIFS(Füllstände!$C$17:$C$299,Füllstände!$A$17:$A$299,A395))</f>
        <v/>
      </c>
      <c r="D395" s="151" t="str">
        <f>IF(ISBLANK('Beladung des Speichers'!A395),"",C395*'Beladung des Speichers'!C395/SUMIFS('Beladung des Speichers'!$C$17:$C$300,'Beladung des Speichers'!$A$17:$A$300,A395))</f>
        <v/>
      </c>
      <c r="E395" s="152" t="str">
        <f>IF(ISBLANK('Beladung des Speichers'!A395),"",1/SUMIFS('Beladung des Speichers'!$C$17:$C$300,'Beladung des Speichers'!$A$17:$A$300,A395)*C395*SUMIF($A$17:$A$300,A395,'Beladung des Speichers'!$E$17:$E$300))</f>
        <v/>
      </c>
      <c r="F395" s="153" t="str">
        <f>IF(ISBLANK('Beladung des Speichers'!A395),"",IF(C395=0,"0,00",D395/C395*E395))</f>
        <v/>
      </c>
      <c r="G395" s="154" t="str">
        <f>IF(ISBLANK('Beladung des Speichers'!A395),"",SUMIFS('Beladung des Speichers'!$C$17:$C$300,'Beladung des Speichers'!$A$17:$A$300,A395))</f>
        <v/>
      </c>
      <c r="H395" s="112" t="str">
        <f>IF(ISBLANK('Beladung des Speichers'!A395),"",'Beladung des Speichers'!C395)</f>
        <v/>
      </c>
      <c r="I395" s="155" t="str">
        <f>IF(ISBLANK('Beladung des Speichers'!A395),"",SUMIFS('Beladung des Speichers'!$E$17:$E$1001,'Beladung des Speichers'!$A$17:$A$1001,'Ergebnis (detailliert)'!A395))</f>
        <v/>
      </c>
      <c r="J395" s="113" t="str">
        <f>IF(ISBLANK('Beladung des Speichers'!A395),"",'Beladung des Speichers'!E395)</f>
        <v/>
      </c>
      <c r="K395" s="155" t="str">
        <f>IF(ISBLANK('Beladung des Speichers'!A395),"",SUMIFS('Entladung des Speichers'!$C$17:$C$1001,'Entladung des Speichers'!$A$17:$A$1001,'Ergebnis (detailliert)'!A395))</f>
        <v/>
      </c>
      <c r="L395" s="156" t="str">
        <f t="shared" si="22"/>
        <v/>
      </c>
      <c r="M395" s="156" t="str">
        <f>IF(ISBLANK('Entladung des Speichers'!A395),"",'Entladung des Speichers'!C395)</f>
        <v/>
      </c>
      <c r="N395" s="155" t="str">
        <f>IF(ISBLANK('Beladung des Speichers'!A395),"",SUMIFS('Entladung des Speichers'!$E$17:$E$1001,'Entladung des Speichers'!$A$17:$A$1001,'Ergebnis (detailliert)'!$A$17:$A$300))</f>
        <v/>
      </c>
      <c r="O395" s="113" t="str">
        <f t="shared" si="23"/>
        <v/>
      </c>
      <c r="P395" s="17" t="str">
        <f>IFERROR(IF(A395="","",N395*'Ergebnis (detailliert)'!J395/'Ergebnis (detailliert)'!I395),0)</f>
        <v/>
      </c>
      <c r="Q395" s="95" t="str">
        <f t="shared" si="24"/>
        <v/>
      </c>
      <c r="R395" s="96" t="str">
        <f t="shared" si="25"/>
        <v/>
      </c>
      <c r="S395" s="97" t="str">
        <f>IF(A395="","",IF(LOOKUP(A395,Stammdaten!$A$17:$A$1001,Stammdaten!$G$17:$G$1001)="Nein",0,IF(ISBLANK('Beladung des Speichers'!A395),"",ROUND(MIN(J395,Q395)*-1,2))))</f>
        <v/>
      </c>
    </row>
    <row r="396" spans="1:19" x14ac:dyDescent="0.2">
      <c r="A396" s="98" t="str">
        <f>IF('Beladung des Speichers'!A396="","",'Beladung des Speichers'!A396)</f>
        <v/>
      </c>
      <c r="B396" s="98" t="str">
        <f>IF('Beladung des Speichers'!B396="","",'Beladung des Speichers'!B396)</f>
        <v/>
      </c>
      <c r="C396" s="150" t="str">
        <f>IF(ISBLANK('Beladung des Speichers'!A396),"",SUMIFS('Beladung des Speichers'!$C$17:$C$300,'Beladung des Speichers'!$A$17:$A$300,A396)-SUMIFS('Entladung des Speichers'!$C$17:$C$300,'Entladung des Speichers'!$A$17:$A$300,A396)+SUMIFS(Füllstände!$B$17:$B$299,Füllstände!$A$17:$A$299,A396)-SUMIFS(Füllstände!$C$17:$C$299,Füllstände!$A$17:$A$299,A396))</f>
        <v/>
      </c>
      <c r="D396" s="151" t="str">
        <f>IF(ISBLANK('Beladung des Speichers'!A396),"",C396*'Beladung des Speichers'!C396/SUMIFS('Beladung des Speichers'!$C$17:$C$300,'Beladung des Speichers'!$A$17:$A$300,A396))</f>
        <v/>
      </c>
      <c r="E396" s="152" t="str">
        <f>IF(ISBLANK('Beladung des Speichers'!A396),"",1/SUMIFS('Beladung des Speichers'!$C$17:$C$300,'Beladung des Speichers'!$A$17:$A$300,A396)*C396*SUMIF($A$17:$A$300,A396,'Beladung des Speichers'!$E$17:$E$300))</f>
        <v/>
      </c>
      <c r="F396" s="153" t="str">
        <f>IF(ISBLANK('Beladung des Speichers'!A396),"",IF(C396=0,"0,00",D396/C396*E396))</f>
        <v/>
      </c>
      <c r="G396" s="154" t="str">
        <f>IF(ISBLANK('Beladung des Speichers'!A396),"",SUMIFS('Beladung des Speichers'!$C$17:$C$300,'Beladung des Speichers'!$A$17:$A$300,A396))</f>
        <v/>
      </c>
      <c r="H396" s="112" t="str">
        <f>IF(ISBLANK('Beladung des Speichers'!A396),"",'Beladung des Speichers'!C396)</f>
        <v/>
      </c>
      <c r="I396" s="155" t="str">
        <f>IF(ISBLANK('Beladung des Speichers'!A396),"",SUMIFS('Beladung des Speichers'!$E$17:$E$1001,'Beladung des Speichers'!$A$17:$A$1001,'Ergebnis (detailliert)'!A396))</f>
        <v/>
      </c>
      <c r="J396" s="113" t="str">
        <f>IF(ISBLANK('Beladung des Speichers'!A396),"",'Beladung des Speichers'!E396)</f>
        <v/>
      </c>
      <c r="K396" s="155" t="str">
        <f>IF(ISBLANK('Beladung des Speichers'!A396),"",SUMIFS('Entladung des Speichers'!$C$17:$C$1001,'Entladung des Speichers'!$A$17:$A$1001,'Ergebnis (detailliert)'!A396))</f>
        <v/>
      </c>
      <c r="L396" s="156" t="str">
        <f t="shared" si="22"/>
        <v/>
      </c>
      <c r="M396" s="156" t="str">
        <f>IF(ISBLANK('Entladung des Speichers'!A396),"",'Entladung des Speichers'!C396)</f>
        <v/>
      </c>
      <c r="N396" s="155" t="str">
        <f>IF(ISBLANK('Beladung des Speichers'!A396),"",SUMIFS('Entladung des Speichers'!$E$17:$E$1001,'Entladung des Speichers'!$A$17:$A$1001,'Ergebnis (detailliert)'!$A$17:$A$300))</f>
        <v/>
      </c>
      <c r="O396" s="113" t="str">
        <f t="shared" si="23"/>
        <v/>
      </c>
      <c r="P396" s="17" t="str">
        <f>IFERROR(IF(A396="","",N396*'Ergebnis (detailliert)'!J396/'Ergebnis (detailliert)'!I396),0)</f>
        <v/>
      </c>
      <c r="Q396" s="95" t="str">
        <f t="shared" si="24"/>
        <v/>
      </c>
      <c r="R396" s="96" t="str">
        <f t="shared" si="25"/>
        <v/>
      </c>
      <c r="S396" s="97" t="str">
        <f>IF(A396="","",IF(LOOKUP(A396,Stammdaten!$A$17:$A$1001,Stammdaten!$G$17:$G$1001)="Nein",0,IF(ISBLANK('Beladung des Speichers'!A396),"",ROUND(MIN(J396,Q396)*-1,2))))</f>
        <v/>
      </c>
    </row>
    <row r="397" spans="1:19" x14ac:dyDescent="0.2">
      <c r="A397" s="98" t="str">
        <f>IF('Beladung des Speichers'!A397="","",'Beladung des Speichers'!A397)</f>
        <v/>
      </c>
      <c r="B397" s="98" t="str">
        <f>IF('Beladung des Speichers'!B397="","",'Beladung des Speichers'!B397)</f>
        <v/>
      </c>
      <c r="C397" s="150" t="str">
        <f>IF(ISBLANK('Beladung des Speichers'!A397),"",SUMIFS('Beladung des Speichers'!$C$17:$C$300,'Beladung des Speichers'!$A$17:$A$300,A397)-SUMIFS('Entladung des Speichers'!$C$17:$C$300,'Entladung des Speichers'!$A$17:$A$300,A397)+SUMIFS(Füllstände!$B$17:$B$299,Füllstände!$A$17:$A$299,A397)-SUMIFS(Füllstände!$C$17:$C$299,Füllstände!$A$17:$A$299,A397))</f>
        <v/>
      </c>
      <c r="D397" s="151" t="str">
        <f>IF(ISBLANK('Beladung des Speichers'!A397),"",C397*'Beladung des Speichers'!C397/SUMIFS('Beladung des Speichers'!$C$17:$C$300,'Beladung des Speichers'!$A$17:$A$300,A397))</f>
        <v/>
      </c>
      <c r="E397" s="152" t="str">
        <f>IF(ISBLANK('Beladung des Speichers'!A397),"",1/SUMIFS('Beladung des Speichers'!$C$17:$C$300,'Beladung des Speichers'!$A$17:$A$300,A397)*C397*SUMIF($A$17:$A$300,A397,'Beladung des Speichers'!$E$17:$E$300))</f>
        <v/>
      </c>
      <c r="F397" s="153" t="str">
        <f>IF(ISBLANK('Beladung des Speichers'!A397),"",IF(C397=0,"0,00",D397/C397*E397))</f>
        <v/>
      </c>
      <c r="G397" s="154" t="str">
        <f>IF(ISBLANK('Beladung des Speichers'!A397),"",SUMIFS('Beladung des Speichers'!$C$17:$C$300,'Beladung des Speichers'!$A$17:$A$300,A397))</f>
        <v/>
      </c>
      <c r="H397" s="112" t="str">
        <f>IF(ISBLANK('Beladung des Speichers'!A397),"",'Beladung des Speichers'!C397)</f>
        <v/>
      </c>
      <c r="I397" s="155" t="str">
        <f>IF(ISBLANK('Beladung des Speichers'!A397),"",SUMIFS('Beladung des Speichers'!$E$17:$E$1001,'Beladung des Speichers'!$A$17:$A$1001,'Ergebnis (detailliert)'!A397))</f>
        <v/>
      </c>
      <c r="J397" s="113" t="str">
        <f>IF(ISBLANK('Beladung des Speichers'!A397),"",'Beladung des Speichers'!E397)</f>
        <v/>
      </c>
      <c r="K397" s="155" t="str">
        <f>IF(ISBLANK('Beladung des Speichers'!A397),"",SUMIFS('Entladung des Speichers'!$C$17:$C$1001,'Entladung des Speichers'!$A$17:$A$1001,'Ergebnis (detailliert)'!A397))</f>
        <v/>
      </c>
      <c r="L397" s="156" t="str">
        <f t="shared" si="22"/>
        <v/>
      </c>
      <c r="M397" s="156" t="str">
        <f>IF(ISBLANK('Entladung des Speichers'!A397),"",'Entladung des Speichers'!C397)</f>
        <v/>
      </c>
      <c r="N397" s="155" t="str">
        <f>IF(ISBLANK('Beladung des Speichers'!A397),"",SUMIFS('Entladung des Speichers'!$E$17:$E$1001,'Entladung des Speichers'!$A$17:$A$1001,'Ergebnis (detailliert)'!$A$17:$A$300))</f>
        <v/>
      </c>
      <c r="O397" s="113" t="str">
        <f t="shared" si="23"/>
        <v/>
      </c>
      <c r="P397" s="17" t="str">
        <f>IFERROR(IF(A397="","",N397*'Ergebnis (detailliert)'!J397/'Ergebnis (detailliert)'!I397),0)</f>
        <v/>
      </c>
      <c r="Q397" s="95" t="str">
        <f t="shared" si="24"/>
        <v/>
      </c>
      <c r="R397" s="96" t="str">
        <f t="shared" si="25"/>
        <v/>
      </c>
      <c r="S397" s="97" t="str">
        <f>IF(A397="","",IF(LOOKUP(A397,Stammdaten!$A$17:$A$1001,Stammdaten!$G$17:$G$1001)="Nein",0,IF(ISBLANK('Beladung des Speichers'!A397),"",ROUND(MIN(J397,Q397)*-1,2))))</f>
        <v/>
      </c>
    </row>
    <row r="398" spans="1:19" x14ac:dyDescent="0.2">
      <c r="A398" s="98" t="str">
        <f>IF('Beladung des Speichers'!A398="","",'Beladung des Speichers'!A398)</f>
        <v/>
      </c>
      <c r="B398" s="98" t="str">
        <f>IF('Beladung des Speichers'!B398="","",'Beladung des Speichers'!B398)</f>
        <v/>
      </c>
      <c r="C398" s="150" t="str">
        <f>IF(ISBLANK('Beladung des Speichers'!A398),"",SUMIFS('Beladung des Speichers'!$C$17:$C$300,'Beladung des Speichers'!$A$17:$A$300,A398)-SUMIFS('Entladung des Speichers'!$C$17:$C$300,'Entladung des Speichers'!$A$17:$A$300,A398)+SUMIFS(Füllstände!$B$17:$B$299,Füllstände!$A$17:$A$299,A398)-SUMIFS(Füllstände!$C$17:$C$299,Füllstände!$A$17:$A$299,A398))</f>
        <v/>
      </c>
      <c r="D398" s="151" t="str">
        <f>IF(ISBLANK('Beladung des Speichers'!A398),"",C398*'Beladung des Speichers'!C398/SUMIFS('Beladung des Speichers'!$C$17:$C$300,'Beladung des Speichers'!$A$17:$A$300,A398))</f>
        <v/>
      </c>
      <c r="E398" s="152" t="str">
        <f>IF(ISBLANK('Beladung des Speichers'!A398),"",1/SUMIFS('Beladung des Speichers'!$C$17:$C$300,'Beladung des Speichers'!$A$17:$A$300,A398)*C398*SUMIF($A$17:$A$300,A398,'Beladung des Speichers'!$E$17:$E$300))</f>
        <v/>
      </c>
      <c r="F398" s="153" t="str">
        <f>IF(ISBLANK('Beladung des Speichers'!A398),"",IF(C398=0,"0,00",D398/C398*E398))</f>
        <v/>
      </c>
      <c r="G398" s="154" t="str">
        <f>IF(ISBLANK('Beladung des Speichers'!A398),"",SUMIFS('Beladung des Speichers'!$C$17:$C$300,'Beladung des Speichers'!$A$17:$A$300,A398))</f>
        <v/>
      </c>
      <c r="H398" s="112" t="str">
        <f>IF(ISBLANK('Beladung des Speichers'!A398),"",'Beladung des Speichers'!C398)</f>
        <v/>
      </c>
      <c r="I398" s="155" t="str">
        <f>IF(ISBLANK('Beladung des Speichers'!A398),"",SUMIFS('Beladung des Speichers'!$E$17:$E$1001,'Beladung des Speichers'!$A$17:$A$1001,'Ergebnis (detailliert)'!A398))</f>
        <v/>
      </c>
      <c r="J398" s="113" t="str">
        <f>IF(ISBLANK('Beladung des Speichers'!A398),"",'Beladung des Speichers'!E398)</f>
        <v/>
      </c>
      <c r="K398" s="155" t="str">
        <f>IF(ISBLANK('Beladung des Speichers'!A398),"",SUMIFS('Entladung des Speichers'!$C$17:$C$1001,'Entladung des Speichers'!$A$17:$A$1001,'Ergebnis (detailliert)'!A398))</f>
        <v/>
      </c>
      <c r="L398" s="156" t="str">
        <f t="shared" si="22"/>
        <v/>
      </c>
      <c r="M398" s="156" t="str">
        <f>IF(ISBLANK('Entladung des Speichers'!A398),"",'Entladung des Speichers'!C398)</f>
        <v/>
      </c>
      <c r="N398" s="155" t="str">
        <f>IF(ISBLANK('Beladung des Speichers'!A398),"",SUMIFS('Entladung des Speichers'!$E$17:$E$1001,'Entladung des Speichers'!$A$17:$A$1001,'Ergebnis (detailliert)'!$A$17:$A$300))</f>
        <v/>
      </c>
      <c r="O398" s="113" t="str">
        <f t="shared" si="23"/>
        <v/>
      </c>
      <c r="P398" s="17" t="str">
        <f>IFERROR(IF(A398="","",N398*'Ergebnis (detailliert)'!J398/'Ergebnis (detailliert)'!I398),0)</f>
        <v/>
      </c>
      <c r="Q398" s="95" t="str">
        <f t="shared" si="24"/>
        <v/>
      </c>
      <c r="R398" s="96" t="str">
        <f t="shared" si="25"/>
        <v/>
      </c>
      <c r="S398" s="97" t="str">
        <f>IF(A398="","",IF(LOOKUP(A398,Stammdaten!$A$17:$A$1001,Stammdaten!$G$17:$G$1001)="Nein",0,IF(ISBLANK('Beladung des Speichers'!A398),"",ROUND(MIN(J398,Q398)*-1,2))))</f>
        <v/>
      </c>
    </row>
    <row r="399" spans="1:19" x14ac:dyDescent="0.2">
      <c r="A399" s="98" t="str">
        <f>IF('Beladung des Speichers'!A399="","",'Beladung des Speichers'!A399)</f>
        <v/>
      </c>
      <c r="B399" s="98" t="str">
        <f>IF('Beladung des Speichers'!B399="","",'Beladung des Speichers'!B399)</f>
        <v/>
      </c>
      <c r="C399" s="150" t="str">
        <f>IF(ISBLANK('Beladung des Speichers'!A399),"",SUMIFS('Beladung des Speichers'!$C$17:$C$300,'Beladung des Speichers'!$A$17:$A$300,A399)-SUMIFS('Entladung des Speichers'!$C$17:$C$300,'Entladung des Speichers'!$A$17:$A$300,A399)+SUMIFS(Füllstände!$B$17:$B$299,Füllstände!$A$17:$A$299,A399)-SUMIFS(Füllstände!$C$17:$C$299,Füllstände!$A$17:$A$299,A399))</f>
        <v/>
      </c>
      <c r="D399" s="151" t="str">
        <f>IF(ISBLANK('Beladung des Speichers'!A399),"",C399*'Beladung des Speichers'!C399/SUMIFS('Beladung des Speichers'!$C$17:$C$300,'Beladung des Speichers'!$A$17:$A$300,A399))</f>
        <v/>
      </c>
      <c r="E399" s="152" t="str">
        <f>IF(ISBLANK('Beladung des Speichers'!A399),"",1/SUMIFS('Beladung des Speichers'!$C$17:$C$300,'Beladung des Speichers'!$A$17:$A$300,A399)*C399*SUMIF($A$17:$A$300,A399,'Beladung des Speichers'!$E$17:$E$300))</f>
        <v/>
      </c>
      <c r="F399" s="153" t="str">
        <f>IF(ISBLANK('Beladung des Speichers'!A399),"",IF(C399=0,"0,00",D399/C399*E399))</f>
        <v/>
      </c>
      <c r="G399" s="154" t="str">
        <f>IF(ISBLANK('Beladung des Speichers'!A399),"",SUMIFS('Beladung des Speichers'!$C$17:$C$300,'Beladung des Speichers'!$A$17:$A$300,A399))</f>
        <v/>
      </c>
      <c r="H399" s="112" t="str">
        <f>IF(ISBLANK('Beladung des Speichers'!A399),"",'Beladung des Speichers'!C399)</f>
        <v/>
      </c>
      <c r="I399" s="155" t="str">
        <f>IF(ISBLANK('Beladung des Speichers'!A399),"",SUMIFS('Beladung des Speichers'!$E$17:$E$1001,'Beladung des Speichers'!$A$17:$A$1001,'Ergebnis (detailliert)'!A399))</f>
        <v/>
      </c>
      <c r="J399" s="113" t="str">
        <f>IF(ISBLANK('Beladung des Speichers'!A399),"",'Beladung des Speichers'!E399)</f>
        <v/>
      </c>
      <c r="K399" s="155" t="str">
        <f>IF(ISBLANK('Beladung des Speichers'!A399),"",SUMIFS('Entladung des Speichers'!$C$17:$C$1001,'Entladung des Speichers'!$A$17:$A$1001,'Ergebnis (detailliert)'!A399))</f>
        <v/>
      </c>
      <c r="L399" s="156" t="str">
        <f t="shared" si="22"/>
        <v/>
      </c>
      <c r="M399" s="156" t="str">
        <f>IF(ISBLANK('Entladung des Speichers'!A399),"",'Entladung des Speichers'!C399)</f>
        <v/>
      </c>
      <c r="N399" s="155" t="str">
        <f>IF(ISBLANK('Beladung des Speichers'!A399),"",SUMIFS('Entladung des Speichers'!$E$17:$E$1001,'Entladung des Speichers'!$A$17:$A$1001,'Ergebnis (detailliert)'!$A$17:$A$300))</f>
        <v/>
      </c>
      <c r="O399" s="113" t="str">
        <f t="shared" si="23"/>
        <v/>
      </c>
      <c r="P399" s="17" t="str">
        <f>IFERROR(IF(A399="","",N399*'Ergebnis (detailliert)'!J399/'Ergebnis (detailliert)'!I399),0)</f>
        <v/>
      </c>
      <c r="Q399" s="95" t="str">
        <f t="shared" si="24"/>
        <v/>
      </c>
      <c r="R399" s="96" t="str">
        <f t="shared" si="25"/>
        <v/>
      </c>
      <c r="S399" s="97" t="str">
        <f>IF(A399="","",IF(LOOKUP(A399,Stammdaten!$A$17:$A$1001,Stammdaten!$G$17:$G$1001)="Nein",0,IF(ISBLANK('Beladung des Speichers'!A399),"",ROUND(MIN(J399,Q399)*-1,2))))</f>
        <v/>
      </c>
    </row>
    <row r="400" spans="1:19" x14ac:dyDescent="0.2">
      <c r="A400" s="98" t="str">
        <f>IF('Beladung des Speichers'!A400="","",'Beladung des Speichers'!A400)</f>
        <v/>
      </c>
      <c r="B400" s="98" t="str">
        <f>IF('Beladung des Speichers'!B400="","",'Beladung des Speichers'!B400)</f>
        <v/>
      </c>
      <c r="C400" s="150" t="str">
        <f>IF(ISBLANK('Beladung des Speichers'!A400),"",SUMIFS('Beladung des Speichers'!$C$17:$C$300,'Beladung des Speichers'!$A$17:$A$300,A400)-SUMIFS('Entladung des Speichers'!$C$17:$C$300,'Entladung des Speichers'!$A$17:$A$300,A400)+SUMIFS(Füllstände!$B$17:$B$299,Füllstände!$A$17:$A$299,A400)-SUMIFS(Füllstände!$C$17:$C$299,Füllstände!$A$17:$A$299,A400))</f>
        <v/>
      </c>
      <c r="D400" s="151" t="str">
        <f>IF(ISBLANK('Beladung des Speichers'!A400),"",C400*'Beladung des Speichers'!C400/SUMIFS('Beladung des Speichers'!$C$17:$C$300,'Beladung des Speichers'!$A$17:$A$300,A400))</f>
        <v/>
      </c>
      <c r="E400" s="152" t="str">
        <f>IF(ISBLANK('Beladung des Speichers'!A400),"",1/SUMIFS('Beladung des Speichers'!$C$17:$C$300,'Beladung des Speichers'!$A$17:$A$300,A400)*C400*SUMIF($A$17:$A$300,A400,'Beladung des Speichers'!$E$17:$E$300))</f>
        <v/>
      </c>
      <c r="F400" s="153" t="str">
        <f>IF(ISBLANK('Beladung des Speichers'!A400),"",IF(C400=0,"0,00",D400/C400*E400))</f>
        <v/>
      </c>
      <c r="G400" s="154" t="str">
        <f>IF(ISBLANK('Beladung des Speichers'!A400),"",SUMIFS('Beladung des Speichers'!$C$17:$C$300,'Beladung des Speichers'!$A$17:$A$300,A400))</f>
        <v/>
      </c>
      <c r="H400" s="112" t="str">
        <f>IF(ISBLANK('Beladung des Speichers'!A400),"",'Beladung des Speichers'!C400)</f>
        <v/>
      </c>
      <c r="I400" s="155" t="str">
        <f>IF(ISBLANK('Beladung des Speichers'!A400),"",SUMIFS('Beladung des Speichers'!$E$17:$E$1001,'Beladung des Speichers'!$A$17:$A$1001,'Ergebnis (detailliert)'!A400))</f>
        <v/>
      </c>
      <c r="J400" s="113" t="str">
        <f>IF(ISBLANK('Beladung des Speichers'!A400),"",'Beladung des Speichers'!E400)</f>
        <v/>
      </c>
      <c r="K400" s="155" t="str">
        <f>IF(ISBLANK('Beladung des Speichers'!A400),"",SUMIFS('Entladung des Speichers'!$C$17:$C$1001,'Entladung des Speichers'!$A$17:$A$1001,'Ergebnis (detailliert)'!A400))</f>
        <v/>
      </c>
      <c r="L400" s="156" t="str">
        <f t="shared" si="22"/>
        <v/>
      </c>
      <c r="M400" s="156" t="str">
        <f>IF(ISBLANK('Entladung des Speichers'!A400),"",'Entladung des Speichers'!C400)</f>
        <v/>
      </c>
      <c r="N400" s="155" t="str">
        <f>IF(ISBLANK('Beladung des Speichers'!A400),"",SUMIFS('Entladung des Speichers'!$E$17:$E$1001,'Entladung des Speichers'!$A$17:$A$1001,'Ergebnis (detailliert)'!$A$17:$A$300))</f>
        <v/>
      </c>
      <c r="O400" s="113" t="str">
        <f t="shared" si="23"/>
        <v/>
      </c>
      <c r="P400" s="17" t="str">
        <f>IFERROR(IF(A400="","",N400*'Ergebnis (detailliert)'!J400/'Ergebnis (detailliert)'!I400),0)</f>
        <v/>
      </c>
      <c r="Q400" s="95" t="str">
        <f t="shared" si="24"/>
        <v/>
      </c>
      <c r="R400" s="96" t="str">
        <f t="shared" si="25"/>
        <v/>
      </c>
      <c r="S400" s="97" t="str">
        <f>IF(A400="","",IF(LOOKUP(A400,Stammdaten!$A$17:$A$1001,Stammdaten!$G$17:$G$1001)="Nein",0,IF(ISBLANK('Beladung des Speichers'!A400),"",ROUND(MIN(J400,Q400)*-1,2))))</f>
        <v/>
      </c>
    </row>
    <row r="401" spans="1:19" x14ac:dyDescent="0.2">
      <c r="A401" s="98" t="str">
        <f>IF('Beladung des Speichers'!A401="","",'Beladung des Speichers'!A401)</f>
        <v/>
      </c>
      <c r="B401" s="98" t="str">
        <f>IF('Beladung des Speichers'!B401="","",'Beladung des Speichers'!B401)</f>
        <v/>
      </c>
      <c r="C401" s="150" t="str">
        <f>IF(ISBLANK('Beladung des Speichers'!A401),"",SUMIFS('Beladung des Speichers'!$C$17:$C$300,'Beladung des Speichers'!$A$17:$A$300,A401)-SUMIFS('Entladung des Speichers'!$C$17:$C$300,'Entladung des Speichers'!$A$17:$A$300,A401)+SUMIFS(Füllstände!$B$17:$B$299,Füllstände!$A$17:$A$299,A401)-SUMIFS(Füllstände!$C$17:$C$299,Füllstände!$A$17:$A$299,A401))</f>
        <v/>
      </c>
      <c r="D401" s="151" t="str">
        <f>IF(ISBLANK('Beladung des Speichers'!A401),"",C401*'Beladung des Speichers'!C401/SUMIFS('Beladung des Speichers'!$C$17:$C$300,'Beladung des Speichers'!$A$17:$A$300,A401))</f>
        <v/>
      </c>
      <c r="E401" s="152" t="str">
        <f>IF(ISBLANK('Beladung des Speichers'!A401),"",1/SUMIFS('Beladung des Speichers'!$C$17:$C$300,'Beladung des Speichers'!$A$17:$A$300,A401)*C401*SUMIF($A$17:$A$300,A401,'Beladung des Speichers'!$E$17:$E$300))</f>
        <v/>
      </c>
      <c r="F401" s="153" t="str">
        <f>IF(ISBLANK('Beladung des Speichers'!A401),"",IF(C401=0,"0,00",D401/C401*E401))</f>
        <v/>
      </c>
      <c r="G401" s="154" t="str">
        <f>IF(ISBLANK('Beladung des Speichers'!A401),"",SUMIFS('Beladung des Speichers'!$C$17:$C$300,'Beladung des Speichers'!$A$17:$A$300,A401))</f>
        <v/>
      </c>
      <c r="H401" s="112" t="str">
        <f>IF(ISBLANK('Beladung des Speichers'!A401),"",'Beladung des Speichers'!C401)</f>
        <v/>
      </c>
      <c r="I401" s="155" t="str">
        <f>IF(ISBLANK('Beladung des Speichers'!A401),"",SUMIFS('Beladung des Speichers'!$E$17:$E$1001,'Beladung des Speichers'!$A$17:$A$1001,'Ergebnis (detailliert)'!A401))</f>
        <v/>
      </c>
      <c r="J401" s="113" t="str">
        <f>IF(ISBLANK('Beladung des Speichers'!A401),"",'Beladung des Speichers'!E401)</f>
        <v/>
      </c>
      <c r="K401" s="155" t="str">
        <f>IF(ISBLANK('Beladung des Speichers'!A401),"",SUMIFS('Entladung des Speichers'!$C$17:$C$1001,'Entladung des Speichers'!$A$17:$A$1001,'Ergebnis (detailliert)'!A401))</f>
        <v/>
      </c>
      <c r="L401" s="156" t="str">
        <f t="shared" si="22"/>
        <v/>
      </c>
      <c r="M401" s="156" t="str">
        <f>IF(ISBLANK('Entladung des Speichers'!A401),"",'Entladung des Speichers'!C401)</f>
        <v/>
      </c>
      <c r="N401" s="155" t="str">
        <f>IF(ISBLANK('Beladung des Speichers'!A401),"",SUMIFS('Entladung des Speichers'!$E$17:$E$1001,'Entladung des Speichers'!$A$17:$A$1001,'Ergebnis (detailliert)'!$A$17:$A$300))</f>
        <v/>
      </c>
      <c r="O401" s="113" t="str">
        <f t="shared" si="23"/>
        <v/>
      </c>
      <c r="P401" s="17" t="str">
        <f>IFERROR(IF(A401="","",N401*'Ergebnis (detailliert)'!J401/'Ergebnis (detailliert)'!I401),0)</f>
        <v/>
      </c>
      <c r="Q401" s="95" t="str">
        <f t="shared" si="24"/>
        <v/>
      </c>
      <c r="R401" s="96" t="str">
        <f t="shared" si="25"/>
        <v/>
      </c>
      <c r="S401" s="97" t="str">
        <f>IF(A401="","",IF(LOOKUP(A401,Stammdaten!$A$17:$A$1001,Stammdaten!$G$17:$G$1001)="Nein",0,IF(ISBLANK('Beladung des Speichers'!A401),"",ROUND(MIN(J401,Q401)*-1,2))))</f>
        <v/>
      </c>
    </row>
    <row r="402" spans="1:19" x14ac:dyDescent="0.2">
      <c r="A402" s="98" t="str">
        <f>IF('Beladung des Speichers'!A402="","",'Beladung des Speichers'!A402)</f>
        <v/>
      </c>
      <c r="B402" s="98" t="str">
        <f>IF('Beladung des Speichers'!B402="","",'Beladung des Speichers'!B402)</f>
        <v/>
      </c>
      <c r="C402" s="150" t="str">
        <f>IF(ISBLANK('Beladung des Speichers'!A402),"",SUMIFS('Beladung des Speichers'!$C$17:$C$300,'Beladung des Speichers'!$A$17:$A$300,A402)-SUMIFS('Entladung des Speichers'!$C$17:$C$300,'Entladung des Speichers'!$A$17:$A$300,A402)+SUMIFS(Füllstände!$B$17:$B$299,Füllstände!$A$17:$A$299,A402)-SUMIFS(Füllstände!$C$17:$C$299,Füllstände!$A$17:$A$299,A402))</f>
        <v/>
      </c>
      <c r="D402" s="151" t="str">
        <f>IF(ISBLANK('Beladung des Speichers'!A402),"",C402*'Beladung des Speichers'!C402/SUMIFS('Beladung des Speichers'!$C$17:$C$300,'Beladung des Speichers'!$A$17:$A$300,A402))</f>
        <v/>
      </c>
      <c r="E402" s="152" t="str">
        <f>IF(ISBLANK('Beladung des Speichers'!A402),"",1/SUMIFS('Beladung des Speichers'!$C$17:$C$300,'Beladung des Speichers'!$A$17:$A$300,A402)*C402*SUMIF($A$17:$A$300,A402,'Beladung des Speichers'!$E$17:$E$300))</f>
        <v/>
      </c>
      <c r="F402" s="153" t="str">
        <f>IF(ISBLANK('Beladung des Speichers'!A402),"",IF(C402=0,"0,00",D402/C402*E402))</f>
        <v/>
      </c>
      <c r="G402" s="154" t="str">
        <f>IF(ISBLANK('Beladung des Speichers'!A402),"",SUMIFS('Beladung des Speichers'!$C$17:$C$300,'Beladung des Speichers'!$A$17:$A$300,A402))</f>
        <v/>
      </c>
      <c r="H402" s="112" t="str">
        <f>IF(ISBLANK('Beladung des Speichers'!A402),"",'Beladung des Speichers'!C402)</f>
        <v/>
      </c>
      <c r="I402" s="155" t="str">
        <f>IF(ISBLANK('Beladung des Speichers'!A402),"",SUMIFS('Beladung des Speichers'!$E$17:$E$1001,'Beladung des Speichers'!$A$17:$A$1001,'Ergebnis (detailliert)'!A402))</f>
        <v/>
      </c>
      <c r="J402" s="113" t="str">
        <f>IF(ISBLANK('Beladung des Speichers'!A402),"",'Beladung des Speichers'!E402)</f>
        <v/>
      </c>
      <c r="K402" s="155" t="str">
        <f>IF(ISBLANK('Beladung des Speichers'!A402),"",SUMIFS('Entladung des Speichers'!$C$17:$C$1001,'Entladung des Speichers'!$A$17:$A$1001,'Ergebnis (detailliert)'!A402))</f>
        <v/>
      </c>
      <c r="L402" s="156" t="str">
        <f t="shared" ref="L402:L465" si="26">IF(A402="","",K402+C402)</f>
        <v/>
      </c>
      <c r="M402" s="156" t="str">
        <f>IF(ISBLANK('Entladung des Speichers'!A402),"",'Entladung des Speichers'!C402)</f>
        <v/>
      </c>
      <c r="N402" s="155" t="str">
        <f>IF(ISBLANK('Beladung des Speichers'!A402),"",SUMIFS('Entladung des Speichers'!$E$17:$E$1001,'Entladung des Speichers'!$A$17:$A$1001,'Ergebnis (detailliert)'!$A$17:$A$300))</f>
        <v/>
      </c>
      <c r="O402" s="113" t="str">
        <f t="shared" ref="O402:O465" si="27">IF(A402="","",N402+E402)</f>
        <v/>
      </c>
      <c r="P402" s="17" t="str">
        <f>IFERROR(IF(A402="","",N402*'Ergebnis (detailliert)'!J402/'Ergebnis (detailliert)'!I402),0)</f>
        <v/>
      </c>
      <c r="Q402" s="95" t="str">
        <f t="shared" ref="Q402:Q465" si="28">IFERROR(IF(A402="","",P402+E402*H402/G402),0)</f>
        <v/>
      </c>
      <c r="R402" s="96" t="str">
        <f t="shared" ref="R402:R465" si="29">H402</f>
        <v/>
      </c>
      <c r="S402" s="97" t="str">
        <f>IF(A402="","",IF(LOOKUP(A402,Stammdaten!$A$17:$A$1001,Stammdaten!$G$17:$G$1001)="Nein",0,IF(ISBLANK('Beladung des Speichers'!A402),"",ROUND(MIN(J402,Q402)*-1,2))))</f>
        <v/>
      </c>
    </row>
    <row r="403" spans="1:19" x14ac:dyDescent="0.2">
      <c r="A403" s="98" t="str">
        <f>IF('Beladung des Speichers'!A403="","",'Beladung des Speichers'!A403)</f>
        <v/>
      </c>
      <c r="B403" s="98" t="str">
        <f>IF('Beladung des Speichers'!B403="","",'Beladung des Speichers'!B403)</f>
        <v/>
      </c>
      <c r="C403" s="150" t="str">
        <f>IF(ISBLANK('Beladung des Speichers'!A403),"",SUMIFS('Beladung des Speichers'!$C$17:$C$300,'Beladung des Speichers'!$A$17:$A$300,A403)-SUMIFS('Entladung des Speichers'!$C$17:$C$300,'Entladung des Speichers'!$A$17:$A$300,A403)+SUMIFS(Füllstände!$B$17:$B$299,Füllstände!$A$17:$A$299,A403)-SUMIFS(Füllstände!$C$17:$C$299,Füllstände!$A$17:$A$299,A403))</f>
        <v/>
      </c>
      <c r="D403" s="151" t="str">
        <f>IF(ISBLANK('Beladung des Speichers'!A403),"",C403*'Beladung des Speichers'!C403/SUMIFS('Beladung des Speichers'!$C$17:$C$300,'Beladung des Speichers'!$A$17:$A$300,A403))</f>
        <v/>
      </c>
      <c r="E403" s="152" t="str">
        <f>IF(ISBLANK('Beladung des Speichers'!A403),"",1/SUMIFS('Beladung des Speichers'!$C$17:$C$300,'Beladung des Speichers'!$A$17:$A$300,A403)*C403*SUMIF($A$17:$A$300,A403,'Beladung des Speichers'!$E$17:$E$300))</f>
        <v/>
      </c>
      <c r="F403" s="153" t="str">
        <f>IF(ISBLANK('Beladung des Speichers'!A403),"",IF(C403=0,"0,00",D403/C403*E403))</f>
        <v/>
      </c>
      <c r="G403" s="154" t="str">
        <f>IF(ISBLANK('Beladung des Speichers'!A403),"",SUMIFS('Beladung des Speichers'!$C$17:$C$300,'Beladung des Speichers'!$A$17:$A$300,A403))</f>
        <v/>
      </c>
      <c r="H403" s="112" t="str">
        <f>IF(ISBLANK('Beladung des Speichers'!A403),"",'Beladung des Speichers'!C403)</f>
        <v/>
      </c>
      <c r="I403" s="155" t="str">
        <f>IF(ISBLANK('Beladung des Speichers'!A403),"",SUMIFS('Beladung des Speichers'!$E$17:$E$1001,'Beladung des Speichers'!$A$17:$A$1001,'Ergebnis (detailliert)'!A403))</f>
        <v/>
      </c>
      <c r="J403" s="113" t="str">
        <f>IF(ISBLANK('Beladung des Speichers'!A403),"",'Beladung des Speichers'!E403)</f>
        <v/>
      </c>
      <c r="K403" s="155" t="str">
        <f>IF(ISBLANK('Beladung des Speichers'!A403),"",SUMIFS('Entladung des Speichers'!$C$17:$C$1001,'Entladung des Speichers'!$A$17:$A$1001,'Ergebnis (detailliert)'!A403))</f>
        <v/>
      </c>
      <c r="L403" s="156" t="str">
        <f t="shared" si="26"/>
        <v/>
      </c>
      <c r="M403" s="156" t="str">
        <f>IF(ISBLANK('Entladung des Speichers'!A403),"",'Entladung des Speichers'!C403)</f>
        <v/>
      </c>
      <c r="N403" s="155" t="str">
        <f>IF(ISBLANK('Beladung des Speichers'!A403),"",SUMIFS('Entladung des Speichers'!$E$17:$E$1001,'Entladung des Speichers'!$A$17:$A$1001,'Ergebnis (detailliert)'!$A$17:$A$300))</f>
        <v/>
      </c>
      <c r="O403" s="113" t="str">
        <f t="shared" si="27"/>
        <v/>
      </c>
      <c r="P403" s="17" t="str">
        <f>IFERROR(IF(A403="","",N403*'Ergebnis (detailliert)'!J403/'Ergebnis (detailliert)'!I403),0)</f>
        <v/>
      </c>
      <c r="Q403" s="95" t="str">
        <f t="shared" si="28"/>
        <v/>
      </c>
      <c r="R403" s="96" t="str">
        <f t="shared" si="29"/>
        <v/>
      </c>
      <c r="S403" s="97" t="str">
        <f>IF(A403="","",IF(LOOKUP(A403,Stammdaten!$A$17:$A$1001,Stammdaten!$G$17:$G$1001)="Nein",0,IF(ISBLANK('Beladung des Speichers'!A403),"",ROUND(MIN(J403,Q403)*-1,2))))</f>
        <v/>
      </c>
    </row>
    <row r="404" spans="1:19" x14ac:dyDescent="0.2">
      <c r="A404" s="98" t="str">
        <f>IF('Beladung des Speichers'!A404="","",'Beladung des Speichers'!A404)</f>
        <v/>
      </c>
      <c r="B404" s="98" t="str">
        <f>IF('Beladung des Speichers'!B404="","",'Beladung des Speichers'!B404)</f>
        <v/>
      </c>
      <c r="C404" s="150" t="str">
        <f>IF(ISBLANK('Beladung des Speichers'!A404),"",SUMIFS('Beladung des Speichers'!$C$17:$C$300,'Beladung des Speichers'!$A$17:$A$300,A404)-SUMIFS('Entladung des Speichers'!$C$17:$C$300,'Entladung des Speichers'!$A$17:$A$300,A404)+SUMIFS(Füllstände!$B$17:$B$299,Füllstände!$A$17:$A$299,A404)-SUMIFS(Füllstände!$C$17:$C$299,Füllstände!$A$17:$A$299,A404))</f>
        <v/>
      </c>
      <c r="D404" s="151" t="str">
        <f>IF(ISBLANK('Beladung des Speichers'!A404),"",C404*'Beladung des Speichers'!C404/SUMIFS('Beladung des Speichers'!$C$17:$C$300,'Beladung des Speichers'!$A$17:$A$300,A404))</f>
        <v/>
      </c>
      <c r="E404" s="152" t="str">
        <f>IF(ISBLANK('Beladung des Speichers'!A404),"",1/SUMIFS('Beladung des Speichers'!$C$17:$C$300,'Beladung des Speichers'!$A$17:$A$300,A404)*C404*SUMIF($A$17:$A$300,A404,'Beladung des Speichers'!$E$17:$E$300))</f>
        <v/>
      </c>
      <c r="F404" s="153" t="str">
        <f>IF(ISBLANK('Beladung des Speichers'!A404),"",IF(C404=0,"0,00",D404/C404*E404))</f>
        <v/>
      </c>
      <c r="G404" s="154" t="str">
        <f>IF(ISBLANK('Beladung des Speichers'!A404),"",SUMIFS('Beladung des Speichers'!$C$17:$C$300,'Beladung des Speichers'!$A$17:$A$300,A404))</f>
        <v/>
      </c>
      <c r="H404" s="112" t="str">
        <f>IF(ISBLANK('Beladung des Speichers'!A404),"",'Beladung des Speichers'!C404)</f>
        <v/>
      </c>
      <c r="I404" s="155" t="str">
        <f>IF(ISBLANK('Beladung des Speichers'!A404),"",SUMIFS('Beladung des Speichers'!$E$17:$E$1001,'Beladung des Speichers'!$A$17:$A$1001,'Ergebnis (detailliert)'!A404))</f>
        <v/>
      </c>
      <c r="J404" s="113" t="str">
        <f>IF(ISBLANK('Beladung des Speichers'!A404),"",'Beladung des Speichers'!E404)</f>
        <v/>
      </c>
      <c r="K404" s="155" t="str">
        <f>IF(ISBLANK('Beladung des Speichers'!A404),"",SUMIFS('Entladung des Speichers'!$C$17:$C$1001,'Entladung des Speichers'!$A$17:$A$1001,'Ergebnis (detailliert)'!A404))</f>
        <v/>
      </c>
      <c r="L404" s="156" t="str">
        <f t="shared" si="26"/>
        <v/>
      </c>
      <c r="M404" s="156" t="str">
        <f>IF(ISBLANK('Entladung des Speichers'!A404),"",'Entladung des Speichers'!C404)</f>
        <v/>
      </c>
      <c r="N404" s="155" t="str">
        <f>IF(ISBLANK('Beladung des Speichers'!A404),"",SUMIFS('Entladung des Speichers'!$E$17:$E$1001,'Entladung des Speichers'!$A$17:$A$1001,'Ergebnis (detailliert)'!$A$17:$A$300))</f>
        <v/>
      </c>
      <c r="O404" s="113" t="str">
        <f t="shared" si="27"/>
        <v/>
      </c>
      <c r="P404" s="17" t="str">
        <f>IFERROR(IF(A404="","",N404*'Ergebnis (detailliert)'!J404/'Ergebnis (detailliert)'!I404),0)</f>
        <v/>
      </c>
      <c r="Q404" s="95" t="str">
        <f t="shared" si="28"/>
        <v/>
      </c>
      <c r="R404" s="96" t="str">
        <f t="shared" si="29"/>
        <v/>
      </c>
      <c r="S404" s="97" t="str">
        <f>IF(A404="","",IF(LOOKUP(A404,Stammdaten!$A$17:$A$1001,Stammdaten!$G$17:$G$1001)="Nein",0,IF(ISBLANK('Beladung des Speichers'!A404),"",ROUND(MIN(J404,Q404)*-1,2))))</f>
        <v/>
      </c>
    </row>
    <row r="405" spans="1:19" x14ac:dyDescent="0.2">
      <c r="A405" s="98" t="str">
        <f>IF('Beladung des Speichers'!A405="","",'Beladung des Speichers'!A405)</f>
        <v/>
      </c>
      <c r="B405" s="98" t="str">
        <f>IF('Beladung des Speichers'!B405="","",'Beladung des Speichers'!B405)</f>
        <v/>
      </c>
      <c r="C405" s="150" t="str">
        <f>IF(ISBLANK('Beladung des Speichers'!A405),"",SUMIFS('Beladung des Speichers'!$C$17:$C$300,'Beladung des Speichers'!$A$17:$A$300,A405)-SUMIFS('Entladung des Speichers'!$C$17:$C$300,'Entladung des Speichers'!$A$17:$A$300,A405)+SUMIFS(Füllstände!$B$17:$B$299,Füllstände!$A$17:$A$299,A405)-SUMIFS(Füllstände!$C$17:$C$299,Füllstände!$A$17:$A$299,A405))</f>
        <v/>
      </c>
      <c r="D405" s="151" t="str">
        <f>IF(ISBLANK('Beladung des Speichers'!A405),"",C405*'Beladung des Speichers'!C405/SUMIFS('Beladung des Speichers'!$C$17:$C$300,'Beladung des Speichers'!$A$17:$A$300,A405))</f>
        <v/>
      </c>
      <c r="E405" s="152" t="str">
        <f>IF(ISBLANK('Beladung des Speichers'!A405),"",1/SUMIFS('Beladung des Speichers'!$C$17:$C$300,'Beladung des Speichers'!$A$17:$A$300,A405)*C405*SUMIF($A$17:$A$300,A405,'Beladung des Speichers'!$E$17:$E$300))</f>
        <v/>
      </c>
      <c r="F405" s="153" t="str">
        <f>IF(ISBLANK('Beladung des Speichers'!A405),"",IF(C405=0,"0,00",D405/C405*E405))</f>
        <v/>
      </c>
      <c r="G405" s="154" t="str">
        <f>IF(ISBLANK('Beladung des Speichers'!A405),"",SUMIFS('Beladung des Speichers'!$C$17:$C$300,'Beladung des Speichers'!$A$17:$A$300,A405))</f>
        <v/>
      </c>
      <c r="H405" s="112" t="str">
        <f>IF(ISBLANK('Beladung des Speichers'!A405),"",'Beladung des Speichers'!C405)</f>
        <v/>
      </c>
      <c r="I405" s="155" t="str">
        <f>IF(ISBLANK('Beladung des Speichers'!A405),"",SUMIFS('Beladung des Speichers'!$E$17:$E$1001,'Beladung des Speichers'!$A$17:$A$1001,'Ergebnis (detailliert)'!A405))</f>
        <v/>
      </c>
      <c r="J405" s="113" t="str">
        <f>IF(ISBLANK('Beladung des Speichers'!A405),"",'Beladung des Speichers'!E405)</f>
        <v/>
      </c>
      <c r="K405" s="155" t="str">
        <f>IF(ISBLANK('Beladung des Speichers'!A405),"",SUMIFS('Entladung des Speichers'!$C$17:$C$1001,'Entladung des Speichers'!$A$17:$A$1001,'Ergebnis (detailliert)'!A405))</f>
        <v/>
      </c>
      <c r="L405" s="156" t="str">
        <f t="shared" si="26"/>
        <v/>
      </c>
      <c r="M405" s="156" t="str">
        <f>IF(ISBLANK('Entladung des Speichers'!A405),"",'Entladung des Speichers'!C405)</f>
        <v/>
      </c>
      <c r="N405" s="155" t="str">
        <f>IF(ISBLANK('Beladung des Speichers'!A405),"",SUMIFS('Entladung des Speichers'!$E$17:$E$1001,'Entladung des Speichers'!$A$17:$A$1001,'Ergebnis (detailliert)'!$A$17:$A$300))</f>
        <v/>
      </c>
      <c r="O405" s="113" t="str">
        <f t="shared" si="27"/>
        <v/>
      </c>
      <c r="P405" s="17" t="str">
        <f>IFERROR(IF(A405="","",N405*'Ergebnis (detailliert)'!J405/'Ergebnis (detailliert)'!I405),0)</f>
        <v/>
      </c>
      <c r="Q405" s="95" t="str">
        <f t="shared" si="28"/>
        <v/>
      </c>
      <c r="R405" s="96" t="str">
        <f t="shared" si="29"/>
        <v/>
      </c>
      <c r="S405" s="97" t="str">
        <f>IF(A405="","",IF(LOOKUP(A405,Stammdaten!$A$17:$A$1001,Stammdaten!$G$17:$G$1001)="Nein",0,IF(ISBLANK('Beladung des Speichers'!A405),"",ROUND(MIN(J405,Q405)*-1,2))))</f>
        <v/>
      </c>
    </row>
    <row r="406" spans="1:19" x14ac:dyDescent="0.2">
      <c r="A406" s="98" t="str">
        <f>IF('Beladung des Speichers'!A406="","",'Beladung des Speichers'!A406)</f>
        <v/>
      </c>
      <c r="B406" s="98" t="str">
        <f>IF('Beladung des Speichers'!B406="","",'Beladung des Speichers'!B406)</f>
        <v/>
      </c>
      <c r="C406" s="150" t="str">
        <f>IF(ISBLANK('Beladung des Speichers'!A406),"",SUMIFS('Beladung des Speichers'!$C$17:$C$300,'Beladung des Speichers'!$A$17:$A$300,A406)-SUMIFS('Entladung des Speichers'!$C$17:$C$300,'Entladung des Speichers'!$A$17:$A$300,A406)+SUMIFS(Füllstände!$B$17:$B$299,Füllstände!$A$17:$A$299,A406)-SUMIFS(Füllstände!$C$17:$C$299,Füllstände!$A$17:$A$299,A406))</f>
        <v/>
      </c>
      <c r="D406" s="151" t="str">
        <f>IF(ISBLANK('Beladung des Speichers'!A406),"",C406*'Beladung des Speichers'!C406/SUMIFS('Beladung des Speichers'!$C$17:$C$300,'Beladung des Speichers'!$A$17:$A$300,A406))</f>
        <v/>
      </c>
      <c r="E406" s="152" t="str">
        <f>IF(ISBLANK('Beladung des Speichers'!A406),"",1/SUMIFS('Beladung des Speichers'!$C$17:$C$300,'Beladung des Speichers'!$A$17:$A$300,A406)*C406*SUMIF($A$17:$A$300,A406,'Beladung des Speichers'!$E$17:$E$300))</f>
        <v/>
      </c>
      <c r="F406" s="153" t="str">
        <f>IF(ISBLANK('Beladung des Speichers'!A406),"",IF(C406=0,"0,00",D406/C406*E406))</f>
        <v/>
      </c>
      <c r="G406" s="154" t="str">
        <f>IF(ISBLANK('Beladung des Speichers'!A406),"",SUMIFS('Beladung des Speichers'!$C$17:$C$300,'Beladung des Speichers'!$A$17:$A$300,A406))</f>
        <v/>
      </c>
      <c r="H406" s="112" t="str">
        <f>IF(ISBLANK('Beladung des Speichers'!A406),"",'Beladung des Speichers'!C406)</f>
        <v/>
      </c>
      <c r="I406" s="155" t="str">
        <f>IF(ISBLANK('Beladung des Speichers'!A406),"",SUMIFS('Beladung des Speichers'!$E$17:$E$1001,'Beladung des Speichers'!$A$17:$A$1001,'Ergebnis (detailliert)'!A406))</f>
        <v/>
      </c>
      <c r="J406" s="113" t="str">
        <f>IF(ISBLANK('Beladung des Speichers'!A406),"",'Beladung des Speichers'!E406)</f>
        <v/>
      </c>
      <c r="K406" s="155" t="str">
        <f>IF(ISBLANK('Beladung des Speichers'!A406),"",SUMIFS('Entladung des Speichers'!$C$17:$C$1001,'Entladung des Speichers'!$A$17:$A$1001,'Ergebnis (detailliert)'!A406))</f>
        <v/>
      </c>
      <c r="L406" s="156" t="str">
        <f t="shared" si="26"/>
        <v/>
      </c>
      <c r="M406" s="156" t="str">
        <f>IF(ISBLANK('Entladung des Speichers'!A406),"",'Entladung des Speichers'!C406)</f>
        <v/>
      </c>
      <c r="N406" s="155" t="str">
        <f>IF(ISBLANK('Beladung des Speichers'!A406),"",SUMIFS('Entladung des Speichers'!$E$17:$E$1001,'Entladung des Speichers'!$A$17:$A$1001,'Ergebnis (detailliert)'!$A$17:$A$300))</f>
        <v/>
      </c>
      <c r="O406" s="113" t="str">
        <f t="shared" si="27"/>
        <v/>
      </c>
      <c r="P406" s="17" t="str">
        <f>IFERROR(IF(A406="","",N406*'Ergebnis (detailliert)'!J406/'Ergebnis (detailliert)'!I406),0)</f>
        <v/>
      </c>
      <c r="Q406" s="95" t="str">
        <f t="shared" si="28"/>
        <v/>
      </c>
      <c r="R406" s="96" t="str">
        <f t="shared" si="29"/>
        <v/>
      </c>
      <c r="S406" s="97" t="str">
        <f>IF(A406="","",IF(LOOKUP(A406,Stammdaten!$A$17:$A$1001,Stammdaten!$G$17:$G$1001)="Nein",0,IF(ISBLANK('Beladung des Speichers'!A406),"",ROUND(MIN(J406,Q406)*-1,2))))</f>
        <v/>
      </c>
    </row>
    <row r="407" spans="1:19" x14ac:dyDescent="0.2">
      <c r="A407" s="98" t="str">
        <f>IF('Beladung des Speichers'!A407="","",'Beladung des Speichers'!A407)</f>
        <v/>
      </c>
      <c r="B407" s="98" t="str">
        <f>IF('Beladung des Speichers'!B407="","",'Beladung des Speichers'!B407)</f>
        <v/>
      </c>
      <c r="C407" s="150" t="str">
        <f>IF(ISBLANK('Beladung des Speichers'!A407),"",SUMIFS('Beladung des Speichers'!$C$17:$C$300,'Beladung des Speichers'!$A$17:$A$300,A407)-SUMIFS('Entladung des Speichers'!$C$17:$C$300,'Entladung des Speichers'!$A$17:$A$300,A407)+SUMIFS(Füllstände!$B$17:$B$299,Füllstände!$A$17:$A$299,A407)-SUMIFS(Füllstände!$C$17:$C$299,Füllstände!$A$17:$A$299,A407))</f>
        <v/>
      </c>
      <c r="D407" s="151" t="str">
        <f>IF(ISBLANK('Beladung des Speichers'!A407),"",C407*'Beladung des Speichers'!C407/SUMIFS('Beladung des Speichers'!$C$17:$C$300,'Beladung des Speichers'!$A$17:$A$300,A407))</f>
        <v/>
      </c>
      <c r="E407" s="152" t="str">
        <f>IF(ISBLANK('Beladung des Speichers'!A407),"",1/SUMIFS('Beladung des Speichers'!$C$17:$C$300,'Beladung des Speichers'!$A$17:$A$300,A407)*C407*SUMIF($A$17:$A$300,A407,'Beladung des Speichers'!$E$17:$E$300))</f>
        <v/>
      </c>
      <c r="F407" s="153" t="str">
        <f>IF(ISBLANK('Beladung des Speichers'!A407),"",IF(C407=0,"0,00",D407/C407*E407))</f>
        <v/>
      </c>
      <c r="G407" s="154" t="str">
        <f>IF(ISBLANK('Beladung des Speichers'!A407),"",SUMIFS('Beladung des Speichers'!$C$17:$C$300,'Beladung des Speichers'!$A$17:$A$300,A407))</f>
        <v/>
      </c>
      <c r="H407" s="112" t="str">
        <f>IF(ISBLANK('Beladung des Speichers'!A407),"",'Beladung des Speichers'!C407)</f>
        <v/>
      </c>
      <c r="I407" s="155" t="str">
        <f>IF(ISBLANK('Beladung des Speichers'!A407),"",SUMIFS('Beladung des Speichers'!$E$17:$E$1001,'Beladung des Speichers'!$A$17:$A$1001,'Ergebnis (detailliert)'!A407))</f>
        <v/>
      </c>
      <c r="J407" s="113" t="str">
        <f>IF(ISBLANK('Beladung des Speichers'!A407),"",'Beladung des Speichers'!E407)</f>
        <v/>
      </c>
      <c r="K407" s="155" t="str">
        <f>IF(ISBLANK('Beladung des Speichers'!A407),"",SUMIFS('Entladung des Speichers'!$C$17:$C$1001,'Entladung des Speichers'!$A$17:$A$1001,'Ergebnis (detailliert)'!A407))</f>
        <v/>
      </c>
      <c r="L407" s="156" t="str">
        <f t="shared" si="26"/>
        <v/>
      </c>
      <c r="M407" s="156" t="str">
        <f>IF(ISBLANK('Entladung des Speichers'!A407),"",'Entladung des Speichers'!C407)</f>
        <v/>
      </c>
      <c r="N407" s="155" t="str">
        <f>IF(ISBLANK('Beladung des Speichers'!A407),"",SUMIFS('Entladung des Speichers'!$E$17:$E$1001,'Entladung des Speichers'!$A$17:$A$1001,'Ergebnis (detailliert)'!$A$17:$A$300))</f>
        <v/>
      </c>
      <c r="O407" s="113" t="str">
        <f t="shared" si="27"/>
        <v/>
      </c>
      <c r="P407" s="17" t="str">
        <f>IFERROR(IF(A407="","",N407*'Ergebnis (detailliert)'!J407/'Ergebnis (detailliert)'!I407),0)</f>
        <v/>
      </c>
      <c r="Q407" s="95" t="str">
        <f t="shared" si="28"/>
        <v/>
      </c>
      <c r="R407" s="96" t="str">
        <f t="shared" si="29"/>
        <v/>
      </c>
      <c r="S407" s="97" t="str">
        <f>IF(A407="","",IF(LOOKUP(A407,Stammdaten!$A$17:$A$1001,Stammdaten!$G$17:$G$1001)="Nein",0,IF(ISBLANK('Beladung des Speichers'!A407),"",ROUND(MIN(J407,Q407)*-1,2))))</f>
        <v/>
      </c>
    </row>
    <row r="408" spans="1:19" x14ac:dyDescent="0.2">
      <c r="A408" s="98" t="str">
        <f>IF('Beladung des Speichers'!A408="","",'Beladung des Speichers'!A408)</f>
        <v/>
      </c>
      <c r="B408" s="98" t="str">
        <f>IF('Beladung des Speichers'!B408="","",'Beladung des Speichers'!B408)</f>
        <v/>
      </c>
      <c r="C408" s="150" t="str">
        <f>IF(ISBLANK('Beladung des Speichers'!A408),"",SUMIFS('Beladung des Speichers'!$C$17:$C$300,'Beladung des Speichers'!$A$17:$A$300,A408)-SUMIFS('Entladung des Speichers'!$C$17:$C$300,'Entladung des Speichers'!$A$17:$A$300,A408)+SUMIFS(Füllstände!$B$17:$B$299,Füllstände!$A$17:$A$299,A408)-SUMIFS(Füllstände!$C$17:$C$299,Füllstände!$A$17:$A$299,A408))</f>
        <v/>
      </c>
      <c r="D408" s="151" t="str">
        <f>IF(ISBLANK('Beladung des Speichers'!A408),"",C408*'Beladung des Speichers'!C408/SUMIFS('Beladung des Speichers'!$C$17:$C$300,'Beladung des Speichers'!$A$17:$A$300,A408))</f>
        <v/>
      </c>
      <c r="E408" s="152" t="str">
        <f>IF(ISBLANK('Beladung des Speichers'!A408),"",1/SUMIFS('Beladung des Speichers'!$C$17:$C$300,'Beladung des Speichers'!$A$17:$A$300,A408)*C408*SUMIF($A$17:$A$300,A408,'Beladung des Speichers'!$E$17:$E$300))</f>
        <v/>
      </c>
      <c r="F408" s="153" t="str">
        <f>IF(ISBLANK('Beladung des Speichers'!A408),"",IF(C408=0,"0,00",D408/C408*E408))</f>
        <v/>
      </c>
      <c r="G408" s="154" t="str">
        <f>IF(ISBLANK('Beladung des Speichers'!A408),"",SUMIFS('Beladung des Speichers'!$C$17:$C$300,'Beladung des Speichers'!$A$17:$A$300,A408))</f>
        <v/>
      </c>
      <c r="H408" s="112" t="str">
        <f>IF(ISBLANK('Beladung des Speichers'!A408),"",'Beladung des Speichers'!C408)</f>
        <v/>
      </c>
      <c r="I408" s="155" t="str">
        <f>IF(ISBLANK('Beladung des Speichers'!A408),"",SUMIFS('Beladung des Speichers'!$E$17:$E$1001,'Beladung des Speichers'!$A$17:$A$1001,'Ergebnis (detailliert)'!A408))</f>
        <v/>
      </c>
      <c r="J408" s="113" t="str">
        <f>IF(ISBLANK('Beladung des Speichers'!A408),"",'Beladung des Speichers'!E408)</f>
        <v/>
      </c>
      <c r="K408" s="155" t="str">
        <f>IF(ISBLANK('Beladung des Speichers'!A408),"",SUMIFS('Entladung des Speichers'!$C$17:$C$1001,'Entladung des Speichers'!$A$17:$A$1001,'Ergebnis (detailliert)'!A408))</f>
        <v/>
      </c>
      <c r="L408" s="156" t="str">
        <f t="shared" si="26"/>
        <v/>
      </c>
      <c r="M408" s="156" t="str">
        <f>IF(ISBLANK('Entladung des Speichers'!A408),"",'Entladung des Speichers'!C408)</f>
        <v/>
      </c>
      <c r="N408" s="155" t="str">
        <f>IF(ISBLANK('Beladung des Speichers'!A408),"",SUMIFS('Entladung des Speichers'!$E$17:$E$1001,'Entladung des Speichers'!$A$17:$A$1001,'Ergebnis (detailliert)'!$A$17:$A$300))</f>
        <v/>
      </c>
      <c r="O408" s="113" t="str">
        <f t="shared" si="27"/>
        <v/>
      </c>
      <c r="P408" s="17" t="str">
        <f>IFERROR(IF(A408="","",N408*'Ergebnis (detailliert)'!J408/'Ergebnis (detailliert)'!I408),0)</f>
        <v/>
      </c>
      <c r="Q408" s="95" t="str">
        <f t="shared" si="28"/>
        <v/>
      </c>
      <c r="R408" s="96" t="str">
        <f t="shared" si="29"/>
        <v/>
      </c>
      <c r="S408" s="97" t="str">
        <f>IF(A408="","",IF(LOOKUP(A408,Stammdaten!$A$17:$A$1001,Stammdaten!$G$17:$G$1001)="Nein",0,IF(ISBLANK('Beladung des Speichers'!A408),"",ROUND(MIN(J408,Q408)*-1,2))))</f>
        <v/>
      </c>
    </row>
    <row r="409" spans="1:19" x14ac:dyDescent="0.2">
      <c r="A409" s="98" t="str">
        <f>IF('Beladung des Speichers'!A409="","",'Beladung des Speichers'!A409)</f>
        <v/>
      </c>
      <c r="B409" s="98" t="str">
        <f>IF('Beladung des Speichers'!B409="","",'Beladung des Speichers'!B409)</f>
        <v/>
      </c>
      <c r="C409" s="150" t="str">
        <f>IF(ISBLANK('Beladung des Speichers'!A409),"",SUMIFS('Beladung des Speichers'!$C$17:$C$300,'Beladung des Speichers'!$A$17:$A$300,A409)-SUMIFS('Entladung des Speichers'!$C$17:$C$300,'Entladung des Speichers'!$A$17:$A$300,A409)+SUMIFS(Füllstände!$B$17:$B$299,Füllstände!$A$17:$A$299,A409)-SUMIFS(Füllstände!$C$17:$C$299,Füllstände!$A$17:$A$299,A409))</f>
        <v/>
      </c>
      <c r="D409" s="151" t="str">
        <f>IF(ISBLANK('Beladung des Speichers'!A409),"",C409*'Beladung des Speichers'!C409/SUMIFS('Beladung des Speichers'!$C$17:$C$300,'Beladung des Speichers'!$A$17:$A$300,A409))</f>
        <v/>
      </c>
      <c r="E409" s="152" t="str">
        <f>IF(ISBLANK('Beladung des Speichers'!A409),"",1/SUMIFS('Beladung des Speichers'!$C$17:$C$300,'Beladung des Speichers'!$A$17:$A$300,A409)*C409*SUMIF($A$17:$A$300,A409,'Beladung des Speichers'!$E$17:$E$300))</f>
        <v/>
      </c>
      <c r="F409" s="153" t="str">
        <f>IF(ISBLANK('Beladung des Speichers'!A409),"",IF(C409=0,"0,00",D409/C409*E409))</f>
        <v/>
      </c>
      <c r="G409" s="154" t="str">
        <f>IF(ISBLANK('Beladung des Speichers'!A409),"",SUMIFS('Beladung des Speichers'!$C$17:$C$300,'Beladung des Speichers'!$A$17:$A$300,A409))</f>
        <v/>
      </c>
      <c r="H409" s="112" t="str">
        <f>IF(ISBLANK('Beladung des Speichers'!A409),"",'Beladung des Speichers'!C409)</f>
        <v/>
      </c>
      <c r="I409" s="155" t="str">
        <f>IF(ISBLANK('Beladung des Speichers'!A409),"",SUMIFS('Beladung des Speichers'!$E$17:$E$1001,'Beladung des Speichers'!$A$17:$A$1001,'Ergebnis (detailliert)'!A409))</f>
        <v/>
      </c>
      <c r="J409" s="113" t="str">
        <f>IF(ISBLANK('Beladung des Speichers'!A409),"",'Beladung des Speichers'!E409)</f>
        <v/>
      </c>
      <c r="K409" s="155" t="str">
        <f>IF(ISBLANK('Beladung des Speichers'!A409),"",SUMIFS('Entladung des Speichers'!$C$17:$C$1001,'Entladung des Speichers'!$A$17:$A$1001,'Ergebnis (detailliert)'!A409))</f>
        <v/>
      </c>
      <c r="L409" s="156" t="str">
        <f t="shared" si="26"/>
        <v/>
      </c>
      <c r="M409" s="156" t="str">
        <f>IF(ISBLANK('Entladung des Speichers'!A409),"",'Entladung des Speichers'!C409)</f>
        <v/>
      </c>
      <c r="N409" s="155" t="str">
        <f>IF(ISBLANK('Beladung des Speichers'!A409),"",SUMIFS('Entladung des Speichers'!$E$17:$E$1001,'Entladung des Speichers'!$A$17:$A$1001,'Ergebnis (detailliert)'!$A$17:$A$300))</f>
        <v/>
      </c>
      <c r="O409" s="113" t="str">
        <f t="shared" si="27"/>
        <v/>
      </c>
      <c r="P409" s="17" t="str">
        <f>IFERROR(IF(A409="","",N409*'Ergebnis (detailliert)'!J409/'Ergebnis (detailliert)'!I409),0)</f>
        <v/>
      </c>
      <c r="Q409" s="95" t="str">
        <f t="shared" si="28"/>
        <v/>
      </c>
      <c r="R409" s="96" t="str">
        <f t="shared" si="29"/>
        <v/>
      </c>
      <c r="S409" s="97" t="str">
        <f>IF(A409="","",IF(LOOKUP(A409,Stammdaten!$A$17:$A$1001,Stammdaten!$G$17:$G$1001)="Nein",0,IF(ISBLANK('Beladung des Speichers'!A409),"",ROUND(MIN(J409,Q409)*-1,2))))</f>
        <v/>
      </c>
    </row>
    <row r="410" spans="1:19" x14ac:dyDescent="0.2">
      <c r="A410" s="98" t="str">
        <f>IF('Beladung des Speichers'!A410="","",'Beladung des Speichers'!A410)</f>
        <v/>
      </c>
      <c r="B410" s="98" t="str">
        <f>IF('Beladung des Speichers'!B410="","",'Beladung des Speichers'!B410)</f>
        <v/>
      </c>
      <c r="C410" s="150" t="str">
        <f>IF(ISBLANK('Beladung des Speichers'!A410),"",SUMIFS('Beladung des Speichers'!$C$17:$C$300,'Beladung des Speichers'!$A$17:$A$300,A410)-SUMIFS('Entladung des Speichers'!$C$17:$C$300,'Entladung des Speichers'!$A$17:$A$300,A410)+SUMIFS(Füllstände!$B$17:$B$299,Füllstände!$A$17:$A$299,A410)-SUMIFS(Füllstände!$C$17:$C$299,Füllstände!$A$17:$A$299,A410))</f>
        <v/>
      </c>
      <c r="D410" s="151" t="str">
        <f>IF(ISBLANK('Beladung des Speichers'!A410),"",C410*'Beladung des Speichers'!C410/SUMIFS('Beladung des Speichers'!$C$17:$C$300,'Beladung des Speichers'!$A$17:$A$300,A410))</f>
        <v/>
      </c>
      <c r="E410" s="152" t="str">
        <f>IF(ISBLANK('Beladung des Speichers'!A410),"",1/SUMIFS('Beladung des Speichers'!$C$17:$C$300,'Beladung des Speichers'!$A$17:$A$300,A410)*C410*SUMIF($A$17:$A$300,A410,'Beladung des Speichers'!$E$17:$E$300))</f>
        <v/>
      </c>
      <c r="F410" s="153" t="str">
        <f>IF(ISBLANK('Beladung des Speichers'!A410),"",IF(C410=0,"0,00",D410/C410*E410))</f>
        <v/>
      </c>
      <c r="G410" s="154" t="str">
        <f>IF(ISBLANK('Beladung des Speichers'!A410),"",SUMIFS('Beladung des Speichers'!$C$17:$C$300,'Beladung des Speichers'!$A$17:$A$300,A410))</f>
        <v/>
      </c>
      <c r="H410" s="112" t="str">
        <f>IF(ISBLANK('Beladung des Speichers'!A410),"",'Beladung des Speichers'!C410)</f>
        <v/>
      </c>
      <c r="I410" s="155" t="str">
        <f>IF(ISBLANK('Beladung des Speichers'!A410),"",SUMIFS('Beladung des Speichers'!$E$17:$E$1001,'Beladung des Speichers'!$A$17:$A$1001,'Ergebnis (detailliert)'!A410))</f>
        <v/>
      </c>
      <c r="J410" s="113" t="str">
        <f>IF(ISBLANK('Beladung des Speichers'!A410),"",'Beladung des Speichers'!E410)</f>
        <v/>
      </c>
      <c r="K410" s="155" t="str">
        <f>IF(ISBLANK('Beladung des Speichers'!A410),"",SUMIFS('Entladung des Speichers'!$C$17:$C$1001,'Entladung des Speichers'!$A$17:$A$1001,'Ergebnis (detailliert)'!A410))</f>
        <v/>
      </c>
      <c r="L410" s="156" t="str">
        <f t="shared" si="26"/>
        <v/>
      </c>
      <c r="M410" s="156" t="str">
        <f>IF(ISBLANK('Entladung des Speichers'!A410),"",'Entladung des Speichers'!C410)</f>
        <v/>
      </c>
      <c r="N410" s="155" t="str">
        <f>IF(ISBLANK('Beladung des Speichers'!A410),"",SUMIFS('Entladung des Speichers'!$E$17:$E$1001,'Entladung des Speichers'!$A$17:$A$1001,'Ergebnis (detailliert)'!$A$17:$A$300))</f>
        <v/>
      </c>
      <c r="O410" s="113" t="str">
        <f t="shared" si="27"/>
        <v/>
      </c>
      <c r="P410" s="17" t="str">
        <f>IFERROR(IF(A410="","",N410*'Ergebnis (detailliert)'!J410/'Ergebnis (detailliert)'!I410),0)</f>
        <v/>
      </c>
      <c r="Q410" s="95" t="str">
        <f t="shared" si="28"/>
        <v/>
      </c>
      <c r="R410" s="96" t="str">
        <f t="shared" si="29"/>
        <v/>
      </c>
      <c r="S410" s="97" t="str">
        <f>IF(A410="","",IF(LOOKUP(A410,Stammdaten!$A$17:$A$1001,Stammdaten!$G$17:$G$1001)="Nein",0,IF(ISBLANK('Beladung des Speichers'!A410),"",ROUND(MIN(J410,Q410)*-1,2))))</f>
        <v/>
      </c>
    </row>
    <row r="411" spans="1:19" x14ac:dyDescent="0.2">
      <c r="A411" s="98" t="str">
        <f>IF('Beladung des Speichers'!A411="","",'Beladung des Speichers'!A411)</f>
        <v/>
      </c>
      <c r="B411" s="98" t="str">
        <f>IF('Beladung des Speichers'!B411="","",'Beladung des Speichers'!B411)</f>
        <v/>
      </c>
      <c r="C411" s="150" t="str">
        <f>IF(ISBLANK('Beladung des Speichers'!A411),"",SUMIFS('Beladung des Speichers'!$C$17:$C$300,'Beladung des Speichers'!$A$17:$A$300,A411)-SUMIFS('Entladung des Speichers'!$C$17:$C$300,'Entladung des Speichers'!$A$17:$A$300,A411)+SUMIFS(Füllstände!$B$17:$B$299,Füllstände!$A$17:$A$299,A411)-SUMIFS(Füllstände!$C$17:$C$299,Füllstände!$A$17:$A$299,A411))</f>
        <v/>
      </c>
      <c r="D411" s="151" t="str">
        <f>IF(ISBLANK('Beladung des Speichers'!A411),"",C411*'Beladung des Speichers'!C411/SUMIFS('Beladung des Speichers'!$C$17:$C$300,'Beladung des Speichers'!$A$17:$A$300,A411))</f>
        <v/>
      </c>
      <c r="E411" s="152" t="str">
        <f>IF(ISBLANK('Beladung des Speichers'!A411),"",1/SUMIFS('Beladung des Speichers'!$C$17:$C$300,'Beladung des Speichers'!$A$17:$A$300,A411)*C411*SUMIF($A$17:$A$300,A411,'Beladung des Speichers'!$E$17:$E$300))</f>
        <v/>
      </c>
      <c r="F411" s="153" t="str">
        <f>IF(ISBLANK('Beladung des Speichers'!A411),"",IF(C411=0,"0,00",D411/C411*E411))</f>
        <v/>
      </c>
      <c r="G411" s="154" t="str">
        <f>IF(ISBLANK('Beladung des Speichers'!A411),"",SUMIFS('Beladung des Speichers'!$C$17:$C$300,'Beladung des Speichers'!$A$17:$A$300,A411))</f>
        <v/>
      </c>
      <c r="H411" s="112" t="str">
        <f>IF(ISBLANK('Beladung des Speichers'!A411),"",'Beladung des Speichers'!C411)</f>
        <v/>
      </c>
      <c r="I411" s="155" t="str">
        <f>IF(ISBLANK('Beladung des Speichers'!A411),"",SUMIFS('Beladung des Speichers'!$E$17:$E$1001,'Beladung des Speichers'!$A$17:$A$1001,'Ergebnis (detailliert)'!A411))</f>
        <v/>
      </c>
      <c r="J411" s="113" t="str">
        <f>IF(ISBLANK('Beladung des Speichers'!A411),"",'Beladung des Speichers'!E411)</f>
        <v/>
      </c>
      <c r="K411" s="155" t="str">
        <f>IF(ISBLANK('Beladung des Speichers'!A411),"",SUMIFS('Entladung des Speichers'!$C$17:$C$1001,'Entladung des Speichers'!$A$17:$A$1001,'Ergebnis (detailliert)'!A411))</f>
        <v/>
      </c>
      <c r="L411" s="156" t="str">
        <f t="shared" si="26"/>
        <v/>
      </c>
      <c r="M411" s="156" t="str">
        <f>IF(ISBLANK('Entladung des Speichers'!A411),"",'Entladung des Speichers'!C411)</f>
        <v/>
      </c>
      <c r="N411" s="155" t="str">
        <f>IF(ISBLANK('Beladung des Speichers'!A411),"",SUMIFS('Entladung des Speichers'!$E$17:$E$1001,'Entladung des Speichers'!$A$17:$A$1001,'Ergebnis (detailliert)'!$A$17:$A$300))</f>
        <v/>
      </c>
      <c r="O411" s="113" t="str">
        <f t="shared" si="27"/>
        <v/>
      </c>
      <c r="P411" s="17" t="str">
        <f>IFERROR(IF(A411="","",N411*'Ergebnis (detailliert)'!J411/'Ergebnis (detailliert)'!I411),0)</f>
        <v/>
      </c>
      <c r="Q411" s="95" t="str">
        <f t="shared" si="28"/>
        <v/>
      </c>
      <c r="R411" s="96" t="str">
        <f t="shared" si="29"/>
        <v/>
      </c>
      <c r="S411" s="97" t="str">
        <f>IF(A411="","",IF(LOOKUP(A411,Stammdaten!$A$17:$A$1001,Stammdaten!$G$17:$G$1001)="Nein",0,IF(ISBLANK('Beladung des Speichers'!A411),"",ROUND(MIN(J411,Q411)*-1,2))))</f>
        <v/>
      </c>
    </row>
    <row r="412" spans="1:19" x14ac:dyDescent="0.2">
      <c r="A412" s="98" t="str">
        <f>IF('Beladung des Speichers'!A412="","",'Beladung des Speichers'!A412)</f>
        <v/>
      </c>
      <c r="B412" s="98" t="str">
        <f>IF('Beladung des Speichers'!B412="","",'Beladung des Speichers'!B412)</f>
        <v/>
      </c>
      <c r="C412" s="150" t="str">
        <f>IF(ISBLANK('Beladung des Speichers'!A412),"",SUMIFS('Beladung des Speichers'!$C$17:$C$300,'Beladung des Speichers'!$A$17:$A$300,A412)-SUMIFS('Entladung des Speichers'!$C$17:$C$300,'Entladung des Speichers'!$A$17:$A$300,A412)+SUMIFS(Füllstände!$B$17:$B$299,Füllstände!$A$17:$A$299,A412)-SUMIFS(Füllstände!$C$17:$C$299,Füllstände!$A$17:$A$299,A412))</f>
        <v/>
      </c>
      <c r="D412" s="151" t="str">
        <f>IF(ISBLANK('Beladung des Speichers'!A412),"",C412*'Beladung des Speichers'!C412/SUMIFS('Beladung des Speichers'!$C$17:$C$300,'Beladung des Speichers'!$A$17:$A$300,A412))</f>
        <v/>
      </c>
      <c r="E412" s="152" t="str">
        <f>IF(ISBLANK('Beladung des Speichers'!A412),"",1/SUMIFS('Beladung des Speichers'!$C$17:$C$300,'Beladung des Speichers'!$A$17:$A$300,A412)*C412*SUMIF($A$17:$A$300,A412,'Beladung des Speichers'!$E$17:$E$300))</f>
        <v/>
      </c>
      <c r="F412" s="153" t="str">
        <f>IF(ISBLANK('Beladung des Speichers'!A412),"",IF(C412=0,"0,00",D412/C412*E412))</f>
        <v/>
      </c>
      <c r="G412" s="154" t="str">
        <f>IF(ISBLANK('Beladung des Speichers'!A412),"",SUMIFS('Beladung des Speichers'!$C$17:$C$300,'Beladung des Speichers'!$A$17:$A$300,A412))</f>
        <v/>
      </c>
      <c r="H412" s="112" t="str">
        <f>IF(ISBLANK('Beladung des Speichers'!A412),"",'Beladung des Speichers'!C412)</f>
        <v/>
      </c>
      <c r="I412" s="155" t="str">
        <f>IF(ISBLANK('Beladung des Speichers'!A412),"",SUMIFS('Beladung des Speichers'!$E$17:$E$1001,'Beladung des Speichers'!$A$17:$A$1001,'Ergebnis (detailliert)'!A412))</f>
        <v/>
      </c>
      <c r="J412" s="113" t="str">
        <f>IF(ISBLANK('Beladung des Speichers'!A412),"",'Beladung des Speichers'!E412)</f>
        <v/>
      </c>
      <c r="K412" s="155" t="str">
        <f>IF(ISBLANK('Beladung des Speichers'!A412),"",SUMIFS('Entladung des Speichers'!$C$17:$C$1001,'Entladung des Speichers'!$A$17:$A$1001,'Ergebnis (detailliert)'!A412))</f>
        <v/>
      </c>
      <c r="L412" s="156" t="str">
        <f t="shared" si="26"/>
        <v/>
      </c>
      <c r="M412" s="156" t="str">
        <f>IF(ISBLANK('Entladung des Speichers'!A412),"",'Entladung des Speichers'!C412)</f>
        <v/>
      </c>
      <c r="N412" s="155" t="str">
        <f>IF(ISBLANK('Beladung des Speichers'!A412),"",SUMIFS('Entladung des Speichers'!$E$17:$E$1001,'Entladung des Speichers'!$A$17:$A$1001,'Ergebnis (detailliert)'!$A$17:$A$300))</f>
        <v/>
      </c>
      <c r="O412" s="113" t="str">
        <f t="shared" si="27"/>
        <v/>
      </c>
      <c r="P412" s="17" t="str">
        <f>IFERROR(IF(A412="","",N412*'Ergebnis (detailliert)'!J412/'Ergebnis (detailliert)'!I412),0)</f>
        <v/>
      </c>
      <c r="Q412" s="95" t="str">
        <f t="shared" si="28"/>
        <v/>
      </c>
      <c r="R412" s="96" t="str">
        <f t="shared" si="29"/>
        <v/>
      </c>
      <c r="S412" s="97" t="str">
        <f>IF(A412="","",IF(LOOKUP(A412,Stammdaten!$A$17:$A$1001,Stammdaten!$G$17:$G$1001)="Nein",0,IF(ISBLANK('Beladung des Speichers'!A412),"",ROUND(MIN(J412,Q412)*-1,2))))</f>
        <v/>
      </c>
    </row>
    <row r="413" spans="1:19" x14ac:dyDescent="0.2">
      <c r="A413" s="98" t="str">
        <f>IF('Beladung des Speichers'!A413="","",'Beladung des Speichers'!A413)</f>
        <v/>
      </c>
      <c r="B413" s="98" t="str">
        <f>IF('Beladung des Speichers'!B413="","",'Beladung des Speichers'!B413)</f>
        <v/>
      </c>
      <c r="C413" s="150" t="str">
        <f>IF(ISBLANK('Beladung des Speichers'!A413),"",SUMIFS('Beladung des Speichers'!$C$17:$C$300,'Beladung des Speichers'!$A$17:$A$300,A413)-SUMIFS('Entladung des Speichers'!$C$17:$C$300,'Entladung des Speichers'!$A$17:$A$300,A413)+SUMIFS(Füllstände!$B$17:$B$299,Füllstände!$A$17:$A$299,A413)-SUMIFS(Füllstände!$C$17:$C$299,Füllstände!$A$17:$A$299,A413))</f>
        <v/>
      </c>
      <c r="D413" s="151" t="str">
        <f>IF(ISBLANK('Beladung des Speichers'!A413),"",C413*'Beladung des Speichers'!C413/SUMIFS('Beladung des Speichers'!$C$17:$C$300,'Beladung des Speichers'!$A$17:$A$300,A413))</f>
        <v/>
      </c>
      <c r="E413" s="152" t="str">
        <f>IF(ISBLANK('Beladung des Speichers'!A413),"",1/SUMIFS('Beladung des Speichers'!$C$17:$C$300,'Beladung des Speichers'!$A$17:$A$300,A413)*C413*SUMIF($A$17:$A$300,A413,'Beladung des Speichers'!$E$17:$E$300))</f>
        <v/>
      </c>
      <c r="F413" s="153" t="str">
        <f>IF(ISBLANK('Beladung des Speichers'!A413),"",IF(C413=0,"0,00",D413/C413*E413))</f>
        <v/>
      </c>
      <c r="G413" s="154" t="str">
        <f>IF(ISBLANK('Beladung des Speichers'!A413),"",SUMIFS('Beladung des Speichers'!$C$17:$C$300,'Beladung des Speichers'!$A$17:$A$300,A413))</f>
        <v/>
      </c>
      <c r="H413" s="112" t="str">
        <f>IF(ISBLANK('Beladung des Speichers'!A413),"",'Beladung des Speichers'!C413)</f>
        <v/>
      </c>
      <c r="I413" s="155" t="str">
        <f>IF(ISBLANK('Beladung des Speichers'!A413),"",SUMIFS('Beladung des Speichers'!$E$17:$E$1001,'Beladung des Speichers'!$A$17:$A$1001,'Ergebnis (detailliert)'!A413))</f>
        <v/>
      </c>
      <c r="J413" s="113" t="str">
        <f>IF(ISBLANK('Beladung des Speichers'!A413),"",'Beladung des Speichers'!E413)</f>
        <v/>
      </c>
      <c r="K413" s="155" t="str">
        <f>IF(ISBLANK('Beladung des Speichers'!A413),"",SUMIFS('Entladung des Speichers'!$C$17:$C$1001,'Entladung des Speichers'!$A$17:$A$1001,'Ergebnis (detailliert)'!A413))</f>
        <v/>
      </c>
      <c r="L413" s="156" t="str">
        <f t="shared" si="26"/>
        <v/>
      </c>
      <c r="M413" s="156" t="str">
        <f>IF(ISBLANK('Entladung des Speichers'!A413),"",'Entladung des Speichers'!C413)</f>
        <v/>
      </c>
      <c r="N413" s="155" t="str">
        <f>IF(ISBLANK('Beladung des Speichers'!A413),"",SUMIFS('Entladung des Speichers'!$E$17:$E$1001,'Entladung des Speichers'!$A$17:$A$1001,'Ergebnis (detailliert)'!$A$17:$A$300))</f>
        <v/>
      </c>
      <c r="O413" s="113" t="str">
        <f t="shared" si="27"/>
        <v/>
      </c>
      <c r="P413" s="17" t="str">
        <f>IFERROR(IF(A413="","",N413*'Ergebnis (detailliert)'!J413/'Ergebnis (detailliert)'!I413),0)</f>
        <v/>
      </c>
      <c r="Q413" s="95" t="str">
        <f t="shared" si="28"/>
        <v/>
      </c>
      <c r="R413" s="96" t="str">
        <f t="shared" si="29"/>
        <v/>
      </c>
      <c r="S413" s="97" t="str">
        <f>IF(A413="","",IF(LOOKUP(A413,Stammdaten!$A$17:$A$1001,Stammdaten!$G$17:$G$1001)="Nein",0,IF(ISBLANK('Beladung des Speichers'!A413),"",ROUND(MIN(J413,Q413)*-1,2))))</f>
        <v/>
      </c>
    </row>
    <row r="414" spans="1:19" x14ac:dyDescent="0.2">
      <c r="A414" s="98" t="str">
        <f>IF('Beladung des Speichers'!A414="","",'Beladung des Speichers'!A414)</f>
        <v/>
      </c>
      <c r="B414" s="98" t="str">
        <f>IF('Beladung des Speichers'!B414="","",'Beladung des Speichers'!B414)</f>
        <v/>
      </c>
      <c r="C414" s="150" t="str">
        <f>IF(ISBLANK('Beladung des Speichers'!A414),"",SUMIFS('Beladung des Speichers'!$C$17:$C$300,'Beladung des Speichers'!$A$17:$A$300,A414)-SUMIFS('Entladung des Speichers'!$C$17:$C$300,'Entladung des Speichers'!$A$17:$A$300,A414)+SUMIFS(Füllstände!$B$17:$B$299,Füllstände!$A$17:$A$299,A414)-SUMIFS(Füllstände!$C$17:$C$299,Füllstände!$A$17:$A$299,A414))</f>
        <v/>
      </c>
      <c r="D414" s="151" t="str">
        <f>IF(ISBLANK('Beladung des Speichers'!A414),"",C414*'Beladung des Speichers'!C414/SUMIFS('Beladung des Speichers'!$C$17:$C$300,'Beladung des Speichers'!$A$17:$A$300,A414))</f>
        <v/>
      </c>
      <c r="E414" s="152" t="str">
        <f>IF(ISBLANK('Beladung des Speichers'!A414),"",1/SUMIFS('Beladung des Speichers'!$C$17:$C$300,'Beladung des Speichers'!$A$17:$A$300,A414)*C414*SUMIF($A$17:$A$300,A414,'Beladung des Speichers'!$E$17:$E$300))</f>
        <v/>
      </c>
      <c r="F414" s="153" t="str">
        <f>IF(ISBLANK('Beladung des Speichers'!A414),"",IF(C414=0,"0,00",D414/C414*E414))</f>
        <v/>
      </c>
      <c r="G414" s="154" t="str">
        <f>IF(ISBLANK('Beladung des Speichers'!A414),"",SUMIFS('Beladung des Speichers'!$C$17:$C$300,'Beladung des Speichers'!$A$17:$A$300,A414))</f>
        <v/>
      </c>
      <c r="H414" s="112" t="str">
        <f>IF(ISBLANK('Beladung des Speichers'!A414),"",'Beladung des Speichers'!C414)</f>
        <v/>
      </c>
      <c r="I414" s="155" t="str">
        <f>IF(ISBLANK('Beladung des Speichers'!A414),"",SUMIFS('Beladung des Speichers'!$E$17:$E$1001,'Beladung des Speichers'!$A$17:$A$1001,'Ergebnis (detailliert)'!A414))</f>
        <v/>
      </c>
      <c r="J414" s="113" t="str">
        <f>IF(ISBLANK('Beladung des Speichers'!A414),"",'Beladung des Speichers'!E414)</f>
        <v/>
      </c>
      <c r="K414" s="155" t="str">
        <f>IF(ISBLANK('Beladung des Speichers'!A414),"",SUMIFS('Entladung des Speichers'!$C$17:$C$1001,'Entladung des Speichers'!$A$17:$A$1001,'Ergebnis (detailliert)'!A414))</f>
        <v/>
      </c>
      <c r="L414" s="156" t="str">
        <f t="shared" si="26"/>
        <v/>
      </c>
      <c r="M414" s="156" t="str">
        <f>IF(ISBLANK('Entladung des Speichers'!A414),"",'Entladung des Speichers'!C414)</f>
        <v/>
      </c>
      <c r="N414" s="155" t="str">
        <f>IF(ISBLANK('Beladung des Speichers'!A414),"",SUMIFS('Entladung des Speichers'!$E$17:$E$1001,'Entladung des Speichers'!$A$17:$A$1001,'Ergebnis (detailliert)'!$A$17:$A$300))</f>
        <v/>
      </c>
      <c r="O414" s="113" t="str">
        <f t="shared" si="27"/>
        <v/>
      </c>
      <c r="P414" s="17" t="str">
        <f>IFERROR(IF(A414="","",N414*'Ergebnis (detailliert)'!J414/'Ergebnis (detailliert)'!I414),0)</f>
        <v/>
      </c>
      <c r="Q414" s="95" t="str">
        <f t="shared" si="28"/>
        <v/>
      </c>
      <c r="R414" s="96" t="str">
        <f t="shared" si="29"/>
        <v/>
      </c>
      <c r="S414" s="97" t="str">
        <f>IF(A414="","",IF(LOOKUP(A414,Stammdaten!$A$17:$A$1001,Stammdaten!$G$17:$G$1001)="Nein",0,IF(ISBLANK('Beladung des Speichers'!A414),"",ROUND(MIN(J414,Q414)*-1,2))))</f>
        <v/>
      </c>
    </row>
    <row r="415" spans="1:19" x14ac:dyDescent="0.2">
      <c r="A415" s="98" t="str">
        <f>IF('Beladung des Speichers'!A415="","",'Beladung des Speichers'!A415)</f>
        <v/>
      </c>
      <c r="B415" s="98" t="str">
        <f>IF('Beladung des Speichers'!B415="","",'Beladung des Speichers'!B415)</f>
        <v/>
      </c>
      <c r="C415" s="150" t="str">
        <f>IF(ISBLANK('Beladung des Speichers'!A415),"",SUMIFS('Beladung des Speichers'!$C$17:$C$300,'Beladung des Speichers'!$A$17:$A$300,A415)-SUMIFS('Entladung des Speichers'!$C$17:$C$300,'Entladung des Speichers'!$A$17:$A$300,A415)+SUMIFS(Füllstände!$B$17:$B$299,Füllstände!$A$17:$A$299,A415)-SUMIFS(Füllstände!$C$17:$C$299,Füllstände!$A$17:$A$299,A415))</f>
        <v/>
      </c>
      <c r="D415" s="151" t="str">
        <f>IF(ISBLANK('Beladung des Speichers'!A415),"",C415*'Beladung des Speichers'!C415/SUMIFS('Beladung des Speichers'!$C$17:$C$300,'Beladung des Speichers'!$A$17:$A$300,A415))</f>
        <v/>
      </c>
      <c r="E415" s="152" t="str">
        <f>IF(ISBLANK('Beladung des Speichers'!A415),"",1/SUMIFS('Beladung des Speichers'!$C$17:$C$300,'Beladung des Speichers'!$A$17:$A$300,A415)*C415*SUMIF($A$17:$A$300,A415,'Beladung des Speichers'!$E$17:$E$300))</f>
        <v/>
      </c>
      <c r="F415" s="153" t="str">
        <f>IF(ISBLANK('Beladung des Speichers'!A415),"",IF(C415=0,"0,00",D415/C415*E415))</f>
        <v/>
      </c>
      <c r="G415" s="154" t="str">
        <f>IF(ISBLANK('Beladung des Speichers'!A415),"",SUMIFS('Beladung des Speichers'!$C$17:$C$300,'Beladung des Speichers'!$A$17:$A$300,A415))</f>
        <v/>
      </c>
      <c r="H415" s="112" t="str">
        <f>IF(ISBLANK('Beladung des Speichers'!A415),"",'Beladung des Speichers'!C415)</f>
        <v/>
      </c>
      <c r="I415" s="155" t="str">
        <f>IF(ISBLANK('Beladung des Speichers'!A415),"",SUMIFS('Beladung des Speichers'!$E$17:$E$1001,'Beladung des Speichers'!$A$17:$A$1001,'Ergebnis (detailliert)'!A415))</f>
        <v/>
      </c>
      <c r="J415" s="113" t="str">
        <f>IF(ISBLANK('Beladung des Speichers'!A415),"",'Beladung des Speichers'!E415)</f>
        <v/>
      </c>
      <c r="K415" s="155" t="str">
        <f>IF(ISBLANK('Beladung des Speichers'!A415),"",SUMIFS('Entladung des Speichers'!$C$17:$C$1001,'Entladung des Speichers'!$A$17:$A$1001,'Ergebnis (detailliert)'!A415))</f>
        <v/>
      </c>
      <c r="L415" s="156" t="str">
        <f t="shared" si="26"/>
        <v/>
      </c>
      <c r="M415" s="156" t="str">
        <f>IF(ISBLANK('Entladung des Speichers'!A415),"",'Entladung des Speichers'!C415)</f>
        <v/>
      </c>
      <c r="N415" s="155" t="str">
        <f>IF(ISBLANK('Beladung des Speichers'!A415),"",SUMIFS('Entladung des Speichers'!$E$17:$E$1001,'Entladung des Speichers'!$A$17:$A$1001,'Ergebnis (detailliert)'!$A$17:$A$300))</f>
        <v/>
      </c>
      <c r="O415" s="113" t="str">
        <f t="shared" si="27"/>
        <v/>
      </c>
      <c r="P415" s="17" t="str">
        <f>IFERROR(IF(A415="","",N415*'Ergebnis (detailliert)'!J415/'Ergebnis (detailliert)'!I415),0)</f>
        <v/>
      </c>
      <c r="Q415" s="95" t="str">
        <f t="shared" si="28"/>
        <v/>
      </c>
      <c r="R415" s="96" t="str">
        <f t="shared" si="29"/>
        <v/>
      </c>
      <c r="S415" s="97" t="str">
        <f>IF(A415="","",IF(LOOKUP(A415,Stammdaten!$A$17:$A$1001,Stammdaten!$G$17:$G$1001)="Nein",0,IF(ISBLANK('Beladung des Speichers'!A415),"",ROUND(MIN(J415,Q415)*-1,2))))</f>
        <v/>
      </c>
    </row>
    <row r="416" spans="1:19" x14ac:dyDescent="0.2">
      <c r="A416" s="98" t="str">
        <f>IF('Beladung des Speichers'!A416="","",'Beladung des Speichers'!A416)</f>
        <v/>
      </c>
      <c r="B416" s="98" t="str">
        <f>IF('Beladung des Speichers'!B416="","",'Beladung des Speichers'!B416)</f>
        <v/>
      </c>
      <c r="C416" s="150" t="str">
        <f>IF(ISBLANK('Beladung des Speichers'!A416),"",SUMIFS('Beladung des Speichers'!$C$17:$C$300,'Beladung des Speichers'!$A$17:$A$300,A416)-SUMIFS('Entladung des Speichers'!$C$17:$C$300,'Entladung des Speichers'!$A$17:$A$300,A416)+SUMIFS(Füllstände!$B$17:$B$299,Füllstände!$A$17:$A$299,A416)-SUMIFS(Füllstände!$C$17:$C$299,Füllstände!$A$17:$A$299,A416))</f>
        <v/>
      </c>
      <c r="D416" s="151" t="str">
        <f>IF(ISBLANK('Beladung des Speichers'!A416),"",C416*'Beladung des Speichers'!C416/SUMIFS('Beladung des Speichers'!$C$17:$C$300,'Beladung des Speichers'!$A$17:$A$300,A416))</f>
        <v/>
      </c>
      <c r="E416" s="152" t="str">
        <f>IF(ISBLANK('Beladung des Speichers'!A416),"",1/SUMIFS('Beladung des Speichers'!$C$17:$C$300,'Beladung des Speichers'!$A$17:$A$300,A416)*C416*SUMIF($A$17:$A$300,A416,'Beladung des Speichers'!$E$17:$E$300))</f>
        <v/>
      </c>
      <c r="F416" s="153" t="str">
        <f>IF(ISBLANK('Beladung des Speichers'!A416),"",IF(C416=0,"0,00",D416/C416*E416))</f>
        <v/>
      </c>
      <c r="G416" s="154" t="str">
        <f>IF(ISBLANK('Beladung des Speichers'!A416),"",SUMIFS('Beladung des Speichers'!$C$17:$C$300,'Beladung des Speichers'!$A$17:$A$300,A416))</f>
        <v/>
      </c>
      <c r="H416" s="112" t="str">
        <f>IF(ISBLANK('Beladung des Speichers'!A416),"",'Beladung des Speichers'!C416)</f>
        <v/>
      </c>
      <c r="I416" s="155" t="str">
        <f>IF(ISBLANK('Beladung des Speichers'!A416),"",SUMIFS('Beladung des Speichers'!$E$17:$E$1001,'Beladung des Speichers'!$A$17:$A$1001,'Ergebnis (detailliert)'!A416))</f>
        <v/>
      </c>
      <c r="J416" s="113" t="str">
        <f>IF(ISBLANK('Beladung des Speichers'!A416),"",'Beladung des Speichers'!E416)</f>
        <v/>
      </c>
      <c r="K416" s="155" t="str">
        <f>IF(ISBLANK('Beladung des Speichers'!A416),"",SUMIFS('Entladung des Speichers'!$C$17:$C$1001,'Entladung des Speichers'!$A$17:$A$1001,'Ergebnis (detailliert)'!A416))</f>
        <v/>
      </c>
      <c r="L416" s="156" t="str">
        <f t="shared" si="26"/>
        <v/>
      </c>
      <c r="M416" s="156" t="str">
        <f>IF(ISBLANK('Entladung des Speichers'!A416),"",'Entladung des Speichers'!C416)</f>
        <v/>
      </c>
      <c r="N416" s="155" t="str">
        <f>IF(ISBLANK('Beladung des Speichers'!A416),"",SUMIFS('Entladung des Speichers'!$E$17:$E$1001,'Entladung des Speichers'!$A$17:$A$1001,'Ergebnis (detailliert)'!$A$17:$A$300))</f>
        <v/>
      </c>
      <c r="O416" s="113" t="str">
        <f t="shared" si="27"/>
        <v/>
      </c>
      <c r="P416" s="17" t="str">
        <f>IFERROR(IF(A416="","",N416*'Ergebnis (detailliert)'!J416/'Ergebnis (detailliert)'!I416),0)</f>
        <v/>
      </c>
      <c r="Q416" s="95" t="str">
        <f t="shared" si="28"/>
        <v/>
      </c>
      <c r="R416" s="96" t="str">
        <f t="shared" si="29"/>
        <v/>
      </c>
      <c r="S416" s="97" t="str">
        <f>IF(A416="","",IF(LOOKUP(A416,Stammdaten!$A$17:$A$1001,Stammdaten!$G$17:$G$1001)="Nein",0,IF(ISBLANK('Beladung des Speichers'!A416),"",ROUND(MIN(J416,Q416)*-1,2))))</f>
        <v/>
      </c>
    </row>
    <row r="417" spans="1:19" x14ac:dyDescent="0.2">
      <c r="A417" s="98" t="str">
        <f>IF('Beladung des Speichers'!A417="","",'Beladung des Speichers'!A417)</f>
        <v/>
      </c>
      <c r="B417" s="98" t="str">
        <f>IF('Beladung des Speichers'!B417="","",'Beladung des Speichers'!B417)</f>
        <v/>
      </c>
      <c r="C417" s="150" t="str">
        <f>IF(ISBLANK('Beladung des Speichers'!A417),"",SUMIFS('Beladung des Speichers'!$C$17:$C$300,'Beladung des Speichers'!$A$17:$A$300,A417)-SUMIFS('Entladung des Speichers'!$C$17:$C$300,'Entladung des Speichers'!$A$17:$A$300,A417)+SUMIFS(Füllstände!$B$17:$B$299,Füllstände!$A$17:$A$299,A417)-SUMIFS(Füllstände!$C$17:$C$299,Füllstände!$A$17:$A$299,A417))</f>
        <v/>
      </c>
      <c r="D417" s="151" t="str">
        <f>IF(ISBLANK('Beladung des Speichers'!A417),"",C417*'Beladung des Speichers'!C417/SUMIFS('Beladung des Speichers'!$C$17:$C$300,'Beladung des Speichers'!$A$17:$A$300,A417))</f>
        <v/>
      </c>
      <c r="E417" s="152" t="str">
        <f>IF(ISBLANK('Beladung des Speichers'!A417),"",1/SUMIFS('Beladung des Speichers'!$C$17:$C$300,'Beladung des Speichers'!$A$17:$A$300,A417)*C417*SUMIF($A$17:$A$300,A417,'Beladung des Speichers'!$E$17:$E$300))</f>
        <v/>
      </c>
      <c r="F417" s="153" t="str">
        <f>IF(ISBLANK('Beladung des Speichers'!A417),"",IF(C417=0,"0,00",D417/C417*E417))</f>
        <v/>
      </c>
      <c r="G417" s="154" t="str">
        <f>IF(ISBLANK('Beladung des Speichers'!A417),"",SUMIFS('Beladung des Speichers'!$C$17:$C$300,'Beladung des Speichers'!$A$17:$A$300,A417))</f>
        <v/>
      </c>
      <c r="H417" s="112" t="str">
        <f>IF(ISBLANK('Beladung des Speichers'!A417),"",'Beladung des Speichers'!C417)</f>
        <v/>
      </c>
      <c r="I417" s="155" t="str">
        <f>IF(ISBLANK('Beladung des Speichers'!A417),"",SUMIFS('Beladung des Speichers'!$E$17:$E$1001,'Beladung des Speichers'!$A$17:$A$1001,'Ergebnis (detailliert)'!A417))</f>
        <v/>
      </c>
      <c r="J417" s="113" t="str">
        <f>IF(ISBLANK('Beladung des Speichers'!A417),"",'Beladung des Speichers'!E417)</f>
        <v/>
      </c>
      <c r="K417" s="155" t="str">
        <f>IF(ISBLANK('Beladung des Speichers'!A417),"",SUMIFS('Entladung des Speichers'!$C$17:$C$1001,'Entladung des Speichers'!$A$17:$A$1001,'Ergebnis (detailliert)'!A417))</f>
        <v/>
      </c>
      <c r="L417" s="156" t="str">
        <f t="shared" si="26"/>
        <v/>
      </c>
      <c r="M417" s="156" t="str">
        <f>IF(ISBLANK('Entladung des Speichers'!A417),"",'Entladung des Speichers'!C417)</f>
        <v/>
      </c>
      <c r="N417" s="155" t="str">
        <f>IF(ISBLANK('Beladung des Speichers'!A417),"",SUMIFS('Entladung des Speichers'!$E$17:$E$1001,'Entladung des Speichers'!$A$17:$A$1001,'Ergebnis (detailliert)'!$A$17:$A$300))</f>
        <v/>
      </c>
      <c r="O417" s="113" t="str">
        <f t="shared" si="27"/>
        <v/>
      </c>
      <c r="P417" s="17" t="str">
        <f>IFERROR(IF(A417="","",N417*'Ergebnis (detailliert)'!J417/'Ergebnis (detailliert)'!I417),0)</f>
        <v/>
      </c>
      <c r="Q417" s="95" t="str">
        <f t="shared" si="28"/>
        <v/>
      </c>
      <c r="R417" s="96" t="str">
        <f t="shared" si="29"/>
        <v/>
      </c>
      <c r="S417" s="97" t="str">
        <f>IF(A417="","",IF(LOOKUP(A417,Stammdaten!$A$17:$A$1001,Stammdaten!$G$17:$G$1001)="Nein",0,IF(ISBLANK('Beladung des Speichers'!A417),"",ROUND(MIN(J417,Q417)*-1,2))))</f>
        <v/>
      </c>
    </row>
    <row r="418" spans="1:19" x14ac:dyDescent="0.2">
      <c r="A418" s="98" t="str">
        <f>IF('Beladung des Speichers'!A418="","",'Beladung des Speichers'!A418)</f>
        <v/>
      </c>
      <c r="B418" s="98" t="str">
        <f>IF('Beladung des Speichers'!B418="","",'Beladung des Speichers'!B418)</f>
        <v/>
      </c>
      <c r="C418" s="150" t="str">
        <f>IF(ISBLANK('Beladung des Speichers'!A418),"",SUMIFS('Beladung des Speichers'!$C$17:$C$300,'Beladung des Speichers'!$A$17:$A$300,A418)-SUMIFS('Entladung des Speichers'!$C$17:$C$300,'Entladung des Speichers'!$A$17:$A$300,A418)+SUMIFS(Füllstände!$B$17:$B$299,Füllstände!$A$17:$A$299,A418)-SUMIFS(Füllstände!$C$17:$C$299,Füllstände!$A$17:$A$299,A418))</f>
        <v/>
      </c>
      <c r="D418" s="151" t="str">
        <f>IF(ISBLANK('Beladung des Speichers'!A418),"",C418*'Beladung des Speichers'!C418/SUMIFS('Beladung des Speichers'!$C$17:$C$300,'Beladung des Speichers'!$A$17:$A$300,A418))</f>
        <v/>
      </c>
      <c r="E418" s="152" t="str">
        <f>IF(ISBLANK('Beladung des Speichers'!A418),"",1/SUMIFS('Beladung des Speichers'!$C$17:$C$300,'Beladung des Speichers'!$A$17:$A$300,A418)*C418*SUMIF($A$17:$A$300,A418,'Beladung des Speichers'!$E$17:$E$300))</f>
        <v/>
      </c>
      <c r="F418" s="153" t="str">
        <f>IF(ISBLANK('Beladung des Speichers'!A418),"",IF(C418=0,"0,00",D418/C418*E418))</f>
        <v/>
      </c>
      <c r="G418" s="154" t="str">
        <f>IF(ISBLANK('Beladung des Speichers'!A418),"",SUMIFS('Beladung des Speichers'!$C$17:$C$300,'Beladung des Speichers'!$A$17:$A$300,A418))</f>
        <v/>
      </c>
      <c r="H418" s="112" t="str">
        <f>IF(ISBLANK('Beladung des Speichers'!A418),"",'Beladung des Speichers'!C418)</f>
        <v/>
      </c>
      <c r="I418" s="155" t="str">
        <f>IF(ISBLANK('Beladung des Speichers'!A418),"",SUMIFS('Beladung des Speichers'!$E$17:$E$1001,'Beladung des Speichers'!$A$17:$A$1001,'Ergebnis (detailliert)'!A418))</f>
        <v/>
      </c>
      <c r="J418" s="113" t="str">
        <f>IF(ISBLANK('Beladung des Speichers'!A418),"",'Beladung des Speichers'!E418)</f>
        <v/>
      </c>
      <c r="K418" s="155" t="str">
        <f>IF(ISBLANK('Beladung des Speichers'!A418),"",SUMIFS('Entladung des Speichers'!$C$17:$C$1001,'Entladung des Speichers'!$A$17:$A$1001,'Ergebnis (detailliert)'!A418))</f>
        <v/>
      </c>
      <c r="L418" s="156" t="str">
        <f t="shared" si="26"/>
        <v/>
      </c>
      <c r="M418" s="156" t="str">
        <f>IF(ISBLANK('Entladung des Speichers'!A418),"",'Entladung des Speichers'!C418)</f>
        <v/>
      </c>
      <c r="N418" s="155" t="str">
        <f>IF(ISBLANK('Beladung des Speichers'!A418),"",SUMIFS('Entladung des Speichers'!$E$17:$E$1001,'Entladung des Speichers'!$A$17:$A$1001,'Ergebnis (detailliert)'!$A$17:$A$300))</f>
        <v/>
      </c>
      <c r="O418" s="113" t="str">
        <f t="shared" si="27"/>
        <v/>
      </c>
      <c r="P418" s="17" t="str">
        <f>IFERROR(IF(A418="","",N418*'Ergebnis (detailliert)'!J418/'Ergebnis (detailliert)'!I418),0)</f>
        <v/>
      </c>
      <c r="Q418" s="95" t="str">
        <f t="shared" si="28"/>
        <v/>
      </c>
      <c r="R418" s="96" t="str">
        <f t="shared" si="29"/>
        <v/>
      </c>
      <c r="S418" s="97" t="str">
        <f>IF(A418="","",IF(LOOKUP(A418,Stammdaten!$A$17:$A$1001,Stammdaten!$G$17:$G$1001)="Nein",0,IF(ISBLANK('Beladung des Speichers'!A418),"",ROUND(MIN(J418,Q418)*-1,2))))</f>
        <v/>
      </c>
    </row>
    <row r="419" spans="1:19" x14ac:dyDescent="0.2">
      <c r="A419" s="98" t="str">
        <f>IF('Beladung des Speichers'!A419="","",'Beladung des Speichers'!A419)</f>
        <v/>
      </c>
      <c r="B419" s="98" t="str">
        <f>IF('Beladung des Speichers'!B419="","",'Beladung des Speichers'!B419)</f>
        <v/>
      </c>
      <c r="C419" s="150" t="str">
        <f>IF(ISBLANK('Beladung des Speichers'!A419),"",SUMIFS('Beladung des Speichers'!$C$17:$C$300,'Beladung des Speichers'!$A$17:$A$300,A419)-SUMIFS('Entladung des Speichers'!$C$17:$C$300,'Entladung des Speichers'!$A$17:$A$300,A419)+SUMIFS(Füllstände!$B$17:$B$299,Füllstände!$A$17:$A$299,A419)-SUMIFS(Füllstände!$C$17:$C$299,Füllstände!$A$17:$A$299,A419))</f>
        <v/>
      </c>
      <c r="D419" s="151" t="str">
        <f>IF(ISBLANK('Beladung des Speichers'!A419),"",C419*'Beladung des Speichers'!C419/SUMIFS('Beladung des Speichers'!$C$17:$C$300,'Beladung des Speichers'!$A$17:$A$300,A419))</f>
        <v/>
      </c>
      <c r="E419" s="152" t="str">
        <f>IF(ISBLANK('Beladung des Speichers'!A419),"",1/SUMIFS('Beladung des Speichers'!$C$17:$C$300,'Beladung des Speichers'!$A$17:$A$300,A419)*C419*SUMIF($A$17:$A$300,A419,'Beladung des Speichers'!$E$17:$E$300))</f>
        <v/>
      </c>
      <c r="F419" s="153" t="str">
        <f>IF(ISBLANK('Beladung des Speichers'!A419),"",IF(C419=0,"0,00",D419/C419*E419))</f>
        <v/>
      </c>
      <c r="G419" s="154" t="str">
        <f>IF(ISBLANK('Beladung des Speichers'!A419),"",SUMIFS('Beladung des Speichers'!$C$17:$C$300,'Beladung des Speichers'!$A$17:$A$300,A419))</f>
        <v/>
      </c>
      <c r="H419" s="112" t="str">
        <f>IF(ISBLANK('Beladung des Speichers'!A419),"",'Beladung des Speichers'!C419)</f>
        <v/>
      </c>
      <c r="I419" s="155" t="str">
        <f>IF(ISBLANK('Beladung des Speichers'!A419),"",SUMIFS('Beladung des Speichers'!$E$17:$E$1001,'Beladung des Speichers'!$A$17:$A$1001,'Ergebnis (detailliert)'!A419))</f>
        <v/>
      </c>
      <c r="J419" s="113" t="str">
        <f>IF(ISBLANK('Beladung des Speichers'!A419),"",'Beladung des Speichers'!E419)</f>
        <v/>
      </c>
      <c r="K419" s="155" t="str">
        <f>IF(ISBLANK('Beladung des Speichers'!A419),"",SUMIFS('Entladung des Speichers'!$C$17:$C$1001,'Entladung des Speichers'!$A$17:$A$1001,'Ergebnis (detailliert)'!A419))</f>
        <v/>
      </c>
      <c r="L419" s="156" t="str">
        <f t="shared" si="26"/>
        <v/>
      </c>
      <c r="M419" s="156" t="str">
        <f>IF(ISBLANK('Entladung des Speichers'!A419),"",'Entladung des Speichers'!C419)</f>
        <v/>
      </c>
      <c r="N419" s="155" t="str">
        <f>IF(ISBLANK('Beladung des Speichers'!A419),"",SUMIFS('Entladung des Speichers'!$E$17:$E$1001,'Entladung des Speichers'!$A$17:$A$1001,'Ergebnis (detailliert)'!$A$17:$A$300))</f>
        <v/>
      </c>
      <c r="O419" s="113" t="str">
        <f t="shared" si="27"/>
        <v/>
      </c>
      <c r="P419" s="17" t="str">
        <f>IFERROR(IF(A419="","",N419*'Ergebnis (detailliert)'!J419/'Ergebnis (detailliert)'!I419),0)</f>
        <v/>
      </c>
      <c r="Q419" s="95" t="str">
        <f t="shared" si="28"/>
        <v/>
      </c>
      <c r="R419" s="96" t="str">
        <f t="shared" si="29"/>
        <v/>
      </c>
      <c r="S419" s="97" t="str">
        <f>IF(A419="","",IF(LOOKUP(A419,Stammdaten!$A$17:$A$1001,Stammdaten!$G$17:$G$1001)="Nein",0,IF(ISBLANK('Beladung des Speichers'!A419),"",ROUND(MIN(J419,Q419)*-1,2))))</f>
        <v/>
      </c>
    </row>
    <row r="420" spans="1:19" x14ac:dyDescent="0.2">
      <c r="A420" s="98" t="str">
        <f>IF('Beladung des Speichers'!A420="","",'Beladung des Speichers'!A420)</f>
        <v/>
      </c>
      <c r="B420" s="98" t="str">
        <f>IF('Beladung des Speichers'!B420="","",'Beladung des Speichers'!B420)</f>
        <v/>
      </c>
      <c r="C420" s="150" t="str">
        <f>IF(ISBLANK('Beladung des Speichers'!A420),"",SUMIFS('Beladung des Speichers'!$C$17:$C$300,'Beladung des Speichers'!$A$17:$A$300,A420)-SUMIFS('Entladung des Speichers'!$C$17:$C$300,'Entladung des Speichers'!$A$17:$A$300,A420)+SUMIFS(Füllstände!$B$17:$B$299,Füllstände!$A$17:$A$299,A420)-SUMIFS(Füllstände!$C$17:$C$299,Füllstände!$A$17:$A$299,A420))</f>
        <v/>
      </c>
      <c r="D420" s="151" t="str">
        <f>IF(ISBLANK('Beladung des Speichers'!A420),"",C420*'Beladung des Speichers'!C420/SUMIFS('Beladung des Speichers'!$C$17:$C$300,'Beladung des Speichers'!$A$17:$A$300,A420))</f>
        <v/>
      </c>
      <c r="E420" s="152" t="str">
        <f>IF(ISBLANK('Beladung des Speichers'!A420),"",1/SUMIFS('Beladung des Speichers'!$C$17:$C$300,'Beladung des Speichers'!$A$17:$A$300,A420)*C420*SUMIF($A$17:$A$300,A420,'Beladung des Speichers'!$E$17:$E$300))</f>
        <v/>
      </c>
      <c r="F420" s="153" t="str">
        <f>IF(ISBLANK('Beladung des Speichers'!A420),"",IF(C420=0,"0,00",D420/C420*E420))</f>
        <v/>
      </c>
      <c r="G420" s="154" t="str">
        <f>IF(ISBLANK('Beladung des Speichers'!A420),"",SUMIFS('Beladung des Speichers'!$C$17:$C$300,'Beladung des Speichers'!$A$17:$A$300,A420))</f>
        <v/>
      </c>
      <c r="H420" s="112" t="str">
        <f>IF(ISBLANK('Beladung des Speichers'!A420),"",'Beladung des Speichers'!C420)</f>
        <v/>
      </c>
      <c r="I420" s="155" t="str">
        <f>IF(ISBLANK('Beladung des Speichers'!A420),"",SUMIFS('Beladung des Speichers'!$E$17:$E$1001,'Beladung des Speichers'!$A$17:$A$1001,'Ergebnis (detailliert)'!A420))</f>
        <v/>
      </c>
      <c r="J420" s="113" t="str">
        <f>IF(ISBLANK('Beladung des Speichers'!A420),"",'Beladung des Speichers'!E420)</f>
        <v/>
      </c>
      <c r="K420" s="155" t="str">
        <f>IF(ISBLANK('Beladung des Speichers'!A420),"",SUMIFS('Entladung des Speichers'!$C$17:$C$1001,'Entladung des Speichers'!$A$17:$A$1001,'Ergebnis (detailliert)'!A420))</f>
        <v/>
      </c>
      <c r="L420" s="156" t="str">
        <f t="shared" si="26"/>
        <v/>
      </c>
      <c r="M420" s="156" t="str">
        <f>IF(ISBLANK('Entladung des Speichers'!A420),"",'Entladung des Speichers'!C420)</f>
        <v/>
      </c>
      <c r="N420" s="155" t="str">
        <f>IF(ISBLANK('Beladung des Speichers'!A420),"",SUMIFS('Entladung des Speichers'!$E$17:$E$1001,'Entladung des Speichers'!$A$17:$A$1001,'Ergebnis (detailliert)'!$A$17:$A$300))</f>
        <v/>
      </c>
      <c r="O420" s="113" t="str">
        <f t="shared" si="27"/>
        <v/>
      </c>
      <c r="P420" s="17" t="str">
        <f>IFERROR(IF(A420="","",N420*'Ergebnis (detailliert)'!J420/'Ergebnis (detailliert)'!I420),0)</f>
        <v/>
      </c>
      <c r="Q420" s="95" t="str">
        <f t="shared" si="28"/>
        <v/>
      </c>
      <c r="R420" s="96" t="str">
        <f t="shared" si="29"/>
        <v/>
      </c>
      <c r="S420" s="97" t="str">
        <f>IF(A420="","",IF(LOOKUP(A420,Stammdaten!$A$17:$A$1001,Stammdaten!$G$17:$G$1001)="Nein",0,IF(ISBLANK('Beladung des Speichers'!A420),"",ROUND(MIN(J420,Q420)*-1,2))))</f>
        <v/>
      </c>
    </row>
    <row r="421" spans="1:19" x14ac:dyDescent="0.2">
      <c r="A421" s="98" t="str">
        <f>IF('Beladung des Speichers'!A421="","",'Beladung des Speichers'!A421)</f>
        <v/>
      </c>
      <c r="B421" s="98" t="str">
        <f>IF('Beladung des Speichers'!B421="","",'Beladung des Speichers'!B421)</f>
        <v/>
      </c>
      <c r="C421" s="150" t="str">
        <f>IF(ISBLANK('Beladung des Speichers'!A421),"",SUMIFS('Beladung des Speichers'!$C$17:$C$300,'Beladung des Speichers'!$A$17:$A$300,A421)-SUMIFS('Entladung des Speichers'!$C$17:$C$300,'Entladung des Speichers'!$A$17:$A$300,A421)+SUMIFS(Füllstände!$B$17:$B$299,Füllstände!$A$17:$A$299,A421)-SUMIFS(Füllstände!$C$17:$C$299,Füllstände!$A$17:$A$299,A421))</f>
        <v/>
      </c>
      <c r="D421" s="151" t="str">
        <f>IF(ISBLANK('Beladung des Speichers'!A421),"",C421*'Beladung des Speichers'!C421/SUMIFS('Beladung des Speichers'!$C$17:$C$300,'Beladung des Speichers'!$A$17:$A$300,A421))</f>
        <v/>
      </c>
      <c r="E421" s="152" t="str">
        <f>IF(ISBLANK('Beladung des Speichers'!A421),"",1/SUMIFS('Beladung des Speichers'!$C$17:$C$300,'Beladung des Speichers'!$A$17:$A$300,A421)*C421*SUMIF($A$17:$A$300,A421,'Beladung des Speichers'!$E$17:$E$300))</f>
        <v/>
      </c>
      <c r="F421" s="153" t="str">
        <f>IF(ISBLANK('Beladung des Speichers'!A421),"",IF(C421=0,"0,00",D421/C421*E421))</f>
        <v/>
      </c>
      <c r="G421" s="154" t="str">
        <f>IF(ISBLANK('Beladung des Speichers'!A421),"",SUMIFS('Beladung des Speichers'!$C$17:$C$300,'Beladung des Speichers'!$A$17:$A$300,A421))</f>
        <v/>
      </c>
      <c r="H421" s="112" t="str">
        <f>IF(ISBLANK('Beladung des Speichers'!A421),"",'Beladung des Speichers'!C421)</f>
        <v/>
      </c>
      <c r="I421" s="155" t="str">
        <f>IF(ISBLANK('Beladung des Speichers'!A421),"",SUMIFS('Beladung des Speichers'!$E$17:$E$1001,'Beladung des Speichers'!$A$17:$A$1001,'Ergebnis (detailliert)'!A421))</f>
        <v/>
      </c>
      <c r="J421" s="113" t="str">
        <f>IF(ISBLANK('Beladung des Speichers'!A421),"",'Beladung des Speichers'!E421)</f>
        <v/>
      </c>
      <c r="K421" s="155" t="str">
        <f>IF(ISBLANK('Beladung des Speichers'!A421),"",SUMIFS('Entladung des Speichers'!$C$17:$C$1001,'Entladung des Speichers'!$A$17:$A$1001,'Ergebnis (detailliert)'!A421))</f>
        <v/>
      </c>
      <c r="L421" s="156" t="str">
        <f t="shared" si="26"/>
        <v/>
      </c>
      <c r="M421" s="156" t="str">
        <f>IF(ISBLANK('Entladung des Speichers'!A421),"",'Entladung des Speichers'!C421)</f>
        <v/>
      </c>
      <c r="N421" s="155" t="str">
        <f>IF(ISBLANK('Beladung des Speichers'!A421),"",SUMIFS('Entladung des Speichers'!$E$17:$E$1001,'Entladung des Speichers'!$A$17:$A$1001,'Ergebnis (detailliert)'!$A$17:$A$300))</f>
        <v/>
      </c>
      <c r="O421" s="113" t="str">
        <f t="shared" si="27"/>
        <v/>
      </c>
      <c r="P421" s="17" t="str">
        <f>IFERROR(IF(A421="","",N421*'Ergebnis (detailliert)'!J421/'Ergebnis (detailliert)'!I421),0)</f>
        <v/>
      </c>
      <c r="Q421" s="95" t="str">
        <f t="shared" si="28"/>
        <v/>
      </c>
      <c r="R421" s="96" t="str">
        <f t="shared" si="29"/>
        <v/>
      </c>
      <c r="S421" s="97" t="str">
        <f>IF(A421="","",IF(LOOKUP(A421,Stammdaten!$A$17:$A$1001,Stammdaten!$G$17:$G$1001)="Nein",0,IF(ISBLANK('Beladung des Speichers'!A421),"",ROUND(MIN(J421,Q421)*-1,2))))</f>
        <v/>
      </c>
    </row>
    <row r="422" spans="1:19" x14ac:dyDescent="0.2">
      <c r="A422" s="98" t="str">
        <f>IF('Beladung des Speichers'!A422="","",'Beladung des Speichers'!A422)</f>
        <v/>
      </c>
      <c r="B422" s="98" t="str">
        <f>IF('Beladung des Speichers'!B422="","",'Beladung des Speichers'!B422)</f>
        <v/>
      </c>
      <c r="C422" s="150" t="str">
        <f>IF(ISBLANK('Beladung des Speichers'!A422),"",SUMIFS('Beladung des Speichers'!$C$17:$C$300,'Beladung des Speichers'!$A$17:$A$300,A422)-SUMIFS('Entladung des Speichers'!$C$17:$C$300,'Entladung des Speichers'!$A$17:$A$300,A422)+SUMIFS(Füllstände!$B$17:$B$299,Füllstände!$A$17:$A$299,A422)-SUMIFS(Füllstände!$C$17:$C$299,Füllstände!$A$17:$A$299,A422))</f>
        <v/>
      </c>
      <c r="D422" s="151" t="str">
        <f>IF(ISBLANK('Beladung des Speichers'!A422),"",C422*'Beladung des Speichers'!C422/SUMIFS('Beladung des Speichers'!$C$17:$C$300,'Beladung des Speichers'!$A$17:$A$300,A422))</f>
        <v/>
      </c>
      <c r="E422" s="152" t="str">
        <f>IF(ISBLANK('Beladung des Speichers'!A422),"",1/SUMIFS('Beladung des Speichers'!$C$17:$C$300,'Beladung des Speichers'!$A$17:$A$300,A422)*C422*SUMIF($A$17:$A$300,A422,'Beladung des Speichers'!$E$17:$E$300))</f>
        <v/>
      </c>
      <c r="F422" s="153" t="str">
        <f>IF(ISBLANK('Beladung des Speichers'!A422),"",IF(C422=0,"0,00",D422/C422*E422))</f>
        <v/>
      </c>
      <c r="G422" s="154" t="str">
        <f>IF(ISBLANK('Beladung des Speichers'!A422),"",SUMIFS('Beladung des Speichers'!$C$17:$C$300,'Beladung des Speichers'!$A$17:$A$300,A422))</f>
        <v/>
      </c>
      <c r="H422" s="112" t="str">
        <f>IF(ISBLANK('Beladung des Speichers'!A422),"",'Beladung des Speichers'!C422)</f>
        <v/>
      </c>
      <c r="I422" s="155" t="str">
        <f>IF(ISBLANK('Beladung des Speichers'!A422),"",SUMIFS('Beladung des Speichers'!$E$17:$E$1001,'Beladung des Speichers'!$A$17:$A$1001,'Ergebnis (detailliert)'!A422))</f>
        <v/>
      </c>
      <c r="J422" s="113" t="str">
        <f>IF(ISBLANK('Beladung des Speichers'!A422),"",'Beladung des Speichers'!E422)</f>
        <v/>
      </c>
      <c r="K422" s="155" t="str">
        <f>IF(ISBLANK('Beladung des Speichers'!A422),"",SUMIFS('Entladung des Speichers'!$C$17:$C$1001,'Entladung des Speichers'!$A$17:$A$1001,'Ergebnis (detailliert)'!A422))</f>
        <v/>
      </c>
      <c r="L422" s="156" t="str">
        <f t="shared" si="26"/>
        <v/>
      </c>
      <c r="M422" s="156" t="str">
        <f>IF(ISBLANK('Entladung des Speichers'!A422),"",'Entladung des Speichers'!C422)</f>
        <v/>
      </c>
      <c r="N422" s="155" t="str">
        <f>IF(ISBLANK('Beladung des Speichers'!A422),"",SUMIFS('Entladung des Speichers'!$E$17:$E$1001,'Entladung des Speichers'!$A$17:$A$1001,'Ergebnis (detailliert)'!$A$17:$A$300))</f>
        <v/>
      </c>
      <c r="O422" s="113" t="str">
        <f t="shared" si="27"/>
        <v/>
      </c>
      <c r="P422" s="17" t="str">
        <f>IFERROR(IF(A422="","",N422*'Ergebnis (detailliert)'!J422/'Ergebnis (detailliert)'!I422),0)</f>
        <v/>
      </c>
      <c r="Q422" s="95" t="str">
        <f t="shared" si="28"/>
        <v/>
      </c>
      <c r="R422" s="96" t="str">
        <f t="shared" si="29"/>
        <v/>
      </c>
      <c r="S422" s="97" t="str">
        <f>IF(A422="","",IF(LOOKUP(A422,Stammdaten!$A$17:$A$1001,Stammdaten!$G$17:$G$1001)="Nein",0,IF(ISBLANK('Beladung des Speichers'!A422),"",ROUND(MIN(J422,Q422)*-1,2))))</f>
        <v/>
      </c>
    </row>
    <row r="423" spans="1:19" x14ac:dyDescent="0.2">
      <c r="A423" s="98" t="str">
        <f>IF('Beladung des Speichers'!A423="","",'Beladung des Speichers'!A423)</f>
        <v/>
      </c>
      <c r="B423" s="98" t="str">
        <f>IF('Beladung des Speichers'!B423="","",'Beladung des Speichers'!B423)</f>
        <v/>
      </c>
      <c r="C423" s="150" t="str">
        <f>IF(ISBLANK('Beladung des Speichers'!A423),"",SUMIFS('Beladung des Speichers'!$C$17:$C$300,'Beladung des Speichers'!$A$17:$A$300,A423)-SUMIFS('Entladung des Speichers'!$C$17:$C$300,'Entladung des Speichers'!$A$17:$A$300,A423)+SUMIFS(Füllstände!$B$17:$B$299,Füllstände!$A$17:$A$299,A423)-SUMIFS(Füllstände!$C$17:$C$299,Füllstände!$A$17:$A$299,A423))</f>
        <v/>
      </c>
      <c r="D423" s="151" t="str">
        <f>IF(ISBLANK('Beladung des Speichers'!A423),"",C423*'Beladung des Speichers'!C423/SUMIFS('Beladung des Speichers'!$C$17:$C$300,'Beladung des Speichers'!$A$17:$A$300,A423))</f>
        <v/>
      </c>
      <c r="E423" s="152" t="str">
        <f>IF(ISBLANK('Beladung des Speichers'!A423),"",1/SUMIFS('Beladung des Speichers'!$C$17:$C$300,'Beladung des Speichers'!$A$17:$A$300,A423)*C423*SUMIF($A$17:$A$300,A423,'Beladung des Speichers'!$E$17:$E$300))</f>
        <v/>
      </c>
      <c r="F423" s="153" t="str">
        <f>IF(ISBLANK('Beladung des Speichers'!A423),"",IF(C423=0,"0,00",D423/C423*E423))</f>
        <v/>
      </c>
      <c r="G423" s="154" t="str">
        <f>IF(ISBLANK('Beladung des Speichers'!A423),"",SUMIFS('Beladung des Speichers'!$C$17:$C$300,'Beladung des Speichers'!$A$17:$A$300,A423))</f>
        <v/>
      </c>
      <c r="H423" s="112" t="str">
        <f>IF(ISBLANK('Beladung des Speichers'!A423),"",'Beladung des Speichers'!C423)</f>
        <v/>
      </c>
      <c r="I423" s="155" t="str">
        <f>IF(ISBLANK('Beladung des Speichers'!A423),"",SUMIFS('Beladung des Speichers'!$E$17:$E$1001,'Beladung des Speichers'!$A$17:$A$1001,'Ergebnis (detailliert)'!A423))</f>
        <v/>
      </c>
      <c r="J423" s="113" t="str">
        <f>IF(ISBLANK('Beladung des Speichers'!A423),"",'Beladung des Speichers'!E423)</f>
        <v/>
      </c>
      <c r="K423" s="155" t="str">
        <f>IF(ISBLANK('Beladung des Speichers'!A423),"",SUMIFS('Entladung des Speichers'!$C$17:$C$1001,'Entladung des Speichers'!$A$17:$A$1001,'Ergebnis (detailliert)'!A423))</f>
        <v/>
      </c>
      <c r="L423" s="156" t="str">
        <f t="shared" si="26"/>
        <v/>
      </c>
      <c r="M423" s="156" t="str">
        <f>IF(ISBLANK('Entladung des Speichers'!A423),"",'Entladung des Speichers'!C423)</f>
        <v/>
      </c>
      <c r="N423" s="155" t="str">
        <f>IF(ISBLANK('Beladung des Speichers'!A423),"",SUMIFS('Entladung des Speichers'!$E$17:$E$1001,'Entladung des Speichers'!$A$17:$A$1001,'Ergebnis (detailliert)'!$A$17:$A$300))</f>
        <v/>
      </c>
      <c r="O423" s="113" t="str">
        <f t="shared" si="27"/>
        <v/>
      </c>
      <c r="P423" s="17" t="str">
        <f>IFERROR(IF(A423="","",N423*'Ergebnis (detailliert)'!J423/'Ergebnis (detailliert)'!I423),0)</f>
        <v/>
      </c>
      <c r="Q423" s="95" t="str">
        <f t="shared" si="28"/>
        <v/>
      </c>
      <c r="R423" s="96" t="str">
        <f t="shared" si="29"/>
        <v/>
      </c>
      <c r="S423" s="97" t="str">
        <f>IF(A423="","",IF(LOOKUP(A423,Stammdaten!$A$17:$A$1001,Stammdaten!$G$17:$G$1001)="Nein",0,IF(ISBLANK('Beladung des Speichers'!A423),"",ROUND(MIN(J423,Q423)*-1,2))))</f>
        <v/>
      </c>
    </row>
    <row r="424" spans="1:19" x14ac:dyDescent="0.2">
      <c r="A424" s="98" t="str">
        <f>IF('Beladung des Speichers'!A424="","",'Beladung des Speichers'!A424)</f>
        <v/>
      </c>
      <c r="B424" s="98" t="str">
        <f>IF('Beladung des Speichers'!B424="","",'Beladung des Speichers'!B424)</f>
        <v/>
      </c>
      <c r="C424" s="150" t="str">
        <f>IF(ISBLANK('Beladung des Speichers'!A424),"",SUMIFS('Beladung des Speichers'!$C$17:$C$300,'Beladung des Speichers'!$A$17:$A$300,A424)-SUMIFS('Entladung des Speichers'!$C$17:$C$300,'Entladung des Speichers'!$A$17:$A$300,A424)+SUMIFS(Füllstände!$B$17:$B$299,Füllstände!$A$17:$A$299,A424)-SUMIFS(Füllstände!$C$17:$C$299,Füllstände!$A$17:$A$299,A424))</f>
        <v/>
      </c>
      <c r="D424" s="151" t="str">
        <f>IF(ISBLANK('Beladung des Speichers'!A424),"",C424*'Beladung des Speichers'!C424/SUMIFS('Beladung des Speichers'!$C$17:$C$300,'Beladung des Speichers'!$A$17:$A$300,A424))</f>
        <v/>
      </c>
      <c r="E424" s="152" t="str">
        <f>IF(ISBLANK('Beladung des Speichers'!A424),"",1/SUMIFS('Beladung des Speichers'!$C$17:$C$300,'Beladung des Speichers'!$A$17:$A$300,A424)*C424*SUMIF($A$17:$A$300,A424,'Beladung des Speichers'!$E$17:$E$300))</f>
        <v/>
      </c>
      <c r="F424" s="153" t="str">
        <f>IF(ISBLANK('Beladung des Speichers'!A424),"",IF(C424=0,"0,00",D424/C424*E424))</f>
        <v/>
      </c>
      <c r="G424" s="154" t="str">
        <f>IF(ISBLANK('Beladung des Speichers'!A424),"",SUMIFS('Beladung des Speichers'!$C$17:$C$300,'Beladung des Speichers'!$A$17:$A$300,A424))</f>
        <v/>
      </c>
      <c r="H424" s="112" t="str">
        <f>IF(ISBLANK('Beladung des Speichers'!A424),"",'Beladung des Speichers'!C424)</f>
        <v/>
      </c>
      <c r="I424" s="155" t="str">
        <f>IF(ISBLANK('Beladung des Speichers'!A424),"",SUMIFS('Beladung des Speichers'!$E$17:$E$1001,'Beladung des Speichers'!$A$17:$A$1001,'Ergebnis (detailliert)'!A424))</f>
        <v/>
      </c>
      <c r="J424" s="113" t="str">
        <f>IF(ISBLANK('Beladung des Speichers'!A424),"",'Beladung des Speichers'!E424)</f>
        <v/>
      </c>
      <c r="K424" s="155" t="str">
        <f>IF(ISBLANK('Beladung des Speichers'!A424),"",SUMIFS('Entladung des Speichers'!$C$17:$C$1001,'Entladung des Speichers'!$A$17:$A$1001,'Ergebnis (detailliert)'!A424))</f>
        <v/>
      </c>
      <c r="L424" s="156" t="str">
        <f t="shared" si="26"/>
        <v/>
      </c>
      <c r="M424" s="156" t="str">
        <f>IF(ISBLANK('Entladung des Speichers'!A424),"",'Entladung des Speichers'!C424)</f>
        <v/>
      </c>
      <c r="N424" s="155" t="str">
        <f>IF(ISBLANK('Beladung des Speichers'!A424),"",SUMIFS('Entladung des Speichers'!$E$17:$E$1001,'Entladung des Speichers'!$A$17:$A$1001,'Ergebnis (detailliert)'!$A$17:$A$300))</f>
        <v/>
      </c>
      <c r="O424" s="113" t="str">
        <f t="shared" si="27"/>
        <v/>
      </c>
      <c r="P424" s="17" t="str">
        <f>IFERROR(IF(A424="","",N424*'Ergebnis (detailliert)'!J424/'Ergebnis (detailliert)'!I424),0)</f>
        <v/>
      </c>
      <c r="Q424" s="95" t="str">
        <f t="shared" si="28"/>
        <v/>
      </c>
      <c r="R424" s="96" t="str">
        <f t="shared" si="29"/>
        <v/>
      </c>
      <c r="S424" s="97" t="str">
        <f>IF(A424="","",IF(LOOKUP(A424,Stammdaten!$A$17:$A$1001,Stammdaten!$G$17:$G$1001)="Nein",0,IF(ISBLANK('Beladung des Speichers'!A424),"",ROUND(MIN(J424,Q424)*-1,2))))</f>
        <v/>
      </c>
    </row>
    <row r="425" spans="1:19" x14ac:dyDescent="0.2">
      <c r="A425" s="98" t="str">
        <f>IF('Beladung des Speichers'!A425="","",'Beladung des Speichers'!A425)</f>
        <v/>
      </c>
      <c r="B425" s="98" t="str">
        <f>IF('Beladung des Speichers'!B425="","",'Beladung des Speichers'!B425)</f>
        <v/>
      </c>
      <c r="C425" s="150" t="str">
        <f>IF(ISBLANK('Beladung des Speichers'!A425),"",SUMIFS('Beladung des Speichers'!$C$17:$C$300,'Beladung des Speichers'!$A$17:$A$300,A425)-SUMIFS('Entladung des Speichers'!$C$17:$C$300,'Entladung des Speichers'!$A$17:$A$300,A425)+SUMIFS(Füllstände!$B$17:$B$299,Füllstände!$A$17:$A$299,A425)-SUMIFS(Füllstände!$C$17:$C$299,Füllstände!$A$17:$A$299,A425))</f>
        <v/>
      </c>
      <c r="D425" s="151" t="str">
        <f>IF(ISBLANK('Beladung des Speichers'!A425),"",C425*'Beladung des Speichers'!C425/SUMIFS('Beladung des Speichers'!$C$17:$C$300,'Beladung des Speichers'!$A$17:$A$300,A425))</f>
        <v/>
      </c>
      <c r="E425" s="152" t="str">
        <f>IF(ISBLANK('Beladung des Speichers'!A425),"",1/SUMIFS('Beladung des Speichers'!$C$17:$C$300,'Beladung des Speichers'!$A$17:$A$300,A425)*C425*SUMIF($A$17:$A$300,A425,'Beladung des Speichers'!$E$17:$E$300))</f>
        <v/>
      </c>
      <c r="F425" s="153" t="str">
        <f>IF(ISBLANK('Beladung des Speichers'!A425),"",IF(C425=0,"0,00",D425/C425*E425))</f>
        <v/>
      </c>
      <c r="G425" s="154" t="str">
        <f>IF(ISBLANK('Beladung des Speichers'!A425),"",SUMIFS('Beladung des Speichers'!$C$17:$C$300,'Beladung des Speichers'!$A$17:$A$300,A425))</f>
        <v/>
      </c>
      <c r="H425" s="112" t="str">
        <f>IF(ISBLANK('Beladung des Speichers'!A425),"",'Beladung des Speichers'!C425)</f>
        <v/>
      </c>
      <c r="I425" s="155" t="str">
        <f>IF(ISBLANK('Beladung des Speichers'!A425),"",SUMIFS('Beladung des Speichers'!$E$17:$E$1001,'Beladung des Speichers'!$A$17:$A$1001,'Ergebnis (detailliert)'!A425))</f>
        <v/>
      </c>
      <c r="J425" s="113" t="str">
        <f>IF(ISBLANK('Beladung des Speichers'!A425),"",'Beladung des Speichers'!E425)</f>
        <v/>
      </c>
      <c r="K425" s="155" t="str">
        <f>IF(ISBLANK('Beladung des Speichers'!A425),"",SUMIFS('Entladung des Speichers'!$C$17:$C$1001,'Entladung des Speichers'!$A$17:$A$1001,'Ergebnis (detailliert)'!A425))</f>
        <v/>
      </c>
      <c r="L425" s="156" t="str">
        <f t="shared" si="26"/>
        <v/>
      </c>
      <c r="M425" s="156" t="str">
        <f>IF(ISBLANK('Entladung des Speichers'!A425),"",'Entladung des Speichers'!C425)</f>
        <v/>
      </c>
      <c r="N425" s="155" t="str">
        <f>IF(ISBLANK('Beladung des Speichers'!A425),"",SUMIFS('Entladung des Speichers'!$E$17:$E$1001,'Entladung des Speichers'!$A$17:$A$1001,'Ergebnis (detailliert)'!$A$17:$A$300))</f>
        <v/>
      </c>
      <c r="O425" s="113" t="str">
        <f t="shared" si="27"/>
        <v/>
      </c>
      <c r="P425" s="17" t="str">
        <f>IFERROR(IF(A425="","",N425*'Ergebnis (detailliert)'!J425/'Ergebnis (detailliert)'!I425),0)</f>
        <v/>
      </c>
      <c r="Q425" s="95" t="str">
        <f t="shared" si="28"/>
        <v/>
      </c>
      <c r="R425" s="96" t="str">
        <f t="shared" si="29"/>
        <v/>
      </c>
      <c r="S425" s="97" t="str">
        <f>IF(A425="","",IF(LOOKUP(A425,Stammdaten!$A$17:$A$1001,Stammdaten!$G$17:$G$1001)="Nein",0,IF(ISBLANK('Beladung des Speichers'!A425),"",ROUND(MIN(J425,Q425)*-1,2))))</f>
        <v/>
      </c>
    </row>
    <row r="426" spans="1:19" x14ac:dyDescent="0.2">
      <c r="A426" s="98" t="str">
        <f>IF('Beladung des Speichers'!A426="","",'Beladung des Speichers'!A426)</f>
        <v/>
      </c>
      <c r="B426" s="98" t="str">
        <f>IF('Beladung des Speichers'!B426="","",'Beladung des Speichers'!B426)</f>
        <v/>
      </c>
      <c r="C426" s="150" t="str">
        <f>IF(ISBLANK('Beladung des Speichers'!A426),"",SUMIFS('Beladung des Speichers'!$C$17:$C$300,'Beladung des Speichers'!$A$17:$A$300,A426)-SUMIFS('Entladung des Speichers'!$C$17:$C$300,'Entladung des Speichers'!$A$17:$A$300,A426)+SUMIFS(Füllstände!$B$17:$B$299,Füllstände!$A$17:$A$299,A426)-SUMIFS(Füllstände!$C$17:$C$299,Füllstände!$A$17:$A$299,A426))</f>
        <v/>
      </c>
      <c r="D426" s="151" t="str">
        <f>IF(ISBLANK('Beladung des Speichers'!A426),"",C426*'Beladung des Speichers'!C426/SUMIFS('Beladung des Speichers'!$C$17:$C$300,'Beladung des Speichers'!$A$17:$A$300,A426))</f>
        <v/>
      </c>
      <c r="E426" s="152" t="str">
        <f>IF(ISBLANK('Beladung des Speichers'!A426),"",1/SUMIFS('Beladung des Speichers'!$C$17:$C$300,'Beladung des Speichers'!$A$17:$A$300,A426)*C426*SUMIF($A$17:$A$300,A426,'Beladung des Speichers'!$E$17:$E$300))</f>
        <v/>
      </c>
      <c r="F426" s="153" t="str">
        <f>IF(ISBLANK('Beladung des Speichers'!A426),"",IF(C426=0,"0,00",D426/C426*E426))</f>
        <v/>
      </c>
      <c r="G426" s="154" t="str">
        <f>IF(ISBLANK('Beladung des Speichers'!A426),"",SUMIFS('Beladung des Speichers'!$C$17:$C$300,'Beladung des Speichers'!$A$17:$A$300,A426))</f>
        <v/>
      </c>
      <c r="H426" s="112" t="str">
        <f>IF(ISBLANK('Beladung des Speichers'!A426),"",'Beladung des Speichers'!C426)</f>
        <v/>
      </c>
      <c r="I426" s="155" t="str">
        <f>IF(ISBLANK('Beladung des Speichers'!A426),"",SUMIFS('Beladung des Speichers'!$E$17:$E$1001,'Beladung des Speichers'!$A$17:$A$1001,'Ergebnis (detailliert)'!A426))</f>
        <v/>
      </c>
      <c r="J426" s="113" t="str">
        <f>IF(ISBLANK('Beladung des Speichers'!A426),"",'Beladung des Speichers'!E426)</f>
        <v/>
      </c>
      <c r="K426" s="155" t="str">
        <f>IF(ISBLANK('Beladung des Speichers'!A426),"",SUMIFS('Entladung des Speichers'!$C$17:$C$1001,'Entladung des Speichers'!$A$17:$A$1001,'Ergebnis (detailliert)'!A426))</f>
        <v/>
      </c>
      <c r="L426" s="156" t="str">
        <f t="shared" si="26"/>
        <v/>
      </c>
      <c r="M426" s="156" t="str">
        <f>IF(ISBLANK('Entladung des Speichers'!A426),"",'Entladung des Speichers'!C426)</f>
        <v/>
      </c>
      <c r="N426" s="155" t="str">
        <f>IF(ISBLANK('Beladung des Speichers'!A426),"",SUMIFS('Entladung des Speichers'!$E$17:$E$1001,'Entladung des Speichers'!$A$17:$A$1001,'Ergebnis (detailliert)'!$A$17:$A$300))</f>
        <v/>
      </c>
      <c r="O426" s="113" t="str">
        <f t="shared" si="27"/>
        <v/>
      </c>
      <c r="P426" s="17" t="str">
        <f>IFERROR(IF(A426="","",N426*'Ergebnis (detailliert)'!J426/'Ergebnis (detailliert)'!I426),0)</f>
        <v/>
      </c>
      <c r="Q426" s="95" t="str">
        <f t="shared" si="28"/>
        <v/>
      </c>
      <c r="R426" s="96" t="str">
        <f t="shared" si="29"/>
        <v/>
      </c>
      <c r="S426" s="97" t="str">
        <f>IF(A426="","",IF(LOOKUP(A426,Stammdaten!$A$17:$A$1001,Stammdaten!$G$17:$G$1001)="Nein",0,IF(ISBLANK('Beladung des Speichers'!A426),"",ROUND(MIN(J426,Q426)*-1,2))))</f>
        <v/>
      </c>
    </row>
    <row r="427" spans="1:19" x14ac:dyDescent="0.2">
      <c r="A427" s="98" t="str">
        <f>IF('Beladung des Speichers'!A427="","",'Beladung des Speichers'!A427)</f>
        <v/>
      </c>
      <c r="B427" s="98" t="str">
        <f>IF('Beladung des Speichers'!B427="","",'Beladung des Speichers'!B427)</f>
        <v/>
      </c>
      <c r="C427" s="150" t="str">
        <f>IF(ISBLANK('Beladung des Speichers'!A427),"",SUMIFS('Beladung des Speichers'!$C$17:$C$300,'Beladung des Speichers'!$A$17:$A$300,A427)-SUMIFS('Entladung des Speichers'!$C$17:$C$300,'Entladung des Speichers'!$A$17:$A$300,A427)+SUMIFS(Füllstände!$B$17:$B$299,Füllstände!$A$17:$A$299,A427)-SUMIFS(Füllstände!$C$17:$C$299,Füllstände!$A$17:$A$299,A427))</f>
        <v/>
      </c>
      <c r="D427" s="151" t="str">
        <f>IF(ISBLANK('Beladung des Speichers'!A427),"",C427*'Beladung des Speichers'!C427/SUMIFS('Beladung des Speichers'!$C$17:$C$300,'Beladung des Speichers'!$A$17:$A$300,A427))</f>
        <v/>
      </c>
      <c r="E427" s="152" t="str">
        <f>IF(ISBLANK('Beladung des Speichers'!A427),"",1/SUMIFS('Beladung des Speichers'!$C$17:$C$300,'Beladung des Speichers'!$A$17:$A$300,A427)*C427*SUMIF($A$17:$A$300,A427,'Beladung des Speichers'!$E$17:$E$300))</f>
        <v/>
      </c>
      <c r="F427" s="153" t="str">
        <f>IF(ISBLANK('Beladung des Speichers'!A427),"",IF(C427=0,"0,00",D427/C427*E427))</f>
        <v/>
      </c>
      <c r="G427" s="154" t="str">
        <f>IF(ISBLANK('Beladung des Speichers'!A427),"",SUMIFS('Beladung des Speichers'!$C$17:$C$300,'Beladung des Speichers'!$A$17:$A$300,A427))</f>
        <v/>
      </c>
      <c r="H427" s="112" t="str">
        <f>IF(ISBLANK('Beladung des Speichers'!A427),"",'Beladung des Speichers'!C427)</f>
        <v/>
      </c>
      <c r="I427" s="155" t="str">
        <f>IF(ISBLANK('Beladung des Speichers'!A427),"",SUMIFS('Beladung des Speichers'!$E$17:$E$1001,'Beladung des Speichers'!$A$17:$A$1001,'Ergebnis (detailliert)'!A427))</f>
        <v/>
      </c>
      <c r="J427" s="113" t="str">
        <f>IF(ISBLANK('Beladung des Speichers'!A427),"",'Beladung des Speichers'!E427)</f>
        <v/>
      </c>
      <c r="K427" s="155" t="str">
        <f>IF(ISBLANK('Beladung des Speichers'!A427),"",SUMIFS('Entladung des Speichers'!$C$17:$C$1001,'Entladung des Speichers'!$A$17:$A$1001,'Ergebnis (detailliert)'!A427))</f>
        <v/>
      </c>
      <c r="L427" s="156" t="str">
        <f t="shared" si="26"/>
        <v/>
      </c>
      <c r="M427" s="156" t="str">
        <f>IF(ISBLANK('Entladung des Speichers'!A427),"",'Entladung des Speichers'!C427)</f>
        <v/>
      </c>
      <c r="N427" s="155" t="str">
        <f>IF(ISBLANK('Beladung des Speichers'!A427),"",SUMIFS('Entladung des Speichers'!$E$17:$E$1001,'Entladung des Speichers'!$A$17:$A$1001,'Ergebnis (detailliert)'!$A$17:$A$300))</f>
        <v/>
      </c>
      <c r="O427" s="113" t="str">
        <f t="shared" si="27"/>
        <v/>
      </c>
      <c r="P427" s="17" t="str">
        <f>IFERROR(IF(A427="","",N427*'Ergebnis (detailliert)'!J427/'Ergebnis (detailliert)'!I427),0)</f>
        <v/>
      </c>
      <c r="Q427" s="95" t="str">
        <f t="shared" si="28"/>
        <v/>
      </c>
      <c r="R427" s="96" t="str">
        <f t="shared" si="29"/>
        <v/>
      </c>
      <c r="S427" s="97" t="str">
        <f>IF(A427="","",IF(LOOKUP(A427,Stammdaten!$A$17:$A$1001,Stammdaten!$G$17:$G$1001)="Nein",0,IF(ISBLANK('Beladung des Speichers'!A427),"",ROUND(MIN(J427,Q427)*-1,2))))</f>
        <v/>
      </c>
    </row>
    <row r="428" spans="1:19" x14ac:dyDescent="0.2">
      <c r="A428" s="98" t="str">
        <f>IF('Beladung des Speichers'!A428="","",'Beladung des Speichers'!A428)</f>
        <v/>
      </c>
      <c r="B428" s="98" t="str">
        <f>IF('Beladung des Speichers'!B428="","",'Beladung des Speichers'!B428)</f>
        <v/>
      </c>
      <c r="C428" s="150" t="str">
        <f>IF(ISBLANK('Beladung des Speichers'!A428),"",SUMIFS('Beladung des Speichers'!$C$17:$C$300,'Beladung des Speichers'!$A$17:$A$300,A428)-SUMIFS('Entladung des Speichers'!$C$17:$C$300,'Entladung des Speichers'!$A$17:$A$300,A428)+SUMIFS(Füllstände!$B$17:$B$299,Füllstände!$A$17:$A$299,A428)-SUMIFS(Füllstände!$C$17:$C$299,Füllstände!$A$17:$A$299,A428))</f>
        <v/>
      </c>
      <c r="D428" s="151" t="str">
        <f>IF(ISBLANK('Beladung des Speichers'!A428),"",C428*'Beladung des Speichers'!C428/SUMIFS('Beladung des Speichers'!$C$17:$C$300,'Beladung des Speichers'!$A$17:$A$300,A428))</f>
        <v/>
      </c>
      <c r="E428" s="152" t="str">
        <f>IF(ISBLANK('Beladung des Speichers'!A428),"",1/SUMIFS('Beladung des Speichers'!$C$17:$C$300,'Beladung des Speichers'!$A$17:$A$300,A428)*C428*SUMIF($A$17:$A$300,A428,'Beladung des Speichers'!$E$17:$E$300))</f>
        <v/>
      </c>
      <c r="F428" s="153" t="str">
        <f>IF(ISBLANK('Beladung des Speichers'!A428),"",IF(C428=0,"0,00",D428/C428*E428))</f>
        <v/>
      </c>
      <c r="G428" s="154" t="str">
        <f>IF(ISBLANK('Beladung des Speichers'!A428),"",SUMIFS('Beladung des Speichers'!$C$17:$C$300,'Beladung des Speichers'!$A$17:$A$300,A428))</f>
        <v/>
      </c>
      <c r="H428" s="112" t="str">
        <f>IF(ISBLANK('Beladung des Speichers'!A428),"",'Beladung des Speichers'!C428)</f>
        <v/>
      </c>
      <c r="I428" s="155" t="str">
        <f>IF(ISBLANK('Beladung des Speichers'!A428),"",SUMIFS('Beladung des Speichers'!$E$17:$E$1001,'Beladung des Speichers'!$A$17:$A$1001,'Ergebnis (detailliert)'!A428))</f>
        <v/>
      </c>
      <c r="J428" s="113" t="str">
        <f>IF(ISBLANK('Beladung des Speichers'!A428),"",'Beladung des Speichers'!E428)</f>
        <v/>
      </c>
      <c r="K428" s="155" t="str">
        <f>IF(ISBLANK('Beladung des Speichers'!A428),"",SUMIFS('Entladung des Speichers'!$C$17:$C$1001,'Entladung des Speichers'!$A$17:$A$1001,'Ergebnis (detailliert)'!A428))</f>
        <v/>
      </c>
      <c r="L428" s="156" t="str">
        <f t="shared" si="26"/>
        <v/>
      </c>
      <c r="M428" s="156" t="str">
        <f>IF(ISBLANK('Entladung des Speichers'!A428),"",'Entladung des Speichers'!C428)</f>
        <v/>
      </c>
      <c r="N428" s="155" t="str">
        <f>IF(ISBLANK('Beladung des Speichers'!A428),"",SUMIFS('Entladung des Speichers'!$E$17:$E$1001,'Entladung des Speichers'!$A$17:$A$1001,'Ergebnis (detailliert)'!$A$17:$A$300))</f>
        <v/>
      </c>
      <c r="O428" s="113" t="str">
        <f t="shared" si="27"/>
        <v/>
      </c>
      <c r="P428" s="17" t="str">
        <f>IFERROR(IF(A428="","",N428*'Ergebnis (detailliert)'!J428/'Ergebnis (detailliert)'!I428),0)</f>
        <v/>
      </c>
      <c r="Q428" s="95" t="str">
        <f t="shared" si="28"/>
        <v/>
      </c>
      <c r="R428" s="96" t="str">
        <f t="shared" si="29"/>
        <v/>
      </c>
      <c r="S428" s="97" t="str">
        <f>IF(A428="","",IF(LOOKUP(A428,Stammdaten!$A$17:$A$1001,Stammdaten!$G$17:$G$1001)="Nein",0,IF(ISBLANK('Beladung des Speichers'!A428),"",ROUND(MIN(J428,Q428)*-1,2))))</f>
        <v/>
      </c>
    </row>
    <row r="429" spans="1:19" x14ac:dyDescent="0.2">
      <c r="A429" s="98" t="str">
        <f>IF('Beladung des Speichers'!A429="","",'Beladung des Speichers'!A429)</f>
        <v/>
      </c>
      <c r="B429" s="98" t="str">
        <f>IF('Beladung des Speichers'!B429="","",'Beladung des Speichers'!B429)</f>
        <v/>
      </c>
      <c r="C429" s="150" t="str">
        <f>IF(ISBLANK('Beladung des Speichers'!A429),"",SUMIFS('Beladung des Speichers'!$C$17:$C$300,'Beladung des Speichers'!$A$17:$A$300,A429)-SUMIFS('Entladung des Speichers'!$C$17:$C$300,'Entladung des Speichers'!$A$17:$A$300,A429)+SUMIFS(Füllstände!$B$17:$B$299,Füllstände!$A$17:$A$299,A429)-SUMIFS(Füllstände!$C$17:$C$299,Füllstände!$A$17:$A$299,A429))</f>
        <v/>
      </c>
      <c r="D429" s="151" t="str">
        <f>IF(ISBLANK('Beladung des Speichers'!A429),"",C429*'Beladung des Speichers'!C429/SUMIFS('Beladung des Speichers'!$C$17:$C$300,'Beladung des Speichers'!$A$17:$A$300,A429))</f>
        <v/>
      </c>
      <c r="E429" s="152" t="str">
        <f>IF(ISBLANK('Beladung des Speichers'!A429),"",1/SUMIFS('Beladung des Speichers'!$C$17:$C$300,'Beladung des Speichers'!$A$17:$A$300,A429)*C429*SUMIF($A$17:$A$300,A429,'Beladung des Speichers'!$E$17:$E$300))</f>
        <v/>
      </c>
      <c r="F429" s="153" t="str">
        <f>IF(ISBLANK('Beladung des Speichers'!A429),"",IF(C429=0,"0,00",D429/C429*E429))</f>
        <v/>
      </c>
      <c r="G429" s="154" t="str">
        <f>IF(ISBLANK('Beladung des Speichers'!A429),"",SUMIFS('Beladung des Speichers'!$C$17:$C$300,'Beladung des Speichers'!$A$17:$A$300,A429))</f>
        <v/>
      </c>
      <c r="H429" s="112" t="str">
        <f>IF(ISBLANK('Beladung des Speichers'!A429),"",'Beladung des Speichers'!C429)</f>
        <v/>
      </c>
      <c r="I429" s="155" t="str">
        <f>IF(ISBLANK('Beladung des Speichers'!A429),"",SUMIFS('Beladung des Speichers'!$E$17:$E$1001,'Beladung des Speichers'!$A$17:$A$1001,'Ergebnis (detailliert)'!A429))</f>
        <v/>
      </c>
      <c r="J429" s="113" t="str">
        <f>IF(ISBLANK('Beladung des Speichers'!A429),"",'Beladung des Speichers'!E429)</f>
        <v/>
      </c>
      <c r="K429" s="155" t="str">
        <f>IF(ISBLANK('Beladung des Speichers'!A429),"",SUMIFS('Entladung des Speichers'!$C$17:$C$1001,'Entladung des Speichers'!$A$17:$A$1001,'Ergebnis (detailliert)'!A429))</f>
        <v/>
      </c>
      <c r="L429" s="156" t="str">
        <f t="shared" si="26"/>
        <v/>
      </c>
      <c r="M429" s="156" t="str">
        <f>IF(ISBLANK('Entladung des Speichers'!A429),"",'Entladung des Speichers'!C429)</f>
        <v/>
      </c>
      <c r="N429" s="155" t="str">
        <f>IF(ISBLANK('Beladung des Speichers'!A429),"",SUMIFS('Entladung des Speichers'!$E$17:$E$1001,'Entladung des Speichers'!$A$17:$A$1001,'Ergebnis (detailliert)'!$A$17:$A$300))</f>
        <v/>
      </c>
      <c r="O429" s="113" t="str">
        <f t="shared" si="27"/>
        <v/>
      </c>
      <c r="P429" s="17" t="str">
        <f>IFERROR(IF(A429="","",N429*'Ergebnis (detailliert)'!J429/'Ergebnis (detailliert)'!I429),0)</f>
        <v/>
      </c>
      <c r="Q429" s="95" t="str">
        <f t="shared" si="28"/>
        <v/>
      </c>
      <c r="R429" s="96" t="str">
        <f t="shared" si="29"/>
        <v/>
      </c>
      <c r="S429" s="97" t="str">
        <f>IF(A429="","",IF(LOOKUP(A429,Stammdaten!$A$17:$A$1001,Stammdaten!$G$17:$G$1001)="Nein",0,IF(ISBLANK('Beladung des Speichers'!A429),"",ROUND(MIN(J429,Q429)*-1,2))))</f>
        <v/>
      </c>
    </row>
    <row r="430" spans="1:19" x14ac:dyDescent="0.2">
      <c r="A430" s="98" t="str">
        <f>IF('Beladung des Speichers'!A430="","",'Beladung des Speichers'!A430)</f>
        <v/>
      </c>
      <c r="B430" s="98" t="str">
        <f>IF('Beladung des Speichers'!B430="","",'Beladung des Speichers'!B430)</f>
        <v/>
      </c>
      <c r="C430" s="150" t="str">
        <f>IF(ISBLANK('Beladung des Speichers'!A430),"",SUMIFS('Beladung des Speichers'!$C$17:$C$300,'Beladung des Speichers'!$A$17:$A$300,A430)-SUMIFS('Entladung des Speichers'!$C$17:$C$300,'Entladung des Speichers'!$A$17:$A$300,A430)+SUMIFS(Füllstände!$B$17:$B$299,Füllstände!$A$17:$A$299,A430)-SUMIFS(Füllstände!$C$17:$C$299,Füllstände!$A$17:$A$299,A430))</f>
        <v/>
      </c>
      <c r="D430" s="151" t="str">
        <f>IF(ISBLANK('Beladung des Speichers'!A430),"",C430*'Beladung des Speichers'!C430/SUMIFS('Beladung des Speichers'!$C$17:$C$300,'Beladung des Speichers'!$A$17:$A$300,A430))</f>
        <v/>
      </c>
      <c r="E430" s="152" t="str">
        <f>IF(ISBLANK('Beladung des Speichers'!A430),"",1/SUMIFS('Beladung des Speichers'!$C$17:$C$300,'Beladung des Speichers'!$A$17:$A$300,A430)*C430*SUMIF($A$17:$A$300,A430,'Beladung des Speichers'!$E$17:$E$300))</f>
        <v/>
      </c>
      <c r="F430" s="153" t="str">
        <f>IF(ISBLANK('Beladung des Speichers'!A430),"",IF(C430=0,"0,00",D430/C430*E430))</f>
        <v/>
      </c>
      <c r="G430" s="154" t="str">
        <f>IF(ISBLANK('Beladung des Speichers'!A430),"",SUMIFS('Beladung des Speichers'!$C$17:$C$300,'Beladung des Speichers'!$A$17:$A$300,A430))</f>
        <v/>
      </c>
      <c r="H430" s="112" t="str">
        <f>IF(ISBLANK('Beladung des Speichers'!A430),"",'Beladung des Speichers'!C430)</f>
        <v/>
      </c>
      <c r="I430" s="155" t="str">
        <f>IF(ISBLANK('Beladung des Speichers'!A430),"",SUMIFS('Beladung des Speichers'!$E$17:$E$1001,'Beladung des Speichers'!$A$17:$A$1001,'Ergebnis (detailliert)'!A430))</f>
        <v/>
      </c>
      <c r="J430" s="113" t="str">
        <f>IF(ISBLANK('Beladung des Speichers'!A430),"",'Beladung des Speichers'!E430)</f>
        <v/>
      </c>
      <c r="K430" s="155" t="str">
        <f>IF(ISBLANK('Beladung des Speichers'!A430),"",SUMIFS('Entladung des Speichers'!$C$17:$C$1001,'Entladung des Speichers'!$A$17:$A$1001,'Ergebnis (detailliert)'!A430))</f>
        <v/>
      </c>
      <c r="L430" s="156" t="str">
        <f t="shared" si="26"/>
        <v/>
      </c>
      <c r="M430" s="156" t="str">
        <f>IF(ISBLANK('Entladung des Speichers'!A430),"",'Entladung des Speichers'!C430)</f>
        <v/>
      </c>
      <c r="N430" s="155" t="str">
        <f>IF(ISBLANK('Beladung des Speichers'!A430),"",SUMIFS('Entladung des Speichers'!$E$17:$E$1001,'Entladung des Speichers'!$A$17:$A$1001,'Ergebnis (detailliert)'!$A$17:$A$300))</f>
        <v/>
      </c>
      <c r="O430" s="113" t="str">
        <f t="shared" si="27"/>
        <v/>
      </c>
      <c r="P430" s="17" t="str">
        <f>IFERROR(IF(A430="","",N430*'Ergebnis (detailliert)'!J430/'Ergebnis (detailliert)'!I430),0)</f>
        <v/>
      </c>
      <c r="Q430" s="95" t="str">
        <f t="shared" si="28"/>
        <v/>
      </c>
      <c r="R430" s="96" t="str">
        <f t="shared" si="29"/>
        <v/>
      </c>
      <c r="S430" s="97" t="str">
        <f>IF(A430="","",IF(LOOKUP(A430,Stammdaten!$A$17:$A$1001,Stammdaten!$G$17:$G$1001)="Nein",0,IF(ISBLANK('Beladung des Speichers'!A430),"",ROUND(MIN(J430,Q430)*-1,2))))</f>
        <v/>
      </c>
    </row>
    <row r="431" spans="1:19" x14ac:dyDescent="0.2">
      <c r="A431" s="98" t="str">
        <f>IF('Beladung des Speichers'!A431="","",'Beladung des Speichers'!A431)</f>
        <v/>
      </c>
      <c r="B431" s="98" t="str">
        <f>IF('Beladung des Speichers'!B431="","",'Beladung des Speichers'!B431)</f>
        <v/>
      </c>
      <c r="C431" s="150" t="str">
        <f>IF(ISBLANK('Beladung des Speichers'!A431),"",SUMIFS('Beladung des Speichers'!$C$17:$C$300,'Beladung des Speichers'!$A$17:$A$300,A431)-SUMIFS('Entladung des Speichers'!$C$17:$C$300,'Entladung des Speichers'!$A$17:$A$300,A431)+SUMIFS(Füllstände!$B$17:$B$299,Füllstände!$A$17:$A$299,A431)-SUMIFS(Füllstände!$C$17:$C$299,Füllstände!$A$17:$A$299,A431))</f>
        <v/>
      </c>
      <c r="D431" s="151" t="str">
        <f>IF(ISBLANK('Beladung des Speichers'!A431),"",C431*'Beladung des Speichers'!C431/SUMIFS('Beladung des Speichers'!$C$17:$C$300,'Beladung des Speichers'!$A$17:$A$300,A431))</f>
        <v/>
      </c>
      <c r="E431" s="152" t="str">
        <f>IF(ISBLANK('Beladung des Speichers'!A431),"",1/SUMIFS('Beladung des Speichers'!$C$17:$C$300,'Beladung des Speichers'!$A$17:$A$300,A431)*C431*SUMIF($A$17:$A$300,A431,'Beladung des Speichers'!$E$17:$E$300))</f>
        <v/>
      </c>
      <c r="F431" s="153" t="str">
        <f>IF(ISBLANK('Beladung des Speichers'!A431),"",IF(C431=0,"0,00",D431/C431*E431))</f>
        <v/>
      </c>
      <c r="G431" s="154" t="str">
        <f>IF(ISBLANK('Beladung des Speichers'!A431),"",SUMIFS('Beladung des Speichers'!$C$17:$C$300,'Beladung des Speichers'!$A$17:$A$300,A431))</f>
        <v/>
      </c>
      <c r="H431" s="112" t="str">
        <f>IF(ISBLANK('Beladung des Speichers'!A431),"",'Beladung des Speichers'!C431)</f>
        <v/>
      </c>
      <c r="I431" s="155" t="str">
        <f>IF(ISBLANK('Beladung des Speichers'!A431),"",SUMIFS('Beladung des Speichers'!$E$17:$E$1001,'Beladung des Speichers'!$A$17:$A$1001,'Ergebnis (detailliert)'!A431))</f>
        <v/>
      </c>
      <c r="J431" s="113" t="str">
        <f>IF(ISBLANK('Beladung des Speichers'!A431),"",'Beladung des Speichers'!E431)</f>
        <v/>
      </c>
      <c r="K431" s="155" t="str">
        <f>IF(ISBLANK('Beladung des Speichers'!A431),"",SUMIFS('Entladung des Speichers'!$C$17:$C$1001,'Entladung des Speichers'!$A$17:$A$1001,'Ergebnis (detailliert)'!A431))</f>
        <v/>
      </c>
      <c r="L431" s="156" t="str">
        <f t="shared" si="26"/>
        <v/>
      </c>
      <c r="M431" s="156" t="str">
        <f>IF(ISBLANK('Entladung des Speichers'!A431),"",'Entladung des Speichers'!C431)</f>
        <v/>
      </c>
      <c r="N431" s="155" t="str">
        <f>IF(ISBLANK('Beladung des Speichers'!A431),"",SUMIFS('Entladung des Speichers'!$E$17:$E$1001,'Entladung des Speichers'!$A$17:$A$1001,'Ergebnis (detailliert)'!$A$17:$A$300))</f>
        <v/>
      </c>
      <c r="O431" s="113" t="str">
        <f t="shared" si="27"/>
        <v/>
      </c>
      <c r="P431" s="17" t="str">
        <f>IFERROR(IF(A431="","",N431*'Ergebnis (detailliert)'!J431/'Ergebnis (detailliert)'!I431),0)</f>
        <v/>
      </c>
      <c r="Q431" s="95" t="str">
        <f t="shared" si="28"/>
        <v/>
      </c>
      <c r="R431" s="96" t="str">
        <f t="shared" si="29"/>
        <v/>
      </c>
      <c r="S431" s="97" t="str">
        <f>IF(A431="","",IF(LOOKUP(A431,Stammdaten!$A$17:$A$1001,Stammdaten!$G$17:$G$1001)="Nein",0,IF(ISBLANK('Beladung des Speichers'!A431),"",ROUND(MIN(J431,Q431)*-1,2))))</f>
        <v/>
      </c>
    </row>
    <row r="432" spans="1:19" x14ac:dyDescent="0.2">
      <c r="A432" s="98" t="str">
        <f>IF('Beladung des Speichers'!A432="","",'Beladung des Speichers'!A432)</f>
        <v/>
      </c>
      <c r="B432" s="98" t="str">
        <f>IF('Beladung des Speichers'!B432="","",'Beladung des Speichers'!B432)</f>
        <v/>
      </c>
      <c r="C432" s="150" t="str">
        <f>IF(ISBLANK('Beladung des Speichers'!A432),"",SUMIFS('Beladung des Speichers'!$C$17:$C$300,'Beladung des Speichers'!$A$17:$A$300,A432)-SUMIFS('Entladung des Speichers'!$C$17:$C$300,'Entladung des Speichers'!$A$17:$A$300,A432)+SUMIFS(Füllstände!$B$17:$B$299,Füllstände!$A$17:$A$299,A432)-SUMIFS(Füllstände!$C$17:$C$299,Füllstände!$A$17:$A$299,A432))</f>
        <v/>
      </c>
      <c r="D432" s="151" t="str">
        <f>IF(ISBLANK('Beladung des Speichers'!A432),"",C432*'Beladung des Speichers'!C432/SUMIFS('Beladung des Speichers'!$C$17:$C$300,'Beladung des Speichers'!$A$17:$A$300,A432))</f>
        <v/>
      </c>
      <c r="E432" s="152" t="str">
        <f>IF(ISBLANK('Beladung des Speichers'!A432),"",1/SUMIFS('Beladung des Speichers'!$C$17:$C$300,'Beladung des Speichers'!$A$17:$A$300,A432)*C432*SUMIF($A$17:$A$300,A432,'Beladung des Speichers'!$E$17:$E$300))</f>
        <v/>
      </c>
      <c r="F432" s="153" t="str">
        <f>IF(ISBLANK('Beladung des Speichers'!A432),"",IF(C432=0,"0,00",D432/C432*E432))</f>
        <v/>
      </c>
      <c r="G432" s="154" t="str">
        <f>IF(ISBLANK('Beladung des Speichers'!A432),"",SUMIFS('Beladung des Speichers'!$C$17:$C$300,'Beladung des Speichers'!$A$17:$A$300,A432))</f>
        <v/>
      </c>
      <c r="H432" s="112" t="str">
        <f>IF(ISBLANK('Beladung des Speichers'!A432),"",'Beladung des Speichers'!C432)</f>
        <v/>
      </c>
      <c r="I432" s="155" t="str">
        <f>IF(ISBLANK('Beladung des Speichers'!A432),"",SUMIFS('Beladung des Speichers'!$E$17:$E$1001,'Beladung des Speichers'!$A$17:$A$1001,'Ergebnis (detailliert)'!A432))</f>
        <v/>
      </c>
      <c r="J432" s="113" t="str">
        <f>IF(ISBLANK('Beladung des Speichers'!A432),"",'Beladung des Speichers'!E432)</f>
        <v/>
      </c>
      <c r="K432" s="155" t="str">
        <f>IF(ISBLANK('Beladung des Speichers'!A432),"",SUMIFS('Entladung des Speichers'!$C$17:$C$1001,'Entladung des Speichers'!$A$17:$A$1001,'Ergebnis (detailliert)'!A432))</f>
        <v/>
      </c>
      <c r="L432" s="156" t="str">
        <f t="shared" si="26"/>
        <v/>
      </c>
      <c r="M432" s="156" t="str">
        <f>IF(ISBLANK('Entladung des Speichers'!A432),"",'Entladung des Speichers'!C432)</f>
        <v/>
      </c>
      <c r="N432" s="155" t="str">
        <f>IF(ISBLANK('Beladung des Speichers'!A432),"",SUMIFS('Entladung des Speichers'!$E$17:$E$1001,'Entladung des Speichers'!$A$17:$A$1001,'Ergebnis (detailliert)'!$A$17:$A$300))</f>
        <v/>
      </c>
      <c r="O432" s="113" t="str">
        <f t="shared" si="27"/>
        <v/>
      </c>
      <c r="P432" s="17" t="str">
        <f>IFERROR(IF(A432="","",N432*'Ergebnis (detailliert)'!J432/'Ergebnis (detailliert)'!I432),0)</f>
        <v/>
      </c>
      <c r="Q432" s="95" t="str">
        <f t="shared" si="28"/>
        <v/>
      </c>
      <c r="R432" s="96" t="str">
        <f t="shared" si="29"/>
        <v/>
      </c>
      <c r="S432" s="97" t="str">
        <f>IF(A432="","",IF(LOOKUP(A432,Stammdaten!$A$17:$A$1001,Stammdaten!$G$17:$G$1001)="Nein",0,IF(ISBLANK('Beladung des Speichers'!A432),"",ROUND(MIN(J432,Q432)*-1,2))))</f>
        <v/>
      </c>
    </row>
    <row r="433" spans="1:19" x14ac:dyDescent="0.2">
      <c r="A433" s="98" t="str">
        <f>IF('Beladung des Speichers'!A433="","",'Beladung des Speichers'!A433)</f>
        <v/>
      </c>
      <c r="B433" s="98" t="str">
        <f>IF('Beladung des Speichers'!B433="","",'Beladung des Speichers'!B433)</f>
        <v/>
      </c>
      <c r="C433" s="150" t="str">
        <f>IF(ISBLANK('Beladung des Speichers'!A433),"",SUMIFS('Beladung des Speichers'!$C$17:$C$300,'Beladung des Speichers'!$A$17:$A$300,A433)-SUMIFS('Entladung des Speichers'!$C$17:$C$300,'Entladung des Speichers'!$A$17:$A$300,A433)+SUMIFS(Füllstände!$B$17:$B$299,Füllstände!$A$17:$A$299,A433)-SUMIFS(Füllstände!$C$17:$C$299,Füllstände!$A$17:$A$299,A433))</f>
        <v/>
      </c>
      <c r="D433" s="151" t="str">
        <f>IF(ISBLANK('Beladung des Speichers'!A433),"",C433*'Beladung des Speichers'!C433/SUMIFS('Beladung des Speichers'!$C$17:$C$300,'Beladung des Speichers'!$A$17:$A$300,A433))</f>
        <v/>
      </c>
      <c r="E433" s="152" t="str">
        <f>IF(ISBLANK('Beladung des Speichers'!A433),"",1/SUMIFS('Beladung des Speichers'!$C$17:$C$300,'Beladung des Speichers'!$A$17:$A$300,A433)*C433*SUMIF($A$17:$A$300,A433,'Beladung des Speichers'!$E$17:$E$300))</f>
        <v/>
      </c>
      <c r="F433" s="153" t="str">
        <f>IF(ISBLANK('Beladung des Speichers'!A433),"",IF(C433=0,"0,00",D433/C433*E433))</f>
        <v/>
      </c>
      <c r="G433" s="154" t="str">
        <f>IF(ISBLANK('Beladung des Speichers'!A433),"",SUMIFS('Beladung des Speichers'!$C$17:$C$300,'Beladung des Speichers'!$A$17:$A$300,A433))</f>
        <v/>
      </c>
      <c r="H433" s="112" t="str">
        <f>IF(ISBLANK('Beladung des Speichers'!A433),"",'Beladung des Speichers'!C433)</f>
        <v/>
      </c>
      <c r="I433" s="155" t="str">
        <f>IF(ISBLANK('Beladung des Speichers'!A433),"",SUMIFS('Beladung des Speichers'!$E$17:$E$1001,'Beladung des Speichers'!$A$17:$A$1001,'Ergebnis (detailliert)'!A433))</f>
        <v/>
      </c>
      <c r="J433" s="113" t="str">
        <f>IF(ISBLANK('Beladung des Speichers'!A433),"",'Beladung des Speichers'!E433)</f>
        <v/>
      </c>
      <c r="K433" s="155" t="str">
        <f>IF(ISBLANK('Beladung des Speichers'!A433),"",SUMIFS('Entladung des Speichers'!$C$17:$C$1001,'Entladung des Speichers'!$A$17:$A$1001,'Ergebnis (detailliert)'!A433))</f>
        <v/>
      </c>
      <c r="L433" s="156" t="str">
        <f t="shared" si="26"/>
        <v/>
      </c>
      <c r="M433" s="156" t="str">
        <f>IF(ISBLANK('Entladung des Speichers'!A433),"",'Entladung des Speichers'!C433)</f>
        <v/>
      </c>
      <c r="N433" s="155" t="str">
        <f>IF(ISBLANK('Beladung des Speichers'!A433),"",SUMIFS('Entladung des Speichers'!$E$17:$E$1001,'Entladung des Speichers'!$A$17:$A$1001,'Ergebnis (detailliert)'!$A$17:$A$300))</f>
        <v/>
      </c>
      <c r="O433" s="113" t="str">
        <f t="shared" si="27"/>
        <v/>
      </c>
      <c r="P433" s="17" t="str">
        <f>IFERROR(IF(A433="","",N433*'Ergebnis (detailliert)'!J433/'Ergebnis (detailliert)'!I433),0)</f>
        <v/>
      </c>
      <c r="Q433" s="95" t="str">
        <f t="shared" si="28"/>
        <v/>
      </c>
      <c r="R433" s="96" t="str">
        <f t="shared" si="29"/>
        <v/>
      </c>
      <c r="S433" s="97" t="str">
        <f>IF(A433="","",IF(LOOKUP(A433,Stammdaten!$A$17:$A$1001,Stammdaten!$G$17:$G$1001)="Nein",0,IF(ISBLANK('Beladung des Speichers'!A433),"",ROUND(MIN(J433,Q433)*-1,2))))</f>
        <v/>
      </c>
    </row>
    <row r="434" spans="1:19" x14ac:dyDescent="0.2">
      <c r="A434" s="98" t="str">
        <f>IF('Beladung des Speichers'!A434="","",'Beladung des Speichers'!A434)</f>
        <v/>
      </c>
      <c r="B434" s="98" t="str">
        <f>IF('Beladung des Speichers'!B434="","",'Beladung des Speichers'!B434)</f>
        <v/>
      </c>
      <c r="C434" s="150" t="str">
        <f>IF(ISBLANK('Beladung des Speichers'!A434),"",SUMIFS('Beladung des Speichers'!$C$17:$C$300,'Beladung des Speichers'!$A$17:$A$300,A434)-SUMIFS('Entladung des Speichers'!$C$17:$C$300,'Entladung des Speichers'!$A$17:$A$300,A434)+SUMIFS(Füllstände!$B$17:$B$299,Füllstände!$A$17:$A$299,A434)-SUMIFS(Füllstände!$C$17:$C$299,Füllstände!$A$17:$A$299,A434))</f>
        <v/>
      </c>
      <c r="D434" s="151" t="str">
        <f>IF(ISBLANK('Beladung des Speichers'!A434),"",C434*'Beladung des Speichers'!C434/SUMIFS('Beladung des Speichers'!$C$17:$C$300,'Beladung des Speichers'!$A$17:$A$300,A434))</f>
        <v/>
      </c>
      <c r="E434" s="152" t="str">
        <f>IF(ISBLANK('Beladung des Speichers'!A434),"",1/SUMIFS('Beladung des Speichers'!$C$17:$C$300,'Beladung des Speichers'!$A$17:$A$300,A434)*C434*SUMIF($A$17:$A$300,A434,'Beladung des Speichers'!$E$17:$E$300))</f>
        <v/>
      </c>
      <c r="F434" s="153" t="str">
        <f>IF(ISBLANK('Beladung des Speichers'!A434),"",IF(C434=0,"0,00",D434/C434*E434))</f>
        <v/>
      </c>
      <c r="G434" s="154" t="str">
        <f>IF(ISBLANK('Beladung des Speichers'!A434),"",SUMIFS('Beladung des Speichers'!$C$17:$C$300,'Beladung des Speichers'!$A$17:$A$300,A434))</f>
        <v/>
      </c>
      <c r="H434" s="112" t="str">
        <f>IF(ISBLANK('Beladung des Speichers'!A434),"",'Beladung des Speichers'!C434)</f>
        <v/>
      </c>
      <c r="I434" s="155" t="str">
        <f>IF(ISBLANK('Beladung des Speichers'!A434),"",SUMIFS('Beladung des Speichers'!$E$17:$E$1001,'Beladung des Speichers'!$A$17:$A$1001,'Ergebnis (detailliert)'!A434))</f>
        <v/>
      </c>
      <c r="J434" s="113" t="str">
        <f>IF(ISBLANK('Beladung des Speichers'!A434),"",'Beladung des Speichers'!E434)</f>
        <v/>
      </c>
      <c r="K434" s="155" t="str">
        <f>IF(ISBLANK('Beladung des Speichers'!A434),"",SUMIFS('Entladung des Speichers'!$C$17:$C$1001,'Entladung des Speichers'!$A$17:$A$1001,'Ergebnis (detailliert)'!A434))</f>
        <v/>
      </c>
      <c r="L434" s="156" t="str">
        <f t="shared" si="26"/>
        <v/>
      </c>
      <c r="M434" s="156" t="str">
        <f>IF(ISBLANK('Entladung des Speichers'!A434),"",'Entladung des Speichers'!C434)</f>
        <v/>
      </c>
      <c r="N434" s="155" t="str">
        <f>IF(ISBLANK('Beladung des Speichers'!A434),"",SUMIFS('Entladung des Speichers'!$E$17:$E$1001,'Entladung des Speichers'!$A$17:$A$1001,'Ergebnis (detailliert)'!$A$17:$A$300))</f>
        <v/>
      </c>
      <c r="O434" s="113" t="str">
        <f t="shared" si="27"/>
        <v/>
      </c>
      <c r="P434" s="17" t="str">
        <f>IFERROR(IF(A434="","",N434*'Ergebnis (detailliert)'!J434/'Ergebnis (detailliert)'!I434),0)</f>
        <v/>
      </c>
      <c r="Q434" s="95" t="str">
        <f t="shared" si="28"/>
        <v/>
      </c>
      <c r="R434" s="96" t="str">
        <f t="shared" si="29"/>
        <v/>
      </c>
      <c r="S434" s="97" t="str">
        <f>IF(A434="","",IF(LOOKUP(A434,Stammdaten!$A$17:$A$1001,Stammdaten!$G$17:$G$1001)="Nein",0,IF(ISBLANK('Beladung des Speichers'!A434),"",ROUND(MIN(J434,Q434)*-1,2))))</f>
        <v/>
      </c>
    </row>
    <row r="435" spans="1:19" x14ac:dyDescent="0.2">
      <c r="A435" s="98" t="str">
        <f>IF('Beladung des Speichers'!A435="","",'Beladung des Speichers'!A435)</f>
        <v/>
      </c>
      <c r="B435" s="98" t="str">
        <f>IF('Beladung des Speichers'!B435="","",'Beladung des Speichers'!B435)</f>
        <v/>
      </c>
      <c r="C435" s="150" t="str">
        <f>IF(ISBLANK('Beladung des Speichers'!A435),"",SUMIFS('Beladung des Speichers'!$C$17:$C$300,'Beladung des Speichers'!$A$17:$A$300,A435)-SUMIFS('Entladung des Speichers'!$C$17:$C$300,'Entladung des Speichers'!$A$17:$A$300,A435)+SUMIFS(Füllstände!$B$17:$B$299,Füllstände!$A$17:$A$299,A435)-SUMIFS(Füllstände!$C$17:$C$299,Füllstände!$A$17:$A$299,A435))</f>
        <v/>
      </c>
      <c r="D435" s="151" t="str">
        <f>IF(ISBLANK('Beladung des Speichers'!A435),"",C435*'Beladung des Speichers'!C435/SUMIFS('Beladung des Speichers'!$C$17:$C$300,'Beladung des Speichers'!$A$17:$A$300,A435))</f>
        <v/>
      </c>
      <c r="E435" s="152" t="str">
        <f>IF(ISBLANK('Beladung des Speichers'!A435),"",1/SUMIFS('Beladung des Speichers'!$C$17:$C$300,'Beladung des Speichers'!$A$17:$A$300,A435)*C435*SUMIF($A$17:$A$300,A435,'Beladung des Speichers'!$E$17:$E$300))</f>
        <v/>
      </c>
      <c r="F435" s="153" t="str">
        <f>IF(ISBLANK('Beladung des Speichers'!A435),"",IF(C435=0,"0,00",D435/C435*E435))</f>
        <v/>
      </c>
      <c r="G435" s="154" t="str">
        <f>IF(ISBLANK('Beladung des Speichers'!A435),"",SUMIFS('Beladung des Speichers'!$C$17:$C$300,'Beladung des Speichers'!$A$17:$A$300,A435))</f>
        <v/>
      </c>
      <c r="H435" s="112" t="str">
        <f>IF(ISBLANK('Beladung des Speichers'!A435),"",'Beladung des Speichers'!C435)</f>
        <v/>
      </c>
      <c r="I435" s="155" t="str">
        <f>IF(ISBLANK('Beladung des Speichers'!A435),"",SUMIFS('Beladung des Speichers'!$E$17:$E$1001,'Beladung des Speichers'!$A$17:$A$1001,'Ergebnis (detailliert)'!A435))</f>
        <v/>
      </c>
      <c r="J435" s="113" t="str">
        <f>IF(ISBLANK('Beladung des Speichers'!A435),"",'Beladung des Speichers'!E435)</f>
        <v/>
      </c>
      <c r="K435" s="155" t="str">
        <f>IF(ISBLANK('Beladung des Speichers'!A435),"",SUMIFS('Entladung des Speichers'!$C$17:$C$1001,'Entladung des Speichers'!$A$17:$A$1001,'Ergebnis (detailliert)'!A435))</f>
        <v/>
      </c>
      <c r="L435" s="156" t="str">
        <f t="shared" si="26"/>
        <v/>
      </c>
      <c r="M435" s="156" t="str">
        <f>IF(ISBLANK('Entladung des Speichers'!A435),"",'Entladung des Speichers'!C435)</f>
        <v/>
      </c>
      <c r="N435" s="155" t="str">
        <f>IF(ISBLANK('Beladung des Speichers'!A435),"",SUMIFS('Entladung des Speichers'!$E$17:$E$1001,'Entladung des Speichers'!$A$17:$A$1001,'Ergebnis (detailliert)'!$A$17:$A$300))</f>
        <v/>
      </c>
      <c r="O435" s="113" t="str">
        <f t="shared" si="27"/>
        <v/>
      </c>
      <c r="P435" s="17" t="str">
        <f>IFERROR(IF(A435="","",N435*'Ergebnis (detailliert)'!J435/'Ergebnis (detailliert)'!I435),0)</f>
        <v/>
      </c>
      <c r="Q435" s="95" t="str">
        <f t="shared" si="28"/>
        <v/>
      </c>
      <c r="R435" s="96" t="str">
        <f t="shared" si="29"/>
        <v/>
      </c>
      <c r="S435" s="97" t="str">
        <f>IF(A435="","",IF(LOOKUP(A435,Stammdaten!$A$17:$A$1001,Stammdaten!$G$17:$G$1001)="Nein",0,IF(ISBLANK('Beladung des Speichers'!A435),"",ROUND(MIN(J435,Q435)*-1,2))))</f>
        <v/>
      </c>
    </row>
    <row r="436" spans="1:19" x14ac:dyDescent="0.2">
      <c r="A436" s="98" t="str">
        <f>IF('Beladung des Speichers'!A436="","",'Beladung des Speichers'!A436)</f>
        <v/>
      </c>
      <c r="B436" s="98" t="str">
        <f>IF('Beladung des Speichers'!B436="","",'Beladung des Speichers'!B436)</f>
        <v/>
      </c>
      <c r="C436" s="150" t="str">
        <f>IF(ISBLANK('Beladung des Speichers'!A436),"",SUMIFS('Beladung des Speichers'!$C$17:$C$300,'Beladung des Speichers'!$A$17:$A$300,A436)-SUMIFS('Entladung des Speichers'!$C$17:$C$300,'Entladung des Speichers'!$A$17:$A$300,A436)+SUMIFS(Füllstände!$B$17:$B$299,Füllstände!$A$17:$A$299,A436)-SUMIFS(Füllstände!$C$17:$C$299,Füllstände!$A$17:$A$299,A436))</f>
        <v/>
      </c>
      <c r="D436" s="151" t="str">
        <f>IF(ISBLANK('Beladung des Speichers'!A436),"",C436*'Beladung des Speichers'!C436/SUMIFS('Beladung des Speichers'!$C$17:$C$300,'Beladung des Speichers'!$A$17:$A$300,A436))</f>
        <v/>
      </c>
      <c r="E436" s="152" t="str">
        <f>IF(ISBLANK('Beladung des Speichers'!A436),"",1/SUMIFS('Beladung des Speichers'!$C$17:$C$300,'Beladung des Speichers'!$A$17:$A$300,A436)*C436*SUMIF($A$17:$A$300,A436,'Beladung des Speichers'!$E$17:$E$300))</f>
        <v/>
      </c>
      <c r="F436" s="153" t="str">
        <f>IF(ISBLANK('Beladung des Speichers'!A436),"",IF(C436=0,"0,00",D436/C436*E436))</f>
        <v/>
      </c>
      <c r="G436" s="154" t="str">
        <f>IF(ISBLANK('Beladung des Speichers'!A436),"",SUMIFS('Beladung des Speichers'!$C$17:$C$300,'Beladung des Speichers'!$A$17:$A$300,A436))</f>
        <v/>
      </c>
      <c r="H436" s="112" t="str">
        <f>IF(ISBLANK('Beladung des Speichers'!A436),"",'Beladung des Speichers'!C436)</f>
        <v/>
      </c>
      <c r="I436" s="155" t="str">
        <f>IF(ISBLANK('Beladung des Speichers'!A436),"",SUMIFS('Beladung des Speichers'!$E$17:$E$1001,'Beladung des Speichers'!$A$17:$A$1001,'Ergebnis (detailliert)'!A436))</f>
        <v/>
      </c>
      <c r="J436" s="113" t="str">
        <f>IF(ISBLANK('Beladung des Speichers'!A436),"",'Beladung des Speichers'!E436)</f>
        <v/>
      </c>
      <c r="K436" s="155" t="str">
        <f>IF(ISBLANK('Beladung des Speichers'!A436),"",SUMIFS('Entladung des Speichers'!$C$17:$C$1001,'Entladung des Speichers'!$A$17:$A$1001,'Ergebnis (detailliert)'!A436))</f>
        <v/>
      </c>
      <c r="L436" s="156" t="str">
        <f t="shared" si="26"/>
        <v/>
      </c>
      <c r="M436" s="156" t="str">
        <f>IF(ISBLANK('Entladung des Speichers'!A436),"",'Entladung des Speichers'!C436)</f>
        <v/>
      </c>
      <c r="N436" s="155" t="str">
        <f>IF(ISBLANK('Beladung des Speichers'!A436),"",SUMIFS('Entladung des Speichers'!$E$17:$E$1001,'Entladung des Speichers'!$A$17:$A$1001,'Ergebnis (detailliert)'!$A$17:$A$300))</f>
        <v/>
      </c>
      <c r="O436" s="113" t="str">
        <f t="shared" si="27"/>
        <v/>
      </c>
      <c r="P436" s="17" t="str">
        <f>IFERROR(IF(A436="","",N436*'Ergebnis (detailliert)'!J436/'Ergebnis (detailliert)'!I436),0)</f>
        <v/>
      </c>
      <c r="Q436" s="95" t="str">
        <f t="shared" si="28"/>
        <v/>
      </c>
      <c r="R436" s="96" t="str">
        <f t="shared" si="29"/>
        <v/>
      </c>
      <c r="S436" s="97" t="str">
        <f>IF(A436="","",IF(LOOKUP(A436,Stammdaten!$A$17:$A$1001,Stammdaten!$G$17:$G$1001)="Nein",0,IF(ISBLANK('Beladung des Speichers'!A436),"",ROUND(MIN(J436,Q436)*-1,2))))</f>
        <v/>
      </c>
    </row>
    <row r="437" spans="1:19" x14ac:dyDescent="0.2">
      <c r="A437" s="98" t="str">
        <f>IF('Beladung des Speichers'!A437="","",'Beladung des Speichers'!A437)</f>
        <v/>
      </c>
      <c r="B437" s="98" t="str">
        <f>IF('Beladung des Speichers'!B437="","",'Beladung des Speichers'!B437)</f>
        <v/>
      </c>
      <c r="C437" s="150" t="str">
        <f>IF(ISBLANK('Beladung des Speichers'!A437),"",SUMIFS('Beladung des Speichers'!$C$17:$C$300,'Beladung des Speichers'!$A$17:$A$300,A437)-SUMIFS('Entladung des Speichers'!$C$17:$C$300,'Entladung des Speichers'!$A$17:$A$300,A437)+SUMIFS(Füllstände!$B$17:$B$299,Füllstände!$A$17:$A$299,A437)-SUMIFS(Füllstände!$C$17:$C$299,Füllstände!$A$17:$A$299,A437))</f>
        <v/>
      </c>
      <c r="D437" s="151" t="str">
        <f>IF(ISBLANK('Beladung des Speichers'!A437),"",C437*'Beladung des Speichers'!C437/SUMIFS('Beladung des Speichers'!$C$17:$C$300,'Beladung des Speichers'!$A$17:$A$300,A437))</f>
        <v/>
      </c>
      <c r="E437" s="152" t="str">
        <f>IF(ISBLANK('Beladung des Speichers'!A437),"",1/SUMIFS('Beladung des Speichers'!$C$17:$C$300,'Beladung des Speichers'!$A$17:$A$300,A437)*C437*SUMIF($A$17:$A$300,A437,'Beladung des Speichers'!$E$17:$E$300))</f>
        <v/>
      </c>
      <c r="F437" s="153" t="str">
        <f>IF(ISBLANK('Beladung des Speichers'!A437),"",IF(C437=0,"0,00",D437/C437*E437))</f>
        <v/>
      </c>
      <c r="G437" s="154" t="str">
        <f>IF(ISBLANK('Beladung des Speichers'!A437),"",SUMIFS('Beladung des Speichers'!$C$17:$C$300,'Beladung des Speichers'!$A$17:$A$300,A437))</f>
        <v/>
      </c>
      <c r="H437" s="112" t="str">
        <f>IF(ISBLANK('Beladung des Speichers'!A437),"",'Beladung des Speichers'!C437)</f>
        <v/>
      </c>
      <c r="I437" s="155" t="str">
        <f>IF(ISBLANK('Beladung des Speichers'!A437),"",SUMIFS('Beladung des Speichers'!$E$17:$E$1001,'Beladung des Speichers'!$A$17:$A$1001,'Ergebnis (detailliert)'!A437))</f>
        <v/>
      </c>
      <c r="J437" s="113" t="str">
        <f>IF(ISBLANK('Beladung des Speichers'!A437),"",'Beladung des Speichers'!E437)</f>
        <v/>
      </c>
      <c r="K437" s="155" t="str">
        <f>IF(ISBLANK('Beladung des Speichers'!A437),"",SUMIFS('Entladung des Speichers'!$C$17:$C$1001,'Entladung des Speichers'!$A$17:$A$1001,'Ergebnis (detailliert)'!A437))</f>
        <v/>
      </c>
      <c r="L437" s="156" t="str">
        <f t="shared" si="26"/>
        <v/>
      </c>
      <c r="M437" s="156" t="str">
        <f>IF(ISBLANK('Entladung des Speichers'!A437),"",'Entladung des Speichers'!C437)</f>
        <v/>
      </c>
      <c r="N437" s="155" t="str">
        <f>IF(ISBLANK('Beladung des Speichers'!A437),"",SUMIFS('Entladung des Speichers'!$E$17:$E$1001,'Entladung des Speichers'!$A$17:$A$1001,'Ergebnis (detailliert)'!$A$17:$A$300))</f>
        <v/>
      </c>
      <c r="O437" s="113" t="str">
        <f t="shared" si="27"/>
        <v/>
      </c>
      <c r="P437" s="17" t="str">
        <f>IFERROR(IF(A437="","",N437*'Ergebnis (detailliert)'!J437/'Ergebnis (detailliert)'!I437),0)</f>
        <v/>
      </c>
      <c r="Q437" s="95" t="str">
        <f t="shared" si="28"/>
        <v/>
      </c>
      <c r="R437" s="96" t="str">
        <f t="shared" si="29"/>
        <v/>
      </c>
      <c r="S437" s="97" t="str">
        <f>IF(A437="","",IF(LOOKUP(A437,Stammdaten!$A$17:$A$1001,Stammdaten!$G$17:$G$1001)="Nein",0,IF(ISBLANK('Beladung des Speichers'!A437),"",ROUND(MIN(J437,Q437)*-1,2))))</f>
        <v/>
      </c>
    </row>
    <row r="438" spans="1:19" x14ac:dyDescent="0.2">
      <c r="A438" s="98" t="str">
        <f>IF('Beladung des Speichers'!A438="","",'Beladung des Speichers'!A438)</f>
        <v/>
      </c>
      <c r="B438" s="98" t="str">
        <f>IF('Beladung des Speichers'!B438="","",'Beladung des Speichers'!B438)</f>
        <v/>
      </c>
      <c r="C438" s="150" t="str">
        <f>IF(ISBLANK('Beladung des Speichers'!A438),"",SUMIFS('Beladung des Speichers'!$C$17:$C$300,'Beladung des Speichers'!$A$17:$A$300,A438)-SUMIFS('Entladung des Speichers'!$C$17:$C$300,'Entladung des Speichers'!$A$17:$A$300,A438)+SUMIFS(Füllstände!$B$17:$B$299,Füllstände!$A$17:$A$299,A438)-SUMIFS(Füllstände!$C$17:$C$299,Füllstände!$A$17:$A$299,A438))</f>
        <v/>
      </c>
      <c r="D438" s="151" t="str">
        <f>IF(ISBLANK('Beladung des Speichers'!A438),"",C438*'Beladung des Speichers'!C438/SUMIFS('Beladung des Speichers'!$C$17:$C$300,'Beladung des Speichers'!$A$17:$A$300,A438))</f>
        <v/>
      </c>
      <c r="E438" s="152" t="str">
        <f>IF(ISBLANK('Beladung des Speichers'!A438),"",1/SUMIFS('Beladung des Speichers'!$C$17:$C$300,'Beladung des Speichers'!$A$17:$A$300,A438)*C438*SUMIF($A$17:$A$300,A438,'Beladung des Speichers'!$E$17:$E$300))</f>
        <v/>
      </c>
      <c r="F438" s="153" t="str">
        <f>IF(ISBLANK('Beladung des Speichers'!A438),"",IF(C438=0,"0,00",D438/C438*E438))</f>
        <v/>
      </c>
      <c r="G438" s="154" t="str">
        <f>IF(ISBLANK('Beladung des Speichers'!A438),"",SUMIFS('Beladung des Speichers'!$C$17:$C$300,'Beladung des Speichers'!$A$17:$A$300,A438))</f>
        <v/>
      </c>
      <c r="H438" s="112" t="str">
        <f>IF(ISBLANK('Beladung des Speichers'!A438),"",'Beladung des Speichers'!C438)</f>
        <v/>
      </c>
      <c r="I438" s="155" t="str">
        <f>IF(ISBLANK('Beladung des Speichers'!A438),"",SUMIFS('Beladung des Speichers'!$E$17:$E$1001,'Beladung des Speichers'!$A$17:$A$1001,'Ergebnis (detailliert)'!A438))</f>
        <v/>
      </c>
      <c r="J438" s="113" t="str">
        <f>IF(ISBLANK('Beladung des Speichers'!A438),"",'Beladung des Speichers'!E438)</f>
        <v/>
      </c>
      <c r="K438" s="155" t="str">
        <f>IF(ISBLANK('Beladung des Speichers'!A438),"",SUMIFS('Entladung des Speichers'!$C$17:$C$1001,'Entladung des Speichers'!$A$17:$A$1001,'Ergebnis (detailliert)'!A438))</f>
        <v/>
      </c>
      <c r="L438" s="156" t="str">
        <f t="shared" si="26"/>
        <v/>
      </c>
      <c r="M438" s="156" t="str">
        <f>IF(ISBLANK('Entladung des Speichers'!A438),"",'Entladung des Speichers'!C438)</f>
        <v/>
      </c>
      <c r="N438" s="155" t="str">
        <f>IF(ISBLANK('Beladung des Speichers'!A438),"",SUMIFS('Entladung des Speichers'!$E$17:$E$1001,'Entladung des Speichers'!$A$17:$A$1001,'Ergebnis (detailliert)'!$A$17:$A$300))</f>
        <v/>
      </c>
      <c r="O438" s="113" t="str">
        <f t="shared" si="27"/>
        <v/>
      </c>
      <c r="P438" s="17" t="str">
        <f>IFERROR(IF(A438="","",N438*'Ergebnis (detailliert)'!J438/'Ergebnis (detailliert)'!I438),0)</f>
        <v/>
      </c>
      <c r="Q438" s="95" t="str">
        <f t="shared" si="28"/>
        <v/>
      </c>
      <c r="R438" s="96" t="str">
        <f t="shared" si="29"/>
        <v/>
      </c>
      <c r="S438" s="97" t="str">
        <f>IF(A438="","",IF(LOOKUP(A438,Stammdaten!$A$17:$A$1001,Stammdaten!$G$17:$G$1001)="Nein",0,IF(ISBLANK('Beladung des Speichers'!A438),"",ROUND(MIN(J438,Q438)*-1,2))))</f>
        <v/>
      </c>
    </row>
    <row r="439" spans="1:19" x14ac:dyDescent="0.2">
      <c r="A439" s="98" t="str">
        <f>IF('Beladung des Speichers'!A439="","",'Beladung des Speichers'!A439)</f>
        <v/>
      </c>
      <c r="B439" s="98" t="str">
        <f>IF('Beladung des Speichers'!B439="","",'Beladung des Speichers'!B439)</f>
        <v/>
      </c>
      <c r="C439" s="150" t="str">
        <f>IF(ISBLANK('Beladung des Speichers'!A439),"",SUMIFS('Beladung des Speichers'!$C$17:$C$300,'Beladung des Speichers'!$A$17:$A$300,A439)-SUMIFS('Entladung des Speichers'!$C$17:$C$300,'Entladung des Speichers'!$A$17:$A$300,A439)+SUMIFS(Füllstände!$B$17:$B$299,Füllstände!$A$17:$A$299,A439)-SUMIFS(Füllstände!$C$17:$C$299,Füllstände!$A$17:$A$299,A439))</f>
        <v/>
      </c>
      <c r="D439" s="151" t="str">
        <f>IF(ISBLANK('Beladung des Speichers'!A439),"",C439*'Beladung des Speichers'!C439/SUMIFS('Beladung des Speichers'!$C$17:$C$300,'Beladung des Speichers'!$A$17:$A$300,A439))</f>
        <v/>
      </c>
      <c r="E439" s="152" t="str">
        <f>IF(ISBLANK('Beladung des Speichers'!A439),"",1/SUMIFS('Beladung des Speichers'!$C$17:$C$300,'Beladung des Speichers'!$A$17:$A$300,A439)*C439*SUMIF($A$17:$A$300,A439,'Beladung des Speichers'!$E$17:$E$300))</f>
        <v/>
      </c>
      <c r="F439" s="153" t="str">
        <f>IF(ISBLANK('Beladung des Speichers'!A439),"",IF(C439=0,"0,00",D439/C439*E439))</f>
        <v/>
      </c>
      <c r="G439" s="154" t="str">
        <f>IF(ISBLANK('Beladung des Speichers'!A439),"",SUMIFS('Beladung des Speichers'!$C$17:$C$300,'Beladung des Speichers'!$A$17:$A$300,A439))</f>
        <v/>
      </c>
      <c r="H439" s="112" t="str">
        <f>IF(ISBLANK('Beladung des Speichers'!A439),"",'Beladung des Speichers'!C439)</f>
        <v/>
      </c>
      <c r="I439" s="155" t="str">
        <f>IF(ISBLANK('Beladung des Speichers'!A439),"",SUMIFS('Beladung des Speichers'!$E$17:$E$1001,'Beladung des Speichers'!$A$17:$A$1001,'Ergebnis (detailliert)'!A439))</f>
        <v/>
      </c>
      <c r="J439" s="113" t="str">
        <f>IF(ISBLANK('Beladung des Speichers'!A439),"",'Beladung des Speichers'!E439)</f>
        <v/>
      </c>
      <c r="K439" s="155" t="str">
        <f>IF(ISBLANK('Beladung des Speichers'!A439),"",SUMIFS('Entladung des Speichers'!$C$17:$C$1001,'Entladung des Speichers'!$A$17:$A$1001,'Ergebnis (detailliert)'!A439))</f>
        <v/>
      </c>
      <c r="L439" s="156" t="str">
        <f t="shared" si="26"/>
        <v/>
      </c>
      <c r="M439" s="156" t="str">
        <f>IF(ISBLANK('Entladung des Speichers'!A439),"",'Entladung des Speichers'!C439)</f>
        <v/>
      </c>
      <c r="N439" s="155" t="str">
        <f>IF(ISBLANK('Beladung des Speichers'!A439),"",SUMIFS('Entladung des Speichers'!$E$17:$E$1001,'Entladung des Speichers'!$A$17:$A$1001,'Ergebnis (detailliert)'!$A$17:$A$300))</f>
        <v/>
      </c>
      <c r="O439" s="113" t="str">
        <f t="shared" si="27"/>
        <v/>
      </c>
      <c r="P439" s="17" t="str">
        <f>IFERROR(IF(A439="","",N439*'Ergebnis (detailliert)'!J439/'Ergebnis (detailliert)'!I439),0)</f>
        <v/>
      </c>
      <c r="Q439" s="95" t="str">
        <f t="shared" si="28"/>
        <v/>
      </c>
      <c r="R439" s="96" t="str">
        <f t="shared" si="29"/>
        <v/>
      </c>
      <c r="S439" s="97" t="str">
        <f>IF(A439="","",IF(LOOKUP(A439,Stammdaten!$A$17:$A$1001,Stammdaten!$G$17:$G$1001)="Nein",0,IF(ISBLANK('Beladung des Speichers'!A439),"",ROUND(MIN(J439,Q439)*-1,2))))</f>
        <v/>
      </c>
    </row>
    <row r="440" spans="1:19" x14ac:dyDescent="0.2">
      <c r="A440" s="98" t="str">
        <f>IF('Beladung des Speichers'!A440="","",'Beladung des Speichers'!A440)</f>
        <v/>
      </c>
      <c r="B440" s="98" t="str">
        <f>IF('Beladung des Speichers'!B440="","",'Beladung des Speichers'!B440)</f>
        <v/>
      </c>
      <c r="C440" s="150" t="str">
        <f>IF(ISBLANK('Beladung des Speichers'!A440),"",SUMIFS('Beladung des Speichers'!$C$17:$C$300,'Beladung des Speichers'!$A$17:$A$300,A440)-SUMIFS('Entladung des Speichers'!$C$17:$C$300,'Entladung des Speichers'!$A$17:$A$300,A440)+SUMIFS(Füllstände!$B$17:$B$299,Füllstände!$A$17:$A$299,A440)-SUMIFS(Füllstände!$C$17:$C$299,Füllstände!$A$17:$A$299,A440))</f>
        <v/>
      </c>
      <c r="D440" s="151" t="str">
        <f>IF(ISBLANK('Beladung des Speichers'!A440),"",C440*'Beladung des Speichers'!C440/SUMIFS('Beladung des Speichers'!$C$17:$C$300,'Beladung des Speichers'!$A$17:$A$300,A440))</f>
        <v/>
      </c>
      <c r="E440" s="152" t="str">
        <f>IF(ISBLANK('Beladung des Speichers'!A440),"",1/SUMIFS('Beladung des Speichers'!$C$17:$C$300,'Beladung des Speichers'!$A$17:$A$300,A440)*C440*SUMIF($A$17:$A$300,A440,'Beladung des Speichers'!$E$17:$E$300))</f>
        <v/>
      </c>
      <c r="F440" s="153" t="str">
        <f>IF(ISBLANK('Beladung des Speichers'!A440),"",IF(C440=0,"0,00",D440/C440*E440))</f>
        <v/>
      </c>
      <c r="G440" s="154" t="str">
        <f>IF(ISBLANK('Beladung des Speichers'!A440),"",SUMIFS('Beladung des Speichers'!$C$17:$C$300,'Beladung des Speichers'!$A$17:$A$300,A440))</f>
        <v/>
      </c>
      <c r="H440" s="112" t="str">
        <f>IF(ISBLANK('Beladung des Speichers'!A440),"",'Beladung des Speichers'!C440)</f>
        <v/>
      </c>
      <c r="I440" s="155" t="str">
        <f>IF(ISBLANK('Beladung des Speichers'!A440),"",SUMIFS('Beladung des Speichers'!$E$17:$E$1001,'Beladung des Speichers'!$A$17:$A$1001,'Ergebnis (detailliert)'!A440))</f>
        <v/>
      </c>
      <c r="J440" s="113" t="str">
        <f>IF(ISBLANK('Beladung des Speichers'!A440),"",'Beladung des Speichers'!E440)</f>
        <v/>
      </c>
      <c r="K440" s="155" t="str">
        <f>IF(ISBLANK('Beladung des Speichers'!A440),"",SUMIFS('Entladung des Speichers'!$C$17:$C$1001,'Entladung des Speichers'!$A$17:$A$1001,'Ergebnis (detailliert)'!A440))</f>
        <v/>
      </c>
      <c r="L440" s="156" t="str">
        <f t="shared" si="26"/>
        <v/>
      </c>
      <c r="M440" s="156" t="str">
        <f>IF(ISBLANK('Entladung des Speichers'!A440),"",'Entladung des Speichers'!C440)</f>
        <v/>
      </c>
      <c r="N440" s="155" t="str">
        <f>IF(ISBLANK('Beladung des Speichers'!A440),"",SUMIFS('Entladung des Speichers'!$E$17:$E$1001,'Entladung des Speichers'!$A$17:$A$1001,'Ergebnis (detailliert)'!$A$17:$A$300))</f>
        <v/>
      </c>
      <c r="O440" s="113" t="str">
        <f t="shared" si="27"/>
        <v/>
      </c>
      <c r="P440" s="17" t="str">
        <f>IFERROR(IF(A440="","",N440*'Ergebnis (detailliert)'!J440/'Ergebnis (detailliert)'!I440),0)</f>
        <v/>
      </c>
      <c r="Q440" s="95" t="str">
        <f t="shared" si="28"/>
        <v/>
      </c>
      <c r="R440" s="96" t="str">
        <f t="shared" si="29"/>
        <v/>
      </c>
      <c r="S440" s="97" t="str">
        <f>IF(A440="","",IF(LOOKUP(A440,Stammdaten!$A$17:$A$1001,Stammdaten!$G$17:$G$1001)="Nein",0,IF(ISBLANK('Beladung des Speichers'!A440),"",ROUND(MIN(J440,Q440)*-1,2))))</f>
        <v/>
      </c>
    </row>
    <row r="441" spans="1:19" x14ac:dyDescent="0.2">
      <c r="A441" s="98" t="str">
        <f>IF('Beladung des Speichers'!A441="","",'Beladung des Speichers'!A441)</f>
        <v/>
      </c>
      <c r="B441" s="98" t="str">
        <f>IF('Beladung des Speichers'!B441="","",'Beladung des Speichers'!B441)</f>
        <v/>
      </c>
      <c r="C441" s="150" t="str">
        <f>IF(ISBLANK('Beladung des Speichers'!A441),"",SUMIFS('Beladung des Speichers'!$C$17:$C$300,'Beladung des Speichers'!$A$17:$A$300,A441)-SUMIFS('Entladung des Speichers'!$C$17:$C$300,'Entladung des Speichers'!$A$17:$A$300,A441)+SUMIFS(Füllstände!$B$17:$B$299,Füllstände!$A$17:$A$299,A441)-SUMIFS(Füllstände!$C$17:$C$299,Füllstände!$A$17:$A$299,A441))</f>
        <v/>
      </c>
      <c r="D441" s="151" t="str">
        <f>IF(ISBLANK('Beladung des Speichers'!A441),"",C441*'Beladung des Speichers'!C441/SUMIFS('Beladung des Speichers'!$C$17:$C$300,'Beladung des Speichers'!$A$17:$A$300,A441))</f>
        <v/>
      </c>
      <c r="E441" s="152" t="str">
        <f>IF(ISBLANK('Beladung des Speichers'!A441),"",1/SUMIFS('Beladung des Speichers'!$C$17:$C$300,'Beladung des Speichers'!$A$17:$A$300,A441)*C441*SUMIF($A$17:$A$300,A441,'Beladung des Speichers'!$E$17:$E$300))</f>
        <v/>
      </c>
      <c r="F441" s="153" t="str">
        <f>IF(ISBLANK('Beladung des Speichers'!A441),"",IF(C441=0,"0,00",D441/C441*E441))</f>
        <v/>
      </c>
      <c r="G441" s="154" t="str">
        <f>IF(ISBLANK('Beladung des Speichers'!A441),"",SUMIFS('Beladung des Speichers'!$C$17:$C$300,'Beladung des Speichers'!$A$17:$A$300,A441))</f>
        <v/>
      </c>
      <c r="H441" s="112" t="str">
        <f>IF(ISBLANK('Beladung des Speichers'!A441),"",'Beladung des Speichers'!C441)</f>
        <v/>
      </c>
      <c r="I441" s="155" t="str">
        <f>IF(ISBLANK('Beladung des Speichers'!A441),"",SUMIFS('Beladung des Speichers'!$E$17:$E$1001,'Beladung des Speichers'!$A$17:$A$1001,'Ergebnis (detailliert)'!A441))</f>
        <v/>
      </c>
      <c r="J441" s="113" t="str">
        <f>IF(ISBLANK('Beladung des Speichers'!A441),"",'Beladung des Speichers'!E441)</f>
        <v/>
      </c>
      <c r="K441" s="155" t="str">
        <f>IF(ISBLANK('Beladung des Speichers'!A441),"",SUMIFS('Entladung des Speichers'!$C$17:$C$1001,'Entladung des Speichers'!$A$17:$A$1001,'Ergebnis (detailliert)'!A441))</f>
        <v/>
      </c>
      <c r="L441" s="156" t="str">
        <f t="shared" si="26"/>
        <v/>
      </c>
      <c r="M441" s="156" t="str">
        <f>IF(ISBLANK('Entladung des Speichers'!A441),"",'Entladung des Speichers'!C441)</f>
        <v/>
      </c>
      <c r="N441" s="155" t="str">
        <f>IF(ISBLANK('Beladung des Speichers'!A441),"",SUMIFS('Entladung des Speichers'!$E$17:$E$1001,'Entladung des Speichers'!$A$17:$A$1001,'Ergebnis (detailliert)'!$A$17:$A$300))</f>
        <v/>
      </c>
      <c r="O441" s="113" t="str">
        <f t="shared" si="27"/>
        <v/>
      </c>
      <c r="P441" s="17" t="str">
        <f>IFERROR(IF(A441="","",N441*'Ergebnis (detailliert)'!J441/'Ergebnis (detailliert)'!I441),0)</f>
        <v/>
      </c>
      <c r="Q441" s="95" t="str">
        <f t="shared" si="28"/>
        <v/>
      </c>
      <c r="R441" s="96" t="str">
        <f t="shared" si="29"/>
        <v/>
      </c>
      <c r="S441" s="97" t="str">
        <f>IF(A441="","",IF(LOOKUP(A441,Stammdaten!$A$17:$A$1001,Stammdaten!$G$17:$G$1001)="Nein",0,IF(ISBLANK('Beladung des Speichers'!A441),"",ROUND(MIN(J441,Q441)*-1,2))))</f>
        <v/>
      </c>
    </row>
    <row r="442" spans="1:19" x14ac:dyDescent="0.2">
      <c r="A442" s="98" t="str">
        <f>IF('Beladung des Speichers'!A442="","",'Beladung des Speichers'!A442)</f>
        <v/>
      </c>
      <c r="B442" s="98" t="str">
        <f>IF('Beladung des Speichers'!B442="","",'Beladung des Speichers'!B442)</f>
        <v/>
      </c>
      <c r="C442" s="150" t="str">
        <f>IF(ISBLANK('Beladung des Speichers'!A442),"",SUMIFS('Beladung des Speichers'!$C$17:$C$300,'Beladung des Speichers'!$A$17:$A$300,A442)-SUMIFS('Entladung des Speichers'!$C$17:$C$300,'Entladung des Speichers'!$A$17:$A$300,A442)+SUMIFS(Füllstände!$B$17:$B$299,Füllstände!$A$17:$A$299,A442)-SUMIFS(Füllstände!$C$17:$C$299,Füllstände!$A$17:$A$299,A442))</f>
        <v/>
      </c>
      <c r="D442" s="151" t="str">
        <f>IF(ISBLANK('Beladung des Speichers'!A442),"",C442*'Beladung des Speichers'!C442/SUMIFS('Beladung des Speichers'!$C$17:$C$300,'Beladung des Speichers'!$A$17:$A$300,A442))</f>
        <v/>
      </c>
      <c r="E442" s="152" t="str">
        <f>IF(ISBLANK('Beladung des Speichers'!A442),"",1/SUMIFS('Beladung des Speichers'!$C$17:$C$300,'Beladung des Speichers'!$A$17:$A$300,A442)*C442*SUMIF($A$17:$A$300,A442,'Beladung des Speichers'!$E$17:$E$300))</f>
        <v/>
      </c>
      <c r="F442" s="153" t="str">
        <f>IF(ISBLANK('Beladung des Speichers'!A442),"",IF(C442=0,"0,00",D442/C442*E442))</f>
        <v/>
      </c>
      <c r="G442" s="154" t="str">
        <f>IF(ISBLANK('Beladung des Speichers'!A442),"",SUMIFS('Beladung des Speichers'!$C$17:$C$300,'Beladung des Speichers'!$A$17:$A$300,A442))</f>
        <v/>
      </c>
      <c r="H442" s="112" t="str">
        <f>IF(ISBLANK('Beladung des Speichers'!A442),"",'Beladung des Speichers'!C442)</f>
        <v/>
      </c>
      <c r="I442" s="155" t="str">
        <f>IF(ISBLANK('Beladung des Speichers'!A442),"",SUMIFS('Beladung des Speichers'!$E$17:$E$1001,'Beladung des Speichers'!$A$17:$A$1001,'Ergebnis (detailliert)'!A442))</f>
        <v/>
      </c>
      <c r="J442" s="113" t="str">
        <f>IF(ISBLANK('Beladung des Speichers'!A442),"",'Beladung des Speichers'!E442)</f>
        <v/>
      </c>
      <c r="K442" s="155" t="str">
        <f>IF(ISBLANK('Beladung des Speichers'!A442),"",SUMIFS('Entladung des Speichers'!$C$17:$C$1001,'Entladung des Speichers'!$A$17:$A$1001,'Ergebnis (detailliert)'!A442))</f>
        <v/>
      </c>
      <c r="L442" s="156" t="str">
        <f t="shared" si="26"/>
        <v/>
      </c>
      <c r="M442" s="156" t="str">
        <f>IF(ISBLANK('Entladung des Speichers'!A442),"",'Entladung des Speichers'!C442)</f>
        <v/>
      </c>
      <c r="N442" s="155" t="str">
        <f>IF(ISBLANK('Beladung des Speichers'!A442),"",SUMIFS('Entladung des Speichers'!$E$17:$E$1001,'Entladung des Speichers'!$A$17:$A$1001,'Ergebnis (detailliert)'!$A$17:$A$300))</f>
        <v/>
      </c>
      <c r="O442" s="113" t="str">
        <f t="shared" si="27"/>
        <v/>
      </c>
      <c r="P442" s="17" t="str">
        <f>IFERROR(IF(A442="","",N442*'Ergebnis (detailliert)'!J442/'Ergebnis (detailliert)'!I442),0)</f>
        <v/>
      </c>
      <c r="Q442" s="95" t="str">
        <f t="shared" si="28"/>
        <v/>
      </c>
      <c r="R442" s="96" t="str">
        <f t="shared" si="29"/>
        <v/>
      </c>
      <c r="S442" s="97" t="str">
        <f>IF(A442="","",IF(LOOKUP(A442,Stammdaten!$A$17:$A$1001,Stammdaten!$G$17:$G$1001)="Nein",0,IF(ISBLANK('Beladung des Speichers'!A442),"",ROUND(MIN(J442,Q442)*-1,2))))</f>
        <v/>
      </c>
    </row>
    <row r="443" spans="1:19" x14ac:dyDescent="0.2">
      <c r="A443" s="98" t="str">
        <f>IF('Beladung des Speichers'!A443="","",'Beladung des Speichers'!A443)</f>
        <v/>
      </c>
      <c r="B443" s="98" t="str">
        <f>IF('Beladung des Speichers'!B443="","",'Beladung des Speichers'!B443)</f>
        <v/>
      </c>
      <c r="C443" s="150" t="str">
        <f>IF(ISBLANK('Beladung des Speichers'!A443),"",SUMIFS('Beladung des Speichers'!$C$17:$C$300,'Beladung des Speichers'!$A$17:$A$300,A443)-SUMIFS('Entladung des Speichers'!$C$17:$C$300,'Entladung des Speichers'!$A$17:$A$300,A443)+SUMIFS(Füllstände!$B$17:$B$299,Füllstände!$A$17:$A$299,A443)-SUMIFS(Füllstände!$C$17:$C$299,Füllstände!$A$17:$A$299,A443))</f>
        <v/>
      </c>
      <c r="D443" s="151" t="str">
        <f>IF(ISBLANK('Beladung des Speichers'!A443),"",C443*'Beladung des Speichers'!C443/SUMIFS('Beladung des Speichers'!$C$17:$C$300,'Beladung des Speichers'!$A$17:$A$300,A443))</f>
        <v/>
      </c>
      <c r="E443" s="152" t="str">
        <f>IF(ISBLANK('Beladung des Speichers'!A443),"",1/SUMIFS('Beladung des Speichers'!$C$17:$C$300,'Beladung des Speichers'!$A$17:$A$300,A443)*C443*SUMIF($A$17:$A$300,A443,'Beladung des Speichers'!$E$17:$E$300))</f>
        <v/>
      </c>
      <c r="F443" s="153" t="str">
        <f>IF(ISBLANK('Beladung des Speichers'!A443),"",IF(C443=0,"0,00",D443/C443*E443))</f>
        <v/>
      </c>
      <c r="G443" s="154" t="str">
        <f>IF(ISBLANK('Beladung des Speichers'!A443),"",SUMIFS('Beladung des Speichers'!$C$17:$C$300,'Beladung des Speichers'!$A$17:$A$300,A443))</f>
        <v/>
      </c>
      <c r="H443" s="112" t="str">
        <f>IF(ISBLANK('Beladung des Speichers'!A443),"",'Beladung des Speichers'!C443)</f>
        <v/>
      </c>
      <c r="I443" s="155" t="str">
        <f>IF(ISBLANK('Beladung des Speichers'!A443),"",SUMIFS('Beladung des Speichers'!$E$17:$E$1001,'Beladung des Speichers'!$A$17:$A$1001,'Ergebnis (detailliert)'!A443))</f>
        <v/>
      </c>
      <c r="J443" s="113" t="str">
        <f>IF(ISBLANK('Beladung des Speichers'!A443),"",'Beladung des Speichers'!E443)</f>
        <v/>
      </c>
      <c r="K443" s="155" t="str">
        <f>IF(ISBLANK('Beladung des Speichers'!A443),"",SUMIFS('Entladung des Speichers'!$C$17:$C$1001,'Entladung des Speichers'!$A$17:$A$1001,'Ergebnis (detailliert)'!A443))</f>
        <v/>
      </c>
      <c r="L443" s="156" t="str">
        <f t="shared" si="26"/>
        <v/>
      </c>
      <c r="M443" s="156" t="str">
        <f>IF(ISBLANK('Entladung des Speichers'!A443),"",'Entladung des Speichers'!C443)</f>
        <v/>
      </c>
      <c r="N443" s="155" t="str">
        <f>IF(ISBLANK('Beladung des Speichers'!A443),"",SUMIFS('Entladung des Speichers'!$E$17:$E$1001,'Entladung des Speichers'!$A$17:$A$1001,'Ergebnis (detailliert)'!$A$17:$A$300))</f>
        <v/>
      </c>
      <c r="O443" s="113" t="str">
        <f t="shared" si="27"/>
        <v/>
      </c>
      <c r="P443" s="17" t="str">
        <f>IFERROR(IF(A443="","",N443*'Ergebnis (detailliert)'!J443/'Ergebnis (detailliert)'!I443),0)</f>
        <v/>
      </c>
      <c r="Q443" s="95" t="str">
        <f t="shared" si="28"/>
        <v/>
      </c>
      <c r="R443" s="96" t="str">
        <f t="shared" si="29"/>
        <v/>
      </c>
      <c r="S443" s="97" t="str">
        <f>IF(A443="","",IF(LOOKUP(A443,Stammdaten!$A$17:$A$1001,Stammdaten!$G$17:$G$1001)="Nein",0,IF(ISBLANK('Beladung des Speichers'!A443),"",ROUND(MIN(J443,Q443)*-1,2))))</f>
        <v/>
      </c>
    </row>
    <row r="444" spans="1:19" x14ac:dyDescent="0.2">
      <c r="A444" s="98" t="str">
        <f>IF('Beladung des Speichers'!A444="","",'Beladung des Speichers'!A444)</f>
        <v/>
      </c>
      <c r="B444" s="98" t="str">
        <f>IF('Beladung des Speichers'!B444="","",'Beladung des Speichers'!B444)</f>
        <v/>
      </c>
      <c r="C444" s="150" t="str">
        <f>IF(ISBLANK('Beladung des Speichers'!A444),"",SUMIFS('Beladung des Speichers'!$C$17:$C$300,'Beladung des Speichers'!$A$17:$A$300,A444)-SUMIFS('Entladung des Speichers'!$C$17:$C$300,'Entladung des Speichers'!$A$17:$A$300,A444)+SUMIFS(Füllstände!$B$17:$B$299,Füllstände!$A$17:$A$299,A444)-SUMIFS(Füllstände!$C$17:$C$299,Füllstände!$A$17:$A$299,A444))</f>
        <v/>
      </c>
      <c r="D444" s="151" t="str">
        <f>IF(ISBLANK('Beladung des Speichers'!A444),"",C444*'Beladung des Speichers'!C444/SUMIFS('Beladung des Speichers'!$C$17:$C$300,'Beladung des Speichers'!$A$17:$A$300,A444))</f>
        <v/>
      </c>
      <c r="E444" s="152" t="str">
        <f>IF(ISBLANK('Beladung des Speichers'!A444),"",1/SUMIFS('Beladung des Speichers'!$C$17:$C$300,'Beladung des Speichers'!$A$17:$A$300,A444)*C444*SUMIF($A$17:$A$300,A444,'Beladung des Speichers'!$E$17:$E$300))</f>
        <v/>
      </c>
      <c r="F444" s="153" t="str">
        <f>IF(ISBLANK('Beladung des Speichers'!A444),"",IF(C444=0,"0,00",D444/C444*E444))</f>
        <v/>
      </c>
      <c r="G444" s="154" t="str">
        <f>IF(ISBLANK('Beladung des Speichers'!A444),"",SUMIFS('Beladung des Speichers'!$C$17:$C$300,'Beladung des Speichers'!$A$17:$A$300,A444))</f>
        <v/>
      </c>
      <c r="H444" s="112" t="str">
        <f>IF(ISBLANK('Beladung des Speichers'!A444),"",'Beladung des Speichers'!C444)</f>
        <v/>
      </c>
      <c r="I444" s="155" t="str">
        <f>IF(ISBLANK('Beladung des Speichers'!A444),"",SUMIFS('Beladung des Speichers'!$E$17:$E$1001,'Beladung des Speichers'!$A$17:$A$1001,'Ergebnis (detailliert)'!A444))</f>
        <v/>
      </c>
      <c r="J444" s="113" t="str">
        <f>IF(ISBLANK('Beladung des Speichers'!A444),"",'Beladung des Speichers'!E444)</f>
        <v/>
      </c>
      <c r="K444" s="155" t="str">
        <f>IF(ISBLANK('Beladung des Speichers'!A444),"",SUMIFS('Entladung des Speichers'!$C$17:$C$1001,'Entladung des Speichers'!$A$17:$A$1001,'Ergebnis (detailliert)'!A444))</f>
        <v/>
      </c>
      <c r="L444" s="156" t="str">
        <f t="shared" si="26"/>
        <v/>
      </c>
      <c r="M444" s="156" t="str">
        <f>IF(ISBLANK('Entladung des Speichers'!A444),"",'Entladung des Speichers'!C444)</f>
        <v/>
      </c>
      <c r="N444" s="155" t="str">
        <f>IF(ISBLANK('Beladung des Speichers'!A444),"",SUMIFS('Entladung des Speichers'!$E$17:$E$1001,'Entladung des Speichers'!$A$17:$A$1001,'Ergebnis (detailliert)'!$A$17:$A$300))</f>
        <v/>
      </c>
      <c r="O444" s="113" t="str">
        <f t="shared" si="27"/>
        <v/>
      </c>
      <c r="P444" s="17" t="str">
        <f>IFERROR(IF(A444="","",N444*'Ergebnis (detailliert)'!J444/'Ergebnis (detailliert)'!I444),0)</f>
        <v/>
      </c>
      <c r="Q444" s="95" t="str">
        <f t="shared" si="28"/>
        <v/>
      </c>
      <c r="R444" s="96" t="str">
        <f t="shared" si="29"/>
        <v/>
      </c>
      <c r="S444" s="97" t="str">
        <f>IF(A444="","",IF(LOOKUP(A444,Stammdaten!$A$17:$A$1001,Stammdaten!$G$17:$G$1001)="Nein",0,IF(ISBLANK('Beladung des Speichers'!A444),"",ROUND(MIN(J444,Q444)*-1,2))))</f>
        <v/>
      </c>
    </row>
    <row r="445" spans="1:19" x14ac:dyDescent="0.2">
      <c r="A445" s="98" t="str">
        <f>IF('Beladung des Speichers'!A445="","",'Beladung des Speichers'!A445)</f>
        <v/>
      </c>
      <c r="B445" s="98" t="str">
        <f>IF('Beladung des Speichers'!B445="","",'Beladung des Speichers'!B445)</f>
        <v/>
      </c>
      <c r="C445" s="150" t="str">
        <f>IF(ISBLANK('Beladung des Speichers'!A445),"",SUMIFS('Beladung des Speichers'!$C$17:$C$300,'Beladung des Speichers'!$A$17:$A$300,A445)-SUMIFS('Entladung des Speichers'!$C$17:$C$300,'Entladung des Speichers'!$A$17:$A$300,A445)+SUMIFS(Füllstände!$B$17:$B$299,Füllstände!$A$17:$A$299,A445)-SUMIFS(Füllstände!$C$17:$C$299,Füllstände!$A$17:$A$299,A445))</f>
        <v/>
      </c>
      <c r="D445" s="151" t="str">
        <f>IF(ISBLANK('Beladung des Speichers'!A445),"",C445*'Beladung des Speichers'!C445/SUMIFS('Beladung des Speichers'!$C$17:$C$300,'Beladung des Speichers'!$A$17:$A$300,A445))</f>
        <v/>
      </c>
      <c r="E445" s="152" t="str">
        <f>IF(ISBLANK('Beladung des Speichers'!A445),"",1/SUMIFS('Beladung des Speichers'!$C$17:$C$300,'Beladung des Speichers'!$A$17:$A$300,A445)*C445*SUMIF($A$17:$A$300,A445,'Beladung des Speichers'!$E$17:$E$300))</f>
        <v/>
      </c>
      <c r="F445" s="153" t="str">
        <f>IF(ISBLANK('Beladung des Speichers'!A445),"",IF(C445=0,"0,00",D445/C445*E445))</f>
        <v/>
      </c>
      <c r="G445" s="154" t="str">
        <f>IF(ISBLANK('Beladung des Speichers'!A445),"",SUMIFS('Beladung des Speichers'!$C$17:$C$300,'Beladung des Speichers'!$A$17:$A$300,A445))</f>
        <v/>
      </c>
      <c r="H445" s="112" t="str">
        <f>IF(ISBLANK('Beladung des Speichers'!A445),"",'Beladung des Speichers'!C445)</f>
        <v/>
      </c>
      <c r="I445" s="155" t="str">
        <f>IF(ISBLANK('Beladung des Speichers'!A445),"",SUMIFS('Beladung des Speichers'!$E$17:$E$1001,'Beladung des Speichers'!$A$17:$A$1001,'Ergebnis (detailliert)'!A445))</f>
        <v/>
      </c>
      <c r="J445" s="113" t="str">
        <f>IF(ISBLANK('Beladung des Speichers'!A445),"",'Beladung des Speichers'!E445)</f>
        <v/>
      </c>
      <c r="K445" s="155" t="str">
        <f>IF(ISBLANK('Beladung des Speichers'!A445),"",SUMIFS('Entladung des Speichers'!$C$17:$C$1001,'Entladung des Speichers'!$A$17:$A$1001,'Ergebnis (detailliert)'!A445))</f>
        <v/>
      </c>
      <c r="L445" s="156" t="str">
        <f t="shared" si="26"/>
        <v/>
      </c>
      <c r="M445" s="156" t="str">
        <f>IF(ISBLANK('Entladung des Speichers'!A445),"",'Entladung des Speichers'!C445)</f>
        <v/>
      </c>
      <c r="N445" s="155" t="str">
        <f>IF(ISBLANK('Beladung des Speichers'!A445),"",SUMIFS('Entladung des Speichers'!$E$17:$E$1001,'Entladung des Speichers'!$A$17:$A$1001,'Ergebnis (detailliert)'!$A$17:$A$300))</f>
        <v/>
      </c>
      <c r="O445" s="113" t="str">
        <f t="shared" si="27"/>
        <v/>
      </c>
      <c r="P445" s="17" t="str">
        <f>IFERROR(IF(A445="","",N445*'Ergebnis (detailliert)'!J445/'Ergebnis (detailliert)'!I445),0)</f>
        <v/>
      </c>
      <c r="Q445" s="95" t="str">
        <f t="shared" si="28"/>
        <v/>
      </c>
      <c r="R445" s="96" t="str">
        <f t="shared" si="29"/>
        <v/>
      </c>
      <c r="S445" s="97" t="str">
        <f>IF(A445="","",IF(LOOKUP(A445,Stammdaten!$A$17:$A$1001,Stammdaten!$G$17:$G$1001)="Nein",0,IF(ISBLANK('Beladung des Speichers'!A445),"",ROUND(MIN(J445,Q445)*-1,2))))</f>
        <v/>
      </c>
    </row>
    <row r="446" spans="1:19" x14ac:dyDescent="0.2">
      <c r="A446" s="98" t="str">
        <f>IF('Beladung des Speichers'!A446="","",'Beladung des Speichers'!A446)</f>
        <v/>
      </c>
      <c r="B446" s="98" t="str">
        <f>IF('Beladung des Speichers'!B446="","",'Beladung des Speichers'!B446)</f>
        <v/>
      </c>
      <c r="C446" s="150" t="str">
        <f>IF(ISBLANK('Beladung des Speichers'!A446),"",SUMIFS('Beladung des Speichers'!$C$17:$C$300,'Beladung des Speichers'!$A$17:$A$300,A446)-SUMIFS('Entladung des Speichers'!$C$17:$C$300,'Entladung des Speichers'!$A$17:$A$300,A446)+SUMIFS(Füllstände!$B$17:$B$299,Füllstände!$A$17:$A$299,A446)-SUMIFS(Füllstände!$C$17:$C$299,Füllstände!$A$17:$A$299,A446))</f>
        <v/>
      </c>
      <c r="D446" s="151" t="str">
        <f>IF(ISBLANK('Beladung des Speichers'!A446),"",C446*'Beladung des Speichers'!C446/SUMIFS('Beladung des Speichers'!$C$17:$C$300,'Beladung des Speichers'!$A$17:$A$300,A446))</f>
        <v/>
      </c>
      <c r="E446" s="152" t="str">
        <f>IF(ISBLANK('Beladung des Speichers'!A446),"",1/SUMIFS('Beladung des Speichers'!$C$17:$C$300,'Beladung des Speichers'!$A$17:$A$300,A446)*C446*SUMIF($A$17:$A$300,A446,'Beladung des Speichers'!$E$17:$E$300))</f>
        <v/>
      </c>
      <c r="F446" s="153" t="str">
        <f>IF(ISBLANK('Beladung des Speichers'!A446),"",IF(C446=0,"0,00",D446/C446*E446))</f>
        <v/>
      </c>
      <c r="G446" s="154" t="str">
        <f>IF(ISBLANK('Beladung des Speichers'!A446),"",SUMIFS('Beladung des Speichers'!$C$17:$C$300,'Beladung des Speichers'!$A$17:$A$300,A446))</f>
        <v/>
      </c>
      <c r="H446" s="112" t="str">
        <f>IF(ISBLANK('Beladung des Speichers'!A446),"",'Beladung des Speichers'!C446)</f>
        <v/>
      </c>
      <c r="I446" s="155" t="str">
        <f>IF(ISBLANK('Beladung des Speichers'!A446),"",SUMIFS('Beladung des Speichers'!$E$17:$E$1001,'Beladung des Speichers'!$A$17:$A$1001,'Ergebnis (detailliert)'!A446))</f>
        <v/>
      </c>
      <c r="J446" s="113" t="str">
        <f>IF(ISBLANK('Beladung des Speichers'!A446),"",'Beladung des Speichers'!E446)</f>
        <v/>
      </c>
      <c r="K446" s="155" t="str">
        <f>IF(ISBLANK('Beladung des Speichers'!A446),"",SUMIFS('Entladung des Speichers'!$C$17:$C$1001,'Entladung des Speichers'!$A$17:$A$1001,'Ergebnis (detailliert)'!A446))</f>
        <v/>
      </c>
      <c r="L446" s="156" t="str">
        <f t="shared" si="26"/>
        <v/>
      </c>
      <c r="M446" s="156" t="str">
        <f>IF(ISBLANK('Entladung des Speichers'!A446),"",'Entladung des Speichers'!C446)</f>
        <v/>
      </c>
      <c r="N446" s="155" t="str">
        <f>IF(ISBLANK('Beladung des Speichers'!A446),"",SUMIFS('Entladung des Speichers'!$E$17:$E$1001,'Entladung des Speichers'!$A$17:$A$1001,'Ergebnis (detailliert)'!$A$17:$A$300))</f>
        <v/>
      </c>
      <c r="O446" s="113" t="str">
        <f t="shared" si="27"/>
        <v/>
      </c>
      <c r="P446" s="17" t="str">
        <f>IFERROR(IF(A446="","",N446*'Ergebnis (detailliert)'!J446/'Ergebnis (detailliert)'!I446),0)</f>
        <v/>
      </c>
      <c r="Q446" s="95" t="str">
        <f t="shared" si="28"/>
        <v/>
      </c>
      <c r="R446" s="96" t="str">
        <f t="shared" si="29"/>
        <v/>
      </c>
      <c r="S446" s="97" t="str">
        <f>IF(A446="","",IF(LOOKUP(A446,Stammdaten!$A$17:$A$1001,Stammdaten!$G$17:$G$1001)="Nein",0,IF(ISBLANK('Beladung des Speichers'!A446),"",ROUND(MIN(J446,Q446)*-1,2))))</f>
        <v/>
      </c>
    </row>
    <row r="447" spans="1:19" x14ac:dyDescent="0.2">
      <c r="A447" s="98" t="str">
        <f>IF('Beladung des Speichers'!A447="","",'Beladung des Speichers'!A447)</f>
        <v/>
      </c>
      <c r="B447" s="98" t="str">
        <f>IF('Beladung des Speichers'!B447="","",'Beladung des Speichers'!B447)</f>
        <v/>
      </c>
      <c r="C447" s="150" t="str">
        <f>IF(ISBLANK('Beladung des Speichers'!A447),"",SUMIFS('Beladung des Speichers'!$C$17:$C$300,'Beladung des Speichers'!$A$17:$A$300,A447)-SUMIFS('Entladung des Speichers'!$C$17:$C$300,'Entladung des Speichers'!$A$17:$A$300,A447)+SUMIFS(Füllstände!$B$17:$B$299,Füllstände!$A$17:$A$299,A447)-SUMIFS(Füllstände!$C$17:$C$299,Füllstände!$A$17:$A$299,A447))</f>
        <v/>
      </c>
      <c r="D447" s="151" t="str">
        <f>IF(ISBLANK('Beladung des Speichers'!A447),"",C447*'Beladung des Speichers'!C447/SUMIFS('Beladung des Speichers'!$C$17:$C$300,'Beladung des Speichers'!$A$17:$A$300,A447))</f>
        <v/>
      </c>
      <c r="E447" s="152" t="str">
        <f>IF(ISBLANK('Beladung des Speichers'!A447),"",1/SUMIFS('Beladung des Speichers'!$C$17:$C$300,'Beladung des Speichers'!$A$17:$A$300,A447)*C447*SUMIF($A$17:$A$300,A447,'Beladung des Speichers'!$E$17:$E$300))</f>
        <v/>
      </c>
      <c r="F447" s="153" t="str">
        <f>IF(ISBLANK('Beladung des Speichers'!A447),"",IF(C447=0,"0,00",D447/C447*E447))</f>
        <v/>
      </c>
      <c r="G447" s="154" t="str">
        <f>IF(ISBLANK('Beladung des Speichers'!A447),"",SUMIFS('Beladung des Speichers'!$C$17:$C$300,'Beladung des Speichers'!$A$17:$A$300,A447))</f>
        <v/>
      </c>
      <c r="H447" s="112" t="str">
        <f>IF(ISBLANK('Beladung des Speichers'!A447),"",'Beladung des Speichers'!C447)</f>
        <v/>
      </c>
      <c r="I447" s="155" t="str">
        <f>IF(ISBLANK('Beladung des Speichers'!A447),"",SUMIFS('Beladung des Speichers'!$E$17:$E$1001,'Beladung des Speichers'!$A$17:$A$1001,'Ergebnis (detailliert)'!A447))</f>
        <v/>
      </c>
      <c r="J447" s="113" t="str">
        <f>IF(ISBLANK('Beladung des Speichers'!A447),"",'Beladung des Speichers'!E447)</f>
        <v/>
      </c>
      <c r="K447" s="155" t="str">
        <f>IF(ISBLANK('Beladung des Speichers'!A447),"",SUMIFS('Entladung des Speichers'!$C$17:$C$1001,'Entladung des Speichers'!$A$17:$A$1001,'Ergebnis (detailliert)'!A447))</f>
        <v/>
      </c>
      <c r="L447" s="156" t="str">
        <f t="shared" si="26"/>
        <v/>
      </c>
      <c r="M447" s="156" t="str">
        <f>IF(ISBLANK('Entladung des Speichers'!A447),"",'Entladung des Speichers'!C447)</f>
        <v/>
      </c>
      <c r="N447" s="155" t="str">
        <f>IF(ISBLANK('Beladung des Speichers'!A447),"",SUMIFS('Entladung des Speichers'!$E$17:$E$1001,'Entladung des Speichers'!$A$17:$A$1001,'Ergebnis (detailliert)'!$A$17:$A$300))</f>
        <v/>
      </c>
      <c r="O447" s="113" t="str">
        <f t="shared" si="27"/>
        <v/>
      </c>
      <c r="P447" s="17" t="str">
        <f>IFERROR(IF(A447="","",N447*'Ergebnis (detailliert)'!J447/'Ergebnis (detailliert)'!I447),0)</f>
        <v/>
      </c>
      <c r="Q447" s="95" t="str">
        <f t="shared" si="28"/>
        <v/>
      </c>
      <c r="R447" s="96" t="str">
        <f t="shared" si="29"/>
        <v/>
      </c>
      <c r="S447" s="97" t="str">
        <f>IF(A447="","",IF(LOOKUP(A447,Stammdaten!$A$17:$A$1001,Stammdaten!$G$17:$G$1001)="Nein",0,IF(ISBLANK('Beladung des Speichers'!A447),"",ROUND(MIN(J447,Q447)*-1,2))))</f>
        <v/>
      </c>
    </row>
    <row r="448" spans="1:19" x14ac:dyDescent="0.2">
      <c r="A448" s="98" t="str">
        <f>IF('Beladung des Speichers'!A448="","",'Beladung des Speichers'!A448)</f>
        <v/>
      </c>
      <c r="B448" s="98" t="str">
        <f>IF('Beladung des Speichers'!B448="","",'Beladung des Speichers'!B448)</f>
        <v/>
      </c>
      <c r="C448" s="150" t="str">
        <f>IF(ISBLANK('Beladung des Speichers'!A448),"",SUMIFS('Beladung des Speichers'!$C$17:$C$300,'Beladung des Speichers'!$A$17:$A$300,A448)-SUMIFS('Entladung des Speichers'!$C$17:$C$300,'Entladung des Speichers'!$A$17:$A$300,A448)+SUMIFS(Füllstände!$B$17:$B$299,Füllstände!$A$17:$A$299,A448)-SUMIFS(Füllstände!$C$17:$C$299,Füllstände!$A$17:$A$299,A448))</f>
        <v/>
      </c>
      <c r="D448" s="151" t="str">
        <f>IF(ISBLANK('Beladung des Speichers'!A448),"",C448*'Beladung des Speichers'!C448/SUMIFS('Beladung des Speichers'!$C$17:$C$300,'Beladung des Speichers'!$A$17:$A$300,A448))</f>
        <v/>
      </c>
      <c r="E448" s="152" t="str">
        <f>IF(ISBLANK('Beladung des Speichers'!A448),"",1/SUMIFS('Beladung des Speichers'!$C$17:$C$300,'Beladung des Speichers'!$A$17:$A$300,A448)*C448*SUMIF($A$17:$A$300,A448,'Beladung des Speichers'!$E$17:$E$300))</f>
        <v/>
      </c>
      <c r="F448" s="153" t="str">
        <f>IF(ISBLANK('Beladung des Speichers'!A448),"",IF(C448=0,"0,00",D448/C448*E448))</f>
        <v/>
      </c>
      <c r="G448" s="154" t="str">
        <f>IF(ISBLANK('Beladung des Speichers'!A448),"",SUMIFS('Beladung des Speichers'!$C$17:$C$300,'Beladung des Speichers'!$A$17:$A$300,A448))</f>
        <v/>
      </c>
      <c r="H448" s="112" t="str">
        <f>IF(ISBLANK('Beladung des Speichers'!A448),"",'Beladung des Speichers'!C448)</f>
        <v/>
      </c>
      <c r="I448" s="155" t="str">
        <f>IF(ISBLANK('Beladung des Speichers'!A448),"",SUMIFS('Beladung des Speichers'!$E$17:$E$1001,'Beladung des Speichers'!$A$17:$A$1001,'Ergebnis (detailliert)'!A448))</f>
        <v/>
      </c>
      <c r="J448" s="113" t="str">
        <f>IF(ISBLANK('Beladung des Speichers'!A448),"",'Beladung des Speichers'!E448)</f>
        <v/>
      </c>
      <c r="K448" s="155" t="str">
        <f>IF(ISBLANK('Beladung des Speichers'!A448),"",SUMIFS('Entladung des Speichers'!$C$17:$C$1001,'Entladung des Speichers'!$A$17:$A$1001,'Ergebnis (detailliert)'!A448))</f>
        <v/>
      </c>
      <c r="L448" s="156" t="str">
        <f t="shared" si="26"/>
        <v/>
      </c>
      <c r="M448" s="156" t="str">
        <f>IF(ISBLANK('Entladung des Speichers'!A448),"",'Entladung des Speichers'!C448)</f>
        <v/>
      </c>
      <c r="N448" s="155" t="str">
        <f>IF(ISBLANK('Beladung des Speichers'!A448),"",SUMIFS('Entladung des Speichers'!$E$17:$E$1001,'Entladung des Speichers'!$A$17:$A$1001,'Ergebnis (detailliert)'!$A$17:$A$300))</f>
        <v/>
      </c>
      <c r="O448" s="113" t="str">
        <f t="shared" si="27"/>
        <v/>
      </c>
      <c r="P448" s="17" t="str">
        <f>IFERROR(IF(A448="","",N448*'Ergebnis (detailliert)'!J448/'Ergebnis (detailliert)'!I448),0)</f>
        <v/>
      </c>
      <c r="Q448" s="95" t="str">
        <f t="shared" si="28"/>
        <v/>
      </c>
      <c r="R448" s="96" t="str">
        <f t="shared" si="29"/>
        <v/>
      </c>
      <c r="S448" s="97" t="str">
        <f>IF(A448="","",IF(LOOKUP(A448,Stammdaten!$A$17:$A$1001,Stammdaten!$G$17:$G$1001)="Nein",0,IF(ISBLANK('Beladung des Speichers'!A448),"",ROUND(MIN(J448,Q448)*-1,2))))</f>
        <v/>
      </c>
    </row>
    <row r="449" spans="1:19" x14ac:dyDescent="0.2">
      <c r="A449" s="98" t="str">
        <f>IF('Beladung des Speichers'!A449="","",'Beladung des Speichers'!A449)</f>
        <v/>
      </c>
      <c r="B449" s="98" t="str">
        <f>IF('Beladung des Speichers'!B449="","",'Beladung des Speichers'!B449)</f>
        <v/>
      </c>
      <c r="C449" s="150" t="str">
        <f>IF(ISBLANK('Beladung des Speichers'!A449),"",SUMIFS('Beladung des Speichers'!$C$17:$C$300,'Beladung des Speichers'!$A$17:$A$300,A449)-SUMIFS('Entladung des Speichers'!$C$17:$C$300,'Entladung des Speichers'!$A$17:$A$300,A449)+SUMIFS(Füllstände!$B$17:$B$299,Füllstände!$A$17:$A$299,A449)-SUMIFS(Füllstände!$C$17:$C$299,Füllstände!$A$17:$A$299,A449))</f>
        <v/>
      </c>
      <c r="D449" s="151" t="str">
        <f>IF(ISBLANK('Beladung des Speichers'!A449),"",C449*'Beladung des Speichers'!C449/SUMIFS('Beladung des Speichers'!$C$17:$C$300,'Beladung des Speichers'!$A$17:$A$300,A449))</f>
        <v/>
      </c>
      <c r="E449" s="152" t="str">
        <f>IF(ISBLANK('Beladung des Speichers'!A449),"",1/SUMIFS('Beladung des Speichers'!$C$17:$C$300,'Beladung des Speichers'!$A$17:$A$300,A449)*C449*SUMIF($A$17:$A$300,A449,'Beladung des Speichers'!$E$17:$E$300))</f>
        <v/>
      </c>
      <c r="F449" s="153" t="str">
        <f>IF(ISBLANK('Beladung des Speichers'!A449),"",IF(C449=0,"0,00",D449/C449*E449))</f>
        <v/>
      </c>
      <c r="G449" s="154" t="str">
        <f>IF(ISBLANK('Beladung des Speichers'!A449),"",SUMIFS('Beladung des Speichers'!$C$17:$C$300,'Beladung des Speichers'!$A$17:$A$300,A449))</f>
        <v/>
      </c>
      <c r="H449" s="112" t="str">
        <f>IF(ISBLANK('Beladung des Speichers'!A449),"",'Beladung des Speichers'!C449)</f>
        <v/>
      </c>
      <c r="I449" s="155" t="str">
        <f>IF(ISBLANK('Beladung des Speichers'!A449),"",SUMIFS('Beladung des Speichers'!$E$17:$E$1001,'Beladung des Speichers'!$A$17:$A$1001,'Ergebnis (detailliert)'!A449))</f>
        <v/>
      </c>
      <c r="J449" s="113" t="str">
        <f>IF(ISBLANK('Beladung des Speichers'!A449),"",'Beladung des Speichers'!E449)</f>
        <v/>
      </c>
      <c r="K449" s="155" t="str">
        <f>IF(ISBLANK('Beladung des Speichers'!A449),"",SUMIFS('Entladung des Speichers'!$C$17:$C$1001,'Entladung des Speichers'!$A$17:$A$1001,'Ergebnis (detailliert)'!A449))</f>
        <v/>
      </c>
      <c r="L449" s="156" t="str">
        <f t="shared" si="26"/>
        <v/>
      </c>
      <c r="M449" s="156" t="str">
        <f>IF(ISBLANK('Entladung des Speichers'!A449),"",'Entladung des Speichers'!C449)</f>
        <v/>
      </c>
      <c r="N449" s="155" t="str">
        <f>IF(ISBLANK('Beladung des Speichers'!A449),"",SUMIFS('Entladung des Speichers'!$E$17:$E$1001,'Entladung des Speichers'!$A$17:$A$1001,'Ergebnis (detailliert)'!$A$17:$A$300))</f>
        <v/>
      </c>
      <c r="O449" s="113" t="str">
        <f t="shared" si="27"/>
        <v/>
      </c>
      <c r="P449" s="17" t="str">
        <f>IFERROR(IF(A449="","",N449*'Ergebnis (detailliert)'!J449/'Ergebnis (detailliert)'!I449),0)</f>
        <v/>
      </c>
      <c r="Q449" s="95" t="str">
        <f t="shared" si="28"/>
        <v/>
      </c>
      <c r="R449" s="96" t="str">
        <f t="shared" si="29"/>
        <v/>
      </c>
      <c r="S449" s="97" t="str">
        <f>IF(A449="","",IF(LOOKUP(A449,Stammdaten!$A$17:$A$1001,Stammdaten!$G$17:$G$1001)="Nein",0,IF(ISBLANK('Beladung des Speichers'!A449),"",ROUND(MIN(J449,Q449)*-1,2))))</f>
        <v/>
      </c>
    </row>
    <row r="450" spans="1:19" x14ac:dyDescent="0.2">
      <c r="A450" s="98" t="str">
        <f>IF('Beladung des Speichers'!A450="","",'Beladung des Speichers'!A450)</f>
        <v/>
      </c>
      <c r="B450" s="98" t="str">
        <f>IF('Beladung des Speichers'!B450="","",'Beladung des Speichers'!B450)</f>
        <v/>
      </c>
      <c r="C450" s="150" t="str">
        <f>IF(ISBLANK('Beladung des Speichers'!A450),"",SUMIFS('Beladung des Speichers'!$C$17:$C$300,'Beladung des Speichers'!$A$17:$A$300,A450)-SUMIFS('Entladung des Speichers'!$C$17:$C$300,'Entladung des Speichers'!$A$17:$A$300,A450)+SUMIFS(Füllstände!$B$17:$B$299,Füllstände!$A$17:$A$299,A450)-SUMIFS(Füllstände!$C$17:$C$299,Füllstände!$A$17:$A$299,A450))</f>
        <v/>
      </c>
      <c r="D450" s="151" t="str">
        <f>IF(ISBLANK('Beladung des Speichers'!A450),"",C450*'Beladung des Speichers'!C450/SUMIFS('Beladung des Speichers'!$C$17:$C$300,'Beladung des Speichers'!$A$17:$A$300,A450))</f>
        <v/>
      </c>
      <c r="E450" s="152" t="str">
        <f>IF(ISBLANK('Beladung des Speichers'!A450),"",1/SUMIFS('Beladung des Speichers'!$C$17:$C$300,'Beladung des Speichers'!$A$17:$A$300,A450)*C450*SUMIF($A$17:$A$300,A450,'Beladung des Speichers'!$E$17:$E$300))</f>
        <v/>
      </c>
      <c r="F450" s="153" t="str">
        <f>IF(ISBLANK('Beladung des Speichers'!A450),"",IF(C450=0,"0,00",D450/C450*E450))</f>
        <v/>
      </c>
      <c r="G450" s="154" t="str">
        <f>IF(ISBLANK('Beladung des Speichers'!A450),"",SUMIFS('Beladung des Speichers'!$C$17:$C$300,'Beladung des Speichers'!$A$17:$A$300,A450))</f>
        <v/>
      </c>
      <c r="H450" s="112" t="str">
        <f>IF(ISBLANK('Beladung des Speichers'!A450),"",'Beladung des Speichers'!C450)</f>
        <v/>
      </c>
      <c r="I450" s="155" t="str">
        <f>IF(ISBLANK('Beladung des Speichers'!A450),"",SUMIFS('Beladung des Speichers'!$E$17:$E$1001,'Beladung des Speichers'!$A$17:$A$1001,'Ergebnis (detailliert)'!A450))</f>
        <v/>
      </c>
      <c r="J450" s="113" t="str">
        <f>IF(ISBLANK('Beladung des Speichers'!A450),"",'Beladung des Speichers'!E450)</f>
        <v/>
      </c>
      <c r="K450" s="155" t="str">
        <f>IF(ISBLANK('Beladung des Speichers'!A450),"",SUMIFS('Entladung des Speichers'!$C$17:$C$1001,'Entladung des Speichers'!$A$17:$A$1001,'Ergebnis (detailliert)'!A450))</f>
        <v/>
      </c>
      <c r="L450" s="156" t="str">
        <f t="shared" si="26"/>
        <v/>
      </c>
      <c r="M450" s="156" t="str">
        <f>IF(ISBLANK('Entladung des Speichers'!A450),"",'Entladung des Speichers'!C450)</f>
        <v/>
      </c>
      <c r="N450" s="155" t="str">
        <f>IF(ISBLANK('Beladung des Speichers'!A450),"",SUMIFS('Entladung des Speichers'!$E$17:$E$1001,'Entladung des Speichers'!$A$17:$A$1001,'Ergebnis (detailliert)'!$A$17:$A$300))</f>
        <v/>
      </c>
      <c r="O450" s="113" t="str">
        <f t="shared" si="27"/>
        <v/>
      </c>
      <c r="P450" s="17" t="str">
        <f>IFERROR(IF(A450="","",N450*'Ergebnis (detailliert)'!J450/'Ergebnis (detailliert)'!I450),0)</f>
        <v/>
      </c>
      <c r="Q450" s="95" t="str">
        <f t="shared" si="28"/>
        <v/>
      </c>
      <c r="R450" s="96" t="str">
        <f t="shared" si="29"/>
        <v/>
      </c>
      <c r="S450" s="97" t="str">
        <f>IF(A450="","",IF(LOOKUP(A450,Stammdaten!$A$17:$A$1001,Stammdaten!$G$17:$G$1001)="Nein",0,IF(ISBLANK('Beladung des Speichers'!A450),"",ROUND(MIN(J450,Q450)*-1,2))))</f>
        <v/>
      </c>
    </row>
    <row r="451" spans="1:19" x14ac:dyDescent="0.2">
      <c r="A451" s="98" t="str">
        <f>IF('Beladung des Speichers'!A451="","",'Beladung des Speichers'!A451)</f>
        <v/>
      </c>
      <c r="B451" s="98" t="str">
        <f>IF('Beladung des Speichers'!B451="","",'Beladung des Speichers'!B451)</f>
        <v/>
      </c>
      <c r="C451" s="150" t="str">
        <f>IF(ISBLANK('Beladung des Speichers'!A451),"",SUMIFS('Beladung des Speichers'!$C$17:$C$300,'Beladung des Speichers'!$A$17:$A$300,A451)-SUMIFS('Entladung des Speichers'!$C$17:$C$300,'Entladung des Speichers'!$A$17:$A$300,A451)+SUMIFS(Füllstände!$B$17:$B$299,Füllstände!$A$17:$A$299,A451)-SUMIFS(Füllstände!$C$17:$C$299,Füllstände!$A$17:$A$299,A451))</f>
        <v/>
      </c>
      <c r="D451" s="151" t="str">
        <f>IF(ISBLANK('Beladung des Speichers'!A451),"",C451*'Beladung des Speichers'!C451/SUMIFS('Beladung des Speichers'!$C$17:$C$300,'Beladung des Speichers'!$A$17:$A$300,A451))</f>
        <v/>
      </c>
      <c r="E451" s="152" t="str">
        <f>IF(ISBLANK('Beladung des Speichers'!A451),"",1/SUMIFS('Beladung des Speichers'!$C$17:$C$300,'Beladung des Speichers'!$A$17:$A$300,A451)*C451*SUMIF($A$17:$A$300,A451,'Beladung des Speichers'!$E$17:$E$300))</f>
        <v/>
      </c>
      <c r="F451" s="153" t="str">
        <f>IF(ISBLANK('Beladung des Speichers'!A451),"",IF(C451=0,"0,00",D451/C451*E451))</f>
        <v/>
      </c>
      <c r="G451" s="154" t="str">
        <f>IF(ISBLANK('Beladung des Speichers'!A451),"",SUMIFS('Beladung des Speichers'!$C$17:$C$300,'Beladung des Speichers'!$A$17:$A$300,A451))</f>
        <v/>
      </c>
      <c r="H451" s="112" t="str">
        <f>IF(ISBLANK('Beladung des Speichers'!A451),"",'Beladung des Speichers'!C451)</f>
        <v/>
      </c>
      <c r="I451" s="155" t="str">
        <f>IF(ISBLANK('Beladung des Speichers'!A451),"",SUMIFS('Beladung des Speichers'!$E$17:$E$1001,'Beladung des Speichers'!$A$17:$A$1001,'Ergebnis (detailliert)'!A451))</f>
        <v/>
      </c>
      <c r="J451" s="113" t="str">
        <f>IF(ISBLANK('Beladung des Speichers'!A451),"",'Beladung des Speichers'!E451)</f>
        <v/>
      </c>
      <c r="K451" s="155" t="str">
        <f>IF(ISBLANK('Beladung des Speichers'!A451),"",SUMIFS('Entladung des Speichers'!$C$17:$C$1001,'Entladung des Speichers'!$A$17:$A$1001,'Ergebnis (detailliert)'!A451))</f>
        <v/>
      </c>
      <c r="L451" s="156" t="str">
        <f t="shared" si="26"/>
        <v/>
      </c>
      <c r="M451" s="156" t="str">
        <f>IF(ISBLANK('Entladung des Speichers'!A451),"",'Entladung des Speichers'!C451)</f>
        <v/>
      </c>
      <c r="N451" s="155" t="str">
        <f>IF(ISBLANK('Beladung des Speichers'!A451),"",SUMIFS('Entladung des Speichers'!$E$17:$E$1001,'Entladung des Speichers'!$A$17:$A$1001,'Ergebnis (detailliert)'!$A$17:$A$300))</f>
        <v/>
      </c>
      <c r="O451" s="113" t="str">
        <f t="shared" si="27"/>
        <v/>
      </c>
      <c r="P451" s="17" t="str">
        <f>IFERROR(IF(A451="","",N451*'Ergebnis (detailliert)'!J451/'Ergebnis (detailliert)'!I451),0)</f>
        <v/>
      </c>
      <c r="Q451" s="95" t="str">
        <f t="shared" si="28"/>
        <v/>
      </c>
      <c r="R451" s="96" t="str">
        <f t="shared" si="29"/>
        <v/>
      </c>
      <c r="S451" s="97" t="str">
        <f>IF(A451="","",IF(LOOKUP(A451,Stammdaten!$A$17:$A$1001,Stammdaten!$G$17:$G$1001)="Nein",0,IF(ISBLANK('Beladung des Speichers'!A451),"",ROUND(MIN(J451,Q451)*-1,2))))</f>
        <v/>
      </c>
    </row>
    <row r="452" spans="1:19" x14ac:dyDescent="0.2">
      <c r="A452" s="98" t="str">
        <f>IF('Beladung des Speichers'!A452="","",'Beladung des Speichers'!A452)</f>
        <v/>
      </c>
      <c r="B452" s="98" t="str">
        <f>IF('Beladung des Speichers'!B452="","",'Beladung des Speichers'!B452)</f>
        <v/>
      </c>
      <c r="C452" s="150" t="str">
        <f>IF(ISBLANK('Beladung des Speichers'!A452),"",SUMIFS('Beladung des Speichers'!$C$17:$C$300,'Beladung des Speichers'!$A$17:$A$300,A452)-SUMIFS('Entladung des Speichers'!$C$17:$C$300,'Entladung des Speichers'!$A$17:$A$300,A452)+SUMIFS(Füllstände!$B$17:$B$299,Füllstände!$A$17:$A$299,A452)-SUMIFS(Füllstände!$C$17:$C$299,Füllstände!$A$17:$A$299,A452))</f>
        <v/>
      </c>
      <c r="D452" s="151" t="str">
        <f>IF(ISBLANK('Beladung des Speichers'!A452),"",C452*'Beladung des Speichers'!C452/SUMIFS('Beladung des Speichers'!$C$17:$C$300,'Beladung des Speichers'!$A$17:$A$300,A452))</f>
        <v/>
      </c>
      <c r="E452" s="152" t="str">
        <f>IF(ISBLANK('Beladung des Speichers'!A452),"",1/SUMIFS('Beladung des Speichers'!$C$17:$C$300,'Beladung des Speichers'!$A$17:$A$300,A452)*C452*SUMIF($A$17:$A$300,A452,'Beladung des Speichers'!$E$17:$E$300))</f>
        <v/>
      </c>
      <c r="F452" s="153" t="str">
        <f>IF(ISBLANK('Beladung des Speichers'!A452),"",IF(C452=0,"0,00",D452/C452*E452))</f>
        <v/>
      </c>
      <c r="G452" s="154" t="str">
        <f>IF(ISBLANK('Beladung des Speichers'!A452),"",SUMIFS('Beladung des Speichers'!$C$17:$C$300,'Beladung des Speichers'!$A$17:$A$300,A452))</f>
        <v/>
      </c>
      <c r="H452" s="112" t="str">
        <f>IF(ISBLANK('Beladung des Speichers'!A452),"",'Beladung des Speichers'!C452)</f>
        <v/>
      </c>
      <c r="I452" s="155" t="str">
        <f>IF(ISBLANK('Beladung des Speichers'!A452),"",SUMIFS('Beladung des Speichers'!$E$17:$E$1001,'Beladung des Speichers'!$A$17:$A$1001,'Ergebnis (detailliert)'!A452))</f>
        <v/>
      </c>
      <c r="J452" s="113" t="str">
        <f>IF(ISBLANK('Beladung des Speichers'!A452),"",'Beladung des Speichers'!E452)</f>
        <v/>
      </c>
      <c r="K452" s="155" t="str">
        <f>IF(ISBLANK('Beladung des Speichers'!A452),"",SUMIFS('Entladung des Speichers'!$C$17:$C$1001,'Entladung des Speichers'!$A$17:$A$1001,'Ergebnis (detailliert)'!A452))</f>
        <v/>
      </c>
      <c r="L452" s="156" t="str">
        <f t="shared" si="26"/>
        <v/>
      </c>
      <c r="M452" s="156" t="str">
        <f>IF(ISBLANK('Entladung des Speichers'!A452),"",'Entladung des Speichers'!C452)</f>
        <v/>
      </c>
      <c r="N452" s="155" t="str">
        <f>IF(ISBLANK('Beladung des Speichers'!A452),"",SUMIFS('Entladung des Speichers'!$E$17:$E$1001,'Entladung des Speichers'!$A$17:$A$1001,'Ergebnis (detailliert)'!$A$17:$A$300))</f>
        <v/>
      </c>
      <c r="O452" s="113" t="str">
        <f t="shared" si="27"/>
        <v/>
      </c>
      <c r="P452" s="17" t="str">
        <f>IFERROR(IF(A452="","",N452*'Ergebnis (detailliert)'!J452/'Ergebnis (detailliert)'!I452),0)</f>
        <v/>
      </c>
      <c r="Q452" s="95" t="str">
        <f t="shared" si="28"/>
        <v/>
      </c>
      <c r="R452" s="96" t="str">
        <f t="shared" si="29"/>
        <v/>
      </c>
      <c r="S452" s="97" t="str">
        <f>IF(A452="","",IF(LOOKUP(A452,Stammdaten!$A$17:$A$1001,Stammdaten!$G$17:$G$1001)="Nein",0,IF(ISBLANK('Beladung des Speichers'!A452),"",ROUND(MIN(J452,Q452)*-1,2))))</f>
        <v/>
      </c>
    </row>
    <row r="453" spans="1:19" x14ac:dyDescent="0.2">
      <c r="A453" s="98" t="str">
        <f>IF('Beladung des Speichers'!A453="","",'Beladung des Speichers'!A453)</f>
        <v/>
      </c>
      <c r="B453" s="98" t="str">
        <f>IF('Beladung des Speichers'!B453="","",'Beladung des Speichers'!B453)</f>
        <v/>
      </c>
      <c r="C453" s="150" t="str">
        <f>IF(ISBLANK('Beladung des Speichers'!A453),"",SUMIFS('Beladung des Speichers'!$C$17:$C$300,'Beladung des Speichers'!$A$17:$A$300,A453)-SUMIFS('Entladung des Speichers'!$C$17:$C$300,'Entladung des Speichers'!$A$17:$A$300,A453)+SUMIFS(Füllstände!$B$17:$B$299,Füllstände!$A$17:$A$299,A453)-SUMIFS(Füllstände!$C$17:$C$299,Füllstände!$A$17:$A$299,A453))</f>
        <v/>
      </c>
      <c r="D453" s="151" t="str">
        <f>IF(ISBLANK('Beladung des Speichers'!A453),"",C453*'Beladung des Speichers'!C453/SUMIFS('Beladung des Speichers'!$C$17:$C$300,'Beladung des Speichers'!$A$17:$A$300,A453))</f>
        <v/>
      </c>
      <c r="E453" s="152" t="str">
        <f>IF(ISBLANK('Beladung des Speichers'!A453),"",1/SUMIFS('Beladung des Speichers'!$C$17:$C$300,'Beladung des Speichers'!$A$17:$A$300,A453)*C453*SUMIF($A$17:$A$300,A453,'Beladung des Speichers'!$E$17:$E$300))</f>
        <v/>
      </c>
      <c r="F453" s="153" t="str">
        <f>IF(ISBLANK('Beladung des Speichers'!A453),"",IF(C453=0,"0,00",D453/C453*E453))</f>
        <v/>
      </c>
      <c r="G453" s="154" t="str">
        <f>IF(ISBLANK('Beladung des Speichers'!A453),"",SUMIFS('Beladung des Speichers'!$C$17:$C$300,'Beladung des Speichers'!$A$17:$A$300,A453))</f>
        <v/>
      </c>
      <c r="H453" s="112" t="str">
        <f>IF(ISBLANK('Beladung des Speichers'!A453),"",'Beladung des Speichers'!C453)</f>
        <v/>
      </c>
      <c r="I453" s="155" t="str">
        <f>IF(ISBLANK('Beladung des Speichers'!A453),"",SUMIFS('Beladung des Speichers'!$E$17:$E$1001,'Beladung des Speichers'!$A$17:$A$1001,'Ergebnis (detailliert)'!A453))</f>
        <v/>
      </c>
      <c r="J453" s="113" t="str">
        <f>IF(ISBLANK('Beladung des Speichers'!A453),"",'Beladung des Speichers'!E453)</f>
        <v/>
      </c>
      <c r="K453" s="155" t="str">
        <f>IF(ISBLANK('Beladung des Speichers'!A453),"",SUMIFS('Entladung des Speichers'!$C$17:$C$1001,'Entladung des Speichers'!$A$17:$A$1001,'Ergebnis (detailliert)'!A453))</f>
        <v/>
      </c>
      <c r="L453" s="156" t="str">
        <f t="shared" si="26"/>
        <v/>
      </c>
      <c r="M453" s="156" t="str">
        <f>IF(ISBLANK('Entladung des Speichers'!A453),"",'Entladung des Speichers'!C453)</f>
        <v/>
      </c>
      <c r="N453" s="155" t="str">
        <f>IF(ISBLANK('Beladung des Speichers'!A453),"",SUMIFS('Entladung des Speichers'!$E$17:$E$1001,'Entladung des Speichers'!$A$17:$A$1001,'Ergebnis (detailliert)'!$A$17:$A$300))</f>
        <v/>
      </c>
      <c r="O453" s="113" t="str">
        <f t="shared" si="27"/>
        <v/>
      </c>
      <c r="P453" s="17" t="str">
        <f>IFERROR(IF(A453="","",N453*'Ergebnis (detailliert)'!J453/'Ergebnis (detailliert)'!I453),0)</f>
        <v/>
      </c>
      <c r="Q453" s="95" t="str">
        <f t="shared" si="28"/>
        <v/>
      </c>
      <c r="R453" s="96" t="str">
        <f t="shared" si="29"/>
        <v/>
      </c>
      <c r="S453" s="97" t="str">
        <f>IF(A453="","",IF(LOOKUP(A453,Stammdaten!$A$17:$A$1001,Stammdaten!$G$17:$G$1001)="Nein",0,IF(ISBLANK('Beladung des Speichers'!A453),"",ROUND(MIN(J453,Q453)*-1,2))))</f>
        <v/>
      </c>
    </row>
    <row r="454" spans="1:19" x14ac:dyDescent="0.2">
      <c r="A454" s="98" t="str">
        <f>IF('Beladung des Speichers'!A454="","",'Beladung des Speichers'!A454)</f>
        <v/>
      </c>
      <c r="B454" s="98" t="str">
        <f>IF('Beladung des Speichers'!B454="","",'Beladung des Speichers'!B454)</f>
        <v/>
      </c>
      <c r="C454" s="150" t="str">
        <f>IF(ISBLANK('Beladung des Speichers'!A454),"",SUMIFS('Beladung des Speichers'!$C$17:$C$300,'Beladung des Speichers'!$A$17:$A$300,A454)-SUMIFS('Entladung des Speichers'!$C$17:$C$300,'Entladung des Speichers'!$A$17:$A$300,A454)+SUMIFS(Füllstände!$B$17:$B$299,Füllstände!$A$17:$A$299,A454)-SUMIFS(Füllstände!$C$17:$C$299,Füllstände!$A$17:$A$299,A454))</f>
        <v/>
      </c>
      <c r="D454" s="151" t="str">
        <f>IF(ISBLANK('Beladung des Speichers'!A454),"",C454*'Beladung des Speichers'!C454/SUMIFS('Beladung des Speichers'!$C$17:$C$300,'Beladung des Speichers'!$A$17:$A$300,A454))</f>
        <v/>
      </c>
      <c r="E454" s="152" t="str">
        <f>IF(ISBLANK('Beladung des Speichers'!A454),"",1/SUMIFS('Beladung des Speichers'!$C$17:$C$300,'Beladung des Speichers'!$A$17:$A$300,A454)*C454*SUMIF($A$17:$A$300,A454,'Beladung des Speichers'!$E$17:$E$300))</f>
        <v/>
      </c>
      <c r="F454" s="153" t="str">
        <f>IF(ISBLANK('Beladung des Speichers'!A454),"",IF(C454=0,"0,00",D454/C454*E454))</f>
        <v/>
      </c>
      <c r="G454" s="154" t="str">
        <f>IF(ISBLANK('Beladung des Speichers'!A454),"",SUMIFS('Beladung des Speichers'!$C$17:$C$300,'Beladung des Speichers'!$A$17:$A$300,A454))</f>
        <v/>
      </c>
      <c r="H454" s="112" t="str">
        <f>IF(ISBLANK('Beladung des Speichers'!A454),"",'Beladung des Speichers'!C454)</f>
        <v/>
      </c>
      <c r="I454" s="155" t="str">
        <f>IF(ISBLANK('Beladung des Speichers'!A454),"",SUMIFS('Beladung des Speichers'!$E$17:$E$1001,'Beladung des Speichers'!$A$17:$A$1001,'Ergebnis (detailliert)'!A454))</f>
        <v/>
      </c>
      <c r="J454" s="113" t="str">
        <f>IF(ISBLANK('Beladung des Speichers'!A454),"",'Beladung des Speichers'!E454)</f>
        <v/>
      </c>
      <c r="K454" s="155" t="str">
        <f>IF(ISBLANK('Beladung des Speichers'!A454),"",SUMIFS('Entladung des Speichers'!$C$17:$C$1001,'Entladung des Speichers'!$A$17:$A$1001,'Ergebnis (detailliert)'!A454))</f>
        <v/>
      </c>
      <c r="L454" s="156" t="str">
        <f t="shared" si="26"/>
        <v/>
      </c>
      <c r="M454" s="156" t="str">
        <f>IF(ISBLANK('Entladung des Speichers'!A454),"",'Entladung des Speichers'!C454)</f>
        <v/>
      </c>
      <c r="N454" s="155" t="str">
        <f>IF(ISBLANK('Beladung des Speichers'!A454),"",SUMIFS('Entladung des Speichers'!$E$17:$E$1001,'Entladung des Speichers'!$A$17:$A$1001,'Ergebnis (detailliert)'!$A$17:$A$300))</f>
        <v/>
      </c>
      <c r="O454" s="113" t="str">
        <f t="shared" si="27"/>
        <v/>
      </c>
      <c r="P454" s="17" t="str">
        <f>IFERROR(IF(A454="","",N454*'Ergebnis (detailliert)'!J454/'Ergebnis (detailliert)'!I454),0)</f>
        <v/>
      </c>
      <c r="Q454" s="95" t="str">
        <f t="shared" si="28"/>
        <v/>
      </c>
      <c r="R454" s="96" t="str">
        <f t="shared" si="29"/>
        <v/>
      </c>
      <c r="S454" s="97" t="str">
        <f>IF(A454="","",IF(LOOKUP(A454,Stammdaten!$A$17:$A$1001,Stammdaten!$G$17:$G$1001)="Nein",0,IF(ISBLANK('Beladung des Speichers'!A454),"",ROUND(MIN(J454,Q454)*-1,2))))</f>
        <v/>
      </c>
    </row>
    <row r="455" spans="1:19" x14ac:dyDescent="0.2">
      <c r="A455" s="98" t="str">
        <f>IF('Beladung des Speichers'!A455="","",'Beladung des Speichers'!A455)</f>
        <v/>
      </c>
      <c r="B455" s="98" t="str">
        <f>IF('Beladung des Speichers'!B455="","",'Beladung des Speichers'!B455)</f>
        <v/>
      </c>
      <c r="C455" s="150" t="str">
        <f>IF(ISBLANK('Beladung des Speichers'!A455),"",SUMIFS('Beladung des Speichers'!$C$17:$C$300,'Beladung des Speichers'!$A$17:$A$300,A455)-SUMIFS('Entladung des Speichers'!$C$17:$C$300,'Entladung des Speichers'!$A$17:$A$300,A455)+SUMIFS(Füllstände!$B$17:$B$299,Füllstände!$A$17:$A$299,A455)-SUMIFS(Füllstände!$C$17:$C$299,Füllstände!$A$17:$A$299,A455))</f>
        <v/>
      </c>
      <c r="D455" s="151" t="str">
        <f>IF(ISBLANK('Beladung des Speichers'!A455),"",C455*'Beladung des Speichers'!C455/SUMIFS('Beladung des Speichers'!$C$17:$C$300,'Beladung des Speichers'!$A$17:$A$300,A455))</f>
        <v/>
      </c>
      <c r="E455" s="152" t="str">
        <f>IF(ISBLANK('Beladung des Speichers'!A455),"",1/SUMIFS('Beladung des Speichers'!$C$17:$C$300,'Beladung des Speichers'!$A$17:$A$300,A455)*C455*SUMIF($A$17:$A$300,A455,'Beladung des Speichers'!$E$17:$E$300))</f>
        <v/>
      </c>
      <c r="F455" s="153" t="str">
        <f>IF(ISBLANK('Beladung des Speichers'!A455),"",IF(C455=0,"0,00",D455/C455*E455))</f>
        <v/>
      </c>
      <c r="G455" s="154" t="str">
        <f>IF(ISBLANK('Beladung des Speichers'!A455),"",SUMIFS('Beladung des Speichers'!$C$17:$C$300,'Beladung des Speichers'!$A$17:$A$300,A455))</f>
        <v/>
      </c>
      <c r="H455" s="112" t="str">
        <f>IF(ISBLANK('Beladung des Speichers'!A455),"",'Beladung des Speichers'!C455)</f>
        <v/>
      </c>
      <c r="I455" s="155" t="str">
        <f>IF(ISBLANK('Beladung des Speichers'!A455),"",SUMIFS('Beladung des Speichers'!$E$17:$E$1001,'Beladung des Speichers'!$A$17:$A$1001,'Ergebnis (detailliert)'!A455))</f>
        <v/>
      </c>
      <c r="J455" s="113" t="str">
        <f>IF(ISBLANK('Beladung des Speichers'!A455),"",'Beladung des Speichers'!E455)</f>
        <v/>
      </c>
      <c r="K455" s="155" t="str">
        <f>IF(ISBLANK('Beladung des Speichers'!A455),"",SUMIFS('Entladung des Speichers'!$C$17:$C$1001,'Entladung des Speichers'!$A$17:$A$1001,'Ergebnis (detailliert)'!A455))</f>
        <v/>
      </c>
      <c r="L455" s="156" t="str">
        <f t="shared" si="26"/>
        <v/>
      </c>
      <c r="M455" s="156" t="str">
        <f>IF(ISBLANK('Entladung des Speichers'!A455),"",'Entladung des Speichers'!C455)</f>
        <v/>
      </c>
      <c r="N455" s="155" t="str">
        <f>IF(ISBLANK('Beladung des Speichers'!A455),"",SUMIFS('Entladung des Speichers'!$E$17:$E$1001,'Entladung des Speichers'!$A$17:$A$1001,'Ergebnis (detailliert)'!$A$17:$A$300))</f>
        <v/>
      </c>
      <c r="O455" s="113" t="str">
        <f t="shared" si="27"/>
        <v/>
      </c>
      <c r="P455" s="17" t="str">
        <f>IFERROR(IF(A455="","",N455*'Ergebnis (detailliert)'!J455/'Ergebnis (detailliert)'!I455),0)</f>
        <v/>
      </c>
      <c r="Q455" s="95" t="str">
        <f t="shared" si="28"/>
        <v/>
      </c>
      <c r="R455" s="96" t="str">
        <f t="shared" si="29"/>
        <v/>
      </c>
      <c r="S455" s="97" t="str">
        <f>IF(A455="","",IF(LOOKUP(A455,Stammdaten!$A$17:$A$1001,Stammdaten!$G$17:$G$1001)="Nein",0,IF(ISBLANK('Beladung des Speichers'!A455),"",ROUND(MIN(J455,Q455)*-1,2))))</f>
        <v/>
      </c>
    </row>
    <row r="456" spans="1:19" x14ac:dyDescent="0.2">
      <c r="A456" s="98" t="str">
        <f>IF('Beladung des Speichers'!A456="","",'Beladung des Speichers'!A456)</f>
        <v/>
      </c>
      <c r="B456" s="98" t="str">
        <f>IF('Beladung des Speichers'!B456="","",'Beladung des Speichers'!B456)</f>
        <v/>
      </c>
      <c r="C456" s="150" t="str">
        <f>IF(ISBLANK('Beladung des Speichers'!A456),"",SUMIFS('Beladung des Speichers'!$C$17:$C$300,'Beladung des Speichers'!$A$17:$A$300,A456)-SUMIFS('Entladung des Speichers'!$C$17:$C$300,'Entladung des Speichers'!$A$17:$A$300,A456)+SUMIFS(Füllstände!$B$17:$B$299,Füllstände!$A$17:$A$299,A456)-SUMIFS(Füllstände!$C$17:$C$299,Füllstände!$A$17:$A$299,A456))</f>
        <v/>
      </c>
      <c r="D456" s="151" t="str">
        <f>IF(ISBLANK('Beladung des Speichers'!A456),"",C456*'Beladung des Speichers'!C456/SUMIFS('Beladung des Speichers'!$C$17:$C$300,'Beladung des Speichers'!$A$17:$A$300,A456))</f>
        <v/>
      </c>
      <c r="E456" s="152" t="str">
        <f>IF(ISBLANK('Beladung des Speichers'!A456),"",1/SUMIFS('Beladung des Speichers'!$C$17:$C$300,'Beladung des Speichers'!$A$17:$A$300,A456)*C456*SUMIF($A$17:$A$300,A456,'Beladung des Speichers'!$E$17:$E$300))</f>
        <v/>
      </c>
      <c r="F456" s="153" t="str">
        <f>IF(ISBLANK('Beladung des Speichers'!A456),"",IF(C456=0,"0,00",D456/C456*E456))</f>
        <v/>
      </c>
      <c r="G456" s="154" t="str">
        <f>IF(ISBLANK('Beladung des Speichers'!A456),"",SUMIFS('Beladung des Speichers'!$C$17:$C$300,'Beladung des Speichers'!$A$17:$A$300,A456))</f>
        <v/>
      </c>
      <c r="H456" s="112" t="str">
        <f>IF(ISBLANK('Beladung des Speichers'!A456),"",'Beladung des Speichers'!C456)</f>
        <v/>
      </c>
      <c r="I456" s="155" t="str">
        <f>IF(ISBLANK('Beladung des Speichers'!A456),"",SUMIFS('Beladung des Speichers'!$E$17:$E$1001,'Beladung des Speichers'!$A$17:$A$1001,'Ergebnis (detailliert)'!A456))</f>
        <v/>
      </c>
      <c r="J456" s="113" t="str">
        <f>IF(ISBLANK('Beladung des Speichers'!A456),"",'Beladung des Speichers'!E456)</f>
        <v/>
      </c>
      <c r="K456" s="155" t="str">
        <f>IF(ISBLANK('Beladung des Speichers'!A456),"",SUMIFS('Entladung des Speichers'!$C$17:$C$1001,'Entladung des Speichers'!$A$17:$A$1001,'Ergebnis (detailliert)'!A456))</f>
        <v/>
      </c>
      <c r="L456" s="156" t="str">
        <f t="shared" si="26"/>
        <v/>
      </c>
      <c r="M456" s="156" t="str">
        <f>IF(ISBLANK('Entladung des Speichers'!A456),"",'Entladung des Speichers'!C456)</f>
        <v/>
      </c>
      <c r="N456" s="155" t="str">
        <f>IF(ISBLANK('Beladung des Speichers'!A456),"",SUMIFS('Entladung des Speichers'!$E$17:$E$1001,'Entladung des Speichers'!$A$17:$A$1001,'Ergebnis (detailliert)'!$A$17:$A$300))</f>
        <v/>
      </c>
      <c r="O456" s="113" t="str">
        <f t="shared" si="27"/>
        <v/>
      </c>
      <c r="P456" s="17" t="str">
        <f>IFERROR(IF(A456="","",N456*'Ergebnis (detailliert)'!J456/'Ergebnis (detailliert)'!I456),0)</f>
        <v/>
      </c>
      <c r="Q456" s="95" t="str">
        <f t="shared" si="28"/>
        <v/>
      </c>
      <c r="R456" s="96" t="str">
        <f t="shared" si="29"/>
        <v/>
      </c>
      <c r="S456" s="97" t="str">
        <f>IF(A456="","",IF(LOOKUP(A456,Stammdaten!$A$17:$A$1001,Stammdaten!$G$17:$G$1001)="Nein",0,IF(ISBLANK('Beladung des Speichers'!A456),"",ROUND(MIN(J456,Q456)*-1,2))))</f>
        <v/>
      </c>
    </row>
    <row r="457" spans="1:19" x14ac:dyDescent="0.2">
      <c r="A457" s="98" t="str">
        <f>IF('Beladung des Speichers'!A457="","",'Beladung des Speichers'!A457)</f>
        <v/>
      </c>
      <c r="B457" s="98" t="str">
        <f>IF('Beladung des Speichers'!B457="","",'Beladung des Speichers'!B457)</f>
        <v/>
      </c>
      <c r="C457" s="150" t="str">
        <f>IF(ISBLANK('Beladung des Speichers'!A457),"",SUMIFS('Beladung des Speichers'!$C$17:$C$300,'Beladung des Speichers'!$A$17:$A$300,A457)-SUMIFS('Entladung des Speichers'!$C$17:$C$300,'Entladung des Speichers'!$A$17:$A$300,A457)+SUMIFS(Füllstände!$B$17:$B$299,Füllstände!$A$17:$A$299,A457)-SUMIFS(Füllstände!$C$17:$C$299,Füllstände!$A$17:$A$299,A457))</f>
        <v/>
      </c>
      <c r="D457" s="151" t="str">
        <f>IF(ISBLANK('Beladung des Speichers'!A457),"",C457*'Beladung des Speichers'!C457/SUMIFS('Beladung des Speichers'!$C$17:$C$300,'Beladung des Speichers'!$A$17:$A$300,A457))</f>
        <v/>
      </c>
      <c r="E457" s="152" t="str">
        <f>IF(ISBLANK('Beladung des Speichers'!A457),"",1/SUMIFS('Beladung des Speichers'!$C$17:$C$300,'Beladung des Speichers'!$A$17:$A$300,A457)*C457*SUMIF($A$17:$A$300,A457,'Beladung des Speichers'!$E$17:$E$300))</f>
        <v/>
      </c>
      <c r="F457" s="153" t="str">
        <f>IF(ISBLANK('Beladung des Speichers'!A457),"",IF(C457=0,"0,00",D457/C457*E457))</f>
        <v/>
      </c>
      <c r="G457" s="154" t="str">
        <f>IF(ISBLANK('Beladung des Speichers'!A457),"",SUMIFS('Beladung des Speichers'!$C$17:$C$300,'Beladung des Speichers'!$A$17:$A$300,A457))</f>
        <v/>
      </c>
      <c r="H457" s="112" t="str">
        <f>IF(ISBLANK('Beladung des Speichers'!A457),"",'Beladung des Speichers'!C457)</f>
        <v/>
      </c>
      <c r="I457" s="155" t="str">
        <f>IF(ISBLANK('Beladung des Speichers'!A457),"",SUMIFS('Beladung des Speichers'!$E$17:$E$1001,'Beladung des Speichers'!$A$17:$A$1001,'Ergebnis (detailliert)'!A457))</f>
        <v/>
      </c>
      <c r="J457" s="113" t="str">
        <f>IF(ISBLANK('Beladung des Speichers'!A457),"",'Beladung des Speichers'!E457)</f>
        <v/>
      </c>
      <c r="K457" s="155" t="str">
        <f>IF(ISBLANK('Beladung des Speichers'!A457),"",SUMIFS('Entladung des Speichers'!$C$17:$C$1001,'Entladung des Speichers'!$A$17:$A$1001,'Ergebnis (detailliert)'!A457))</f>
        <v/>
      </c>
      <c r="L457" s="156" t="str">
        <f t="shared" si="26"/>
        <v/>
      </c>
      <c r="M457" s="156" t="str">
        <f>IF(ISBLANK('Entladung des Speichers'!A457),"",'Entladung des Speichers'!C457)</f>
        <v/>
      </c>
      <c r="N457" s="155" t="str">
        <f>IF(ISBLANK('Beladung des Speichers'!A457),"",SUMIFS('Entladung des Speichers'!$E$17:$E$1001,'Entladung des Speichers'!$A$17:$A$1001,'Ergebnis (detailliert)'!$A$17:$A$300))</f>
        <v/>
      </c>
      <c r="O457" s="113" t="str">
        <f t="shared" si="27"/>
        <v/>
      </c>
      <c r="P457" s="17" t="str">
        <f>IFERROR(IF(A457="","",N457*'Ergebnis (detailliert)'!J457/'Ergebnis (detailliert)'!I457),0)</f>
        <v/>
      </c>
      <c r="Q457" s="95" t="str">
        <f t="shared" si="28"/>
        <v/>
      </c>
      <c r="R457" s="96" t="str">
        <f t="shared" si="29"/>
        <v/>
      </c>
      <c r="S457" s="97" t="str">
        <f>IF(A457="","",IF(LOOKUP(A457,Stammdaten!$A$17:$A$1001,Stammdaten!$G$17:$G$1001)="Nein",0,IF(ISBLANK('Beladung des Speichers'!A457),"",ROUND(MIN(J457,Q457)*-1,2))))</f>
        <v/>
      </c>
    </row>
    <row r="458" spans="1:19" x14ac:dyDescent="0.2">
      <c r="A458" s="98" t="str">
        <f>IF('Beladung des Speichers'!A458="","",'Beladung des Speichers'!A458)</f>
        <v/>
      </c>
      <c r="B458" s="98" t="str">
        <f>IF('Beladung des Speichers'!B458="","",'Beladung des Speichers'!B458)</f>
        <v/>
      </c>
      <c r="C458" s="150" t="str">
        <f>IF(ISBLANK('Beladung des Speichers'!A458),"",SUMIFS('Beladung des Speichers'!$C$17:$C$300,'Beladung des Speichers'!$A$17:$A$300,A458)-SUMIFS('Entladung des Speichers'!$C$17:$C$300,'Entladung des Speichers'!$A$17:$A$300,A458)+SUMIFS(Füllstände!$B$17:$B$299,Füllstände!$A$17:$A$299,A458)-SUMIFS(Füllstände!$C$17:$C$299,Füllstände!$A$17:$A$299,A458))</f>
        <v/>
      </c>
      <c r="D458" s="151" t="str">
        <f>IF(ISBLANK('Beladung des Speichers'!A458),"",C458*'Beladung des Speichers'!C458/SUMIFS('Beladung des Speichers'!$C$17:$C$300,'Beladung des Speichers'!$A$17:$A$300,A458))</f>
        <v/>
      </c>
      <c r="E458" s="152" t="str">
        <f>IF(ISBLANK('Beladung des Speichers'!A458),"",1/SUMIFS('Beladung des Speichers'!$C$17:$C$300,'Beladung des Speichers'!$A$17:$A$300,A458)*C458*SUMIF($A$17:$A$300,A458,'Beladung des Speichers'!$E$17:$E$300))</f>
        <v/>
      </c>
      <c r="F458" s="153" t="str">
        <f>IF(ISBLANK('Beladung des Speichers'!A458),"",IF(C458=0,"0,00",D458/C458*E458))</f>
        <v/>
      </c>
      <c r="G458" s="154" t="str">
        <f>IF(ISBLANK('Beladung des Speichers'!A458),"",SUMIFS('Beladung des Speichers'!$C$17:$C$300,'Beladung des Speichers'!$A$17:$A$300,A458))</f>
        <v/>
      </c>
      <c r="H458" s="112" t="str">
        <f>IF(ISBLANK('Beladung des Speichers'!A458),"",'Beladung des Speichers'!C458)</f>
        <v/>
      </c>
      <c r="I458" s="155" t="str">
        <f>IF(ISBLANK('Beladung des Speichers'!A458),"",SUMIFS('Beladung des Speichers'!$E$17:$E$1001,'Beladung des Speichers'!$A$17:$A$1001,'Ergebnis (detailliert)'!A458))</f>
        <v/>
      </c>
      <c r="J458" s="113" t="str">
        <f>IF(ISBLANK('Beladung des Speichers'!A458),"",'Beladung des Speichers'!E458)</f>
        <v/>
      </c>
      <c r="K458" s="155" t="str">
        <f>IF(ISBLANK('Beladung des Speichers'!A458),"",SUMIFS('Entladung des Speichers'!$C$17:$C$1001,'Entladung des Speichers'!$A$17:$A$1001,'Ergebnis (detailliert)'!A458))</f>
        <v/>
      </c>
      <c r="L458" s="156" t="str">
        <f t="shared" si="26"/>
        <v/>
      </c>
      <c r="M458" s="156" t="str">
        <f>IF(ISBLANK('Entladung des Speichers'!A458),"",'Entladung des Speichers'!C458)</f>
        <v/>
      </c>
      <c r="N458" s="155" t="str">
        <f>IF(ISBLANK('Beladung des Speichers'!A458),"",SUMIFS('Entladung des Speichers'!$E$17:$E$1001,'Entladung des Speichers'!$A$17:$A$1001,'Ergebnis (detailliert)'!$A$17:$A$300))</f>
        <v/>
      </c>
      <c r="O458" s="113" t="str">
        <f t="shared" si="27"/>
        <v/>
      </c>
      <c r="P458" s="17" t="str">
        <f>IFERROR(IF(A458="","",N458*'Ergebnis (detailliert)'!J458/'Ergebnis (detailliert)'!I458),0)</f>
        <v/>
      </c>
      <c r="Q458" s="95" t="str">
        <f t="shared" si="28"/>
        <v/>
      </c>
      <c r="R458" s="96" t="str">
        <f t="shared" si="29"/>
        <v/>
      </c>
      <c r="S458" s="97" t="str">
        <f>IF(A458="","",IF(LOOKUP(A458,Stammdaten!$A$17:$A$1001,Stammdaten!$G$17:$G$1001)="Nein",0,IF(ISBLANK('Beladung des Speichers'!A458),"",ROUND(MIN(J458,Q458)*-1,2))))</f>
        <v/>
      </c>
    </row>
    <row r="459" spans="1:19" x14ac:dyDescent="0.2">
      <c r="A459" s="98" t="str">
        <f>IF('Beladung des Speichers'!A459="","",'Beladung des Speichers'!A459)</f>
        <v/>
      </c>
      <c r="B459" s="98" t="str">
        <f>IF('Beladung des Speichers'!B459="","",'Beladung des Speichers'!B459)</f>
        <v/>
      </c>
      <c r="C459" s="150" t="str">
        <f>IF(ISBLANK('Beladung des Speichers'!A459),"",SUMIFS('Beladung des Speichers'!$C$17:$C$300,'Beladung des Speichers'!$A$17:$A$300,A459)-SUMIFS('Entladung des Speichers'!$C$17:$C$300,'Entladung des Speichers'!$A$17:$A$300,A459)+SUMIFS(Füllstände!$B$17:$B$299,Füllstände!$A$17:$A$299,A459)-SUMIFS(Füllstände!$C$17:$C$299,Füllstände!$A$17:$A$299,A459))</f>
        <v/>
      </c>
      <c r="D459" s="151" t="str">
        <f>IF(ISBLANK('Beladung des Speichers'!A459),"",C459*'Beladung des Speichers'!C459/SUMIFS('Beladung des Speichers'!$C$17:$C$300,'Beladung des Speichers'!$A$17:$A$300,A459))</f>
        <v/>
      </c>
      <c r="E459" s="152" t="str">
        <f>IF(ISBLANK('Beladung des Speichers'!A459),"",1/SUMIFS('Beladung des Speichers'!$C$17:$C$300,'Beladung des Speichers'!$A$17:$A$300,A459)*C459*SUMIF($A$17:$A$300,A459,'Beladung des Speichers'!$E$17:$E$300))</f>
        <v/>
      </c>
      <c r="F459" s="153" t="str">
        <f>IF(ISBLANK('Beladung des Speichers'!A459),"",IF(C459=0,"0,00",D459/C459*E459))</f>
        <v/>
      </c>
      <c r="G459" s="154" t="str">
        <f>IF(ISBLANK('Beladung des Speichers'!A459),"",SUMIFS('Beladung des Speichers'!$C$17:$C$300,'Beladung des Speichers'!$A$17:$A$300,A459))</f>
        <v/>
      </c>
      <c r="H459" s="112" t="str">
        <f>IF(ISBLANK('Beladung des Speichers'!A459),"",'Beladung des Speichers'!C459)</f>
        <v/>
      </c>
      <c r="I459" s="155" t="str">
        <f>IF(ISBLANK('Beladung des Speichers'!A459),"",SUMIFS('Beladung des Speichers'!$E$17:$E$1001,'Beladung des Speichers'!$A$17:$A$1001,'Ergebnis (detailliert)'!A459))</f>
        <v/>
      </c>
      <c r="J459" s="113" t="str">
        <f>IF(ISBLANK('Beladung des Speichers'!A459),"",'Beladung des Speichers'!E459)</f>
        <v/>
      </c>
      <c r="K459" s="155" t="str">
        <f>IF(ISBLANK('Beladung des Speichers'!A459),"",SUMIFS('Entladung des Speichers'!$C$17:$C$1001,'Entladung des Speichers'!$A$17:$A$1001,'Ergebnis (detailliert)'!A459))</f>
        <v/>
      </c>
      <c r="L459" s="156" t="str">
        <f t="shared" si="26"/>
        <v/>
      </c>
      <c r="M459" s="156" t="str">
        <f>IF(ISBLANK('Entladung des Speichers'!A459),"",'Entladung des Speichers'!C459)</f>
        <v/>
      </c>
      <c r="N459" s="155" t="str">
        <f>IF(ISBLANK('Beladung des Speichers'!A459),"",SUMIFS('Entladung des Speichers'!$E$17:$E$1001,'Entladung des Speichers'!$A$17:$A$1001,'Ergebnis (detailliert)'!$A$17:$A$300))</f>
        <v/>
      </c>
      <c r="O459" s="113" t="str">
        <f t="shared" si="27"/>
        <v/>
      </c>
      <c r="P459" s="17" t="str">
        <f>IFERROR(IF(A459="","",N459*'Ergebnis (detailliert)'!J459/'Ergebnis (detailliert)'!I459),0)</f>
        <v/>
      </c>
      <c r="Q459" s="95" t="str">
        <f t="shared" si="28"/>
        <v/>
      </c>
      <c r="R459" s="96" t="str">
        <f t="shared" si="29"/>
        <v/>
      </c>
      <c r="S459" s="97" t="str">
        <f>IF(A459="","",IF(LOOKUP(A459,Stammdaten!$A$17:$A$1001,Stammdaten!$G$17:$G$1001)="Nein",0,IF(ISBLANK('Beladung des Speichers'!A459),"",ROUND(MIN(J459,Q459)*-1,2))))</f>
        <v/>
      </c>
    </row>
    <row r="460" spans="1:19" x14ac:dyDescent="0.2">
      <c r="A460" s="98" t="str">
        <f>IF('Beladung des Speichers'!A460="","",'Beladung des Speichers'!A460)</f>
        <v/>
      </c>
      <c r="B460" s="98" t="str">
        <f>IF('Beladung des Speichers'!B460="","",'Beladung des Speichers'!B460)</f>
        <v/>
      </c>
      <c r="C460" s="150" t="str">
        <f>IF(ISBLANK('Beladung des Speichers'!A460),"",SUMIFS('Beladung des Speichers'!$C$17:$C$300,'Beladung des Speichers'!$A$17:$A$300,A460)-SUMIFS('Entladung des Speichers'!$C$17:$C$300,'Entladung des Speichers'!$A$17:$A$300,A460)+SUMIFS(Füllstände!$B$17:$B$299,Füllstände!$A$17:$A$299,A460)-SUMIFS(Füllstände!$C$17:$C$299,Füllstände!$A$17:$A$299,A460))</f>
        <v/>
      </c>
      <c r="D460" s="151" t="str">
        <f>IF(ISBLANK('Beladung des Speichers'!A460),"",C460*'Beladung des Speichers'!C460/SUMIFS('Beladung des Speichers'!$C$17:$C$300,'Beladung des Speichers'!$A$17:$A$300,A460))</f>
        <v/>
      </c>
      <c r="E460" s="152" t="str">
        <f>IF(ISBLANK('Beladung des Speichers'!A460),"",1/SUMIFS('Beladung des Speichers'!$C$17:$C$300,'Beladung des Speichers'!$A$17:$A$300,A460)*C460*SUMIF($A$17:$A$300,A460,'Beladung des Speichers'!$E$17:$E$300))</f>
        <v/>
      </c>
      <c r="F460" s="153" t="str">
        <f>IF(ISBLANK('Beladung des Speichers'!A460),"",IF(C460=0,"0,00",D460/C460*E460))</f>
        <v/>
      </c>
      <c r="G460" s="154" t="str">
        <f>IF(ISBLANK('Beladung des Speichers'!A460),"",SUMIFS('Beladung des Speichers'!$C$17:$C$300,'Beladung des Speichers'!$A$17:$A$300,A460))</f>
        <v/>
      </c>
      <c r="H460" s="112" t="str">
        <f>IF(ISBLANK('Beladung des Speichers'!A460),"",'Beladung des Speichers'!C460)</f>
        <v/>
      </c>
      <c r="I460" s="155" t="str">
        <f>IF(ISBLANK('Beladung des Speichers'!A460),"",SUMIFS('Beladung des Speichers'!$E$17:$E$1001,'Beladung des Speichers'!$A$17:$A$1001,'Ergebnis (detailliert)'!A460))</f>
        <v/>
      </c>
      <c r="J460" s="113" t="str">
        <f>IF(ISBLANK('Beladung des Speichers'!A460),"",'Beladung des Speichers'!E460)</f>
        <v/>
      </c>
      <c r="K460" s="155" t="str">
        <f>IF(ISBLANK('Beladung des Speichers'!A460),"",SUMIFS('Entladung des Speichers'!$C$17:$C$1001,'Entladung des Speichers'!$A$17:$A$1001,'Ergebnis (detailliert)'!A460))</f>
        <v/>
      </c>
      <c r="L460" s="156" t="str">
        <f t="shared" si="26"/>
        <v/>
      </c>
      <c r="M460" s="156" t="str">
        <f>IF(ISBLANK('Entladung des Speichers'!A460),"",'Entladung des Speichers'!C460)</f>
        <v/>
      </c>
      <c r="N460" s="155" t="str">
        <f>IF(ISBLANK('Beladung des Speichers'!A460),"",SUMIFS('Entladung des Speichers'!$E$17:$E$1001,'Entladung des Speichers'!$A$17:$A$1001,'Ergebnis (detailliert)'!$A$17:$A$300))</f>
        <v/>
      </c>
      <c r="O460" s="113" t="str">
        <f t="shared" si="27"/>
        <v/>
      </c>
      <c r="P460" s="17" t="str">
        <f>IFERROR(IF(A460="","",N460*'Ergebnis (detailliert)'!J460/'Ergebnis (detailliert)'!I460),0)</f>
        <v/>
      </c>
      <c r="Q460" s="95" t="str">
        <f t="shared" si="28"/>
        <v/>
      </c>
      <c r="R460" s="96" t="str">
        <f t="shared" si="29"/>
        <v/>
      </c>
      <c r="S460" s="97" t="str">
        <f>IF(A460="","",IF(LOOKUP(A460,Stammdaten!$A$17:$A$1001,Stammdaten!$G$17:$G$1001)="Nein",0,IF(ISBLANK('Beladung des Speichers'!A460),"",ROUND(MIN(J460,Q460)*-1,2))))</f>
        <v/>
      </c>
    </row>
    <row r="461" spans="1:19" x14ac:dyDescent="0.2">
      <c r="A461" s="98" t="str">
        <f>IF('Beladung des Speichers'!A461="","",'Beladung des Speichers'!A461)</f>
        <v/>
      </c>
      <c r="B461" s="98" t="str">
        <f>IF('Beladung des Speichers'!B461="","",'Beladung des Speichers'!B461)</f>
        <v/>
      </c>
      <c r="C461" s="150" t="str">
        <f>IF(ISBLANK('Beladung des Speichers'!A461),"",SUMIFS('Beladung des Speichers'!$C$17:$C$300,'Beladung des Speichers'!$A$17:$A$300,A461)-SUMIFS('Entladung des Speichers'!$C$17:$C$300,'Entladung des Speichers'!$A$17:$A$300,A461)+SUMIFS(Füllstände!$B$17:$B$299,Füllstände!$A$17:$A$299,A461)-SUMIFS(Füllstände!$C$17:$C$299,Füllstände!$A$17:$A$299,A461))</f>
        <v/>
      </c>
      <c r="D461" s="151" t="str">
        <f>IF(ISBLANK('Beladung des Speichers'!A461),"",C461*'Beladung des Speichers'!C461/SUMIFS('Beladung des Speichers'!$C$17:$C$300,'Beladung des Speichers'!$A$17:$A$300,A461))</f>
        <v/>
      </c>
      <c r="E461" s="152" t="str">
        <f>IF(ISBLANK('Beladung des Speichers'!A461),"",1/SUMIFS('Beladung des Speichers'!$C$17:$C$300,'Beladung des Speichers'!$A$17:$A$300,A461)*C461*SUMIF($A$17:$A$300,A461,'Beladung des Speichers'!$E$17:$E$300))</f>
        <v/>
      </c>
      <c r="F461" s="153" t="str">
        <f>IF(ISBLANK('Beladung des Speichers'!A461),"",IF(C461=0,"0,00",D461/C461*E461))</f>
        <v/>
      </c>
      <c r="G461" s="154" t="str">
        <f>IF(ISBLANK('Beladung des Speichers'!A461),"",SUMIFS('Beladung des Speichers'!$C$17:$C$300,'Beladung des Speichers'!$A$17:$A$300,A461))</f>
        <v/>
      </c>
      <c r="H461" s="112" t="str">
        <f>IF(ISBLANK('Beladung des Speichers'!A461),"",'Beladung des Speichers'!C461)</f>
        <v/>
      </c>
      <c r="I461" s="155" t="str">
        <f>IF(ISBLANK('Beladung des Speichers'!A461),"",SUMIFS('Beladung des Speichers'!$E$17:$E$1001,'Beladung des Speichers'!$A$17:$A$1001,'Ergebnis (detailliert)'!A461))</f>
        <v/>
      </c>
      <c r="J461" s="113" t="str">
        <f>IF(ISBLANK('Beladung des Speichers'!A461),"",'Beladung des Speichers'!E461)</f>
        <v/>
      </c>
      <c r="K461" s="155" t="str">
        <f>IF(ISBLANK('Beladung des Speichers'!A461),"",SUMIFS('Entladung des Speichers'!$C$17:$C$1001,'Entladung des Speichers'!$A$17:$A$1001,'Ergebnis (detailliert)'!A461))</f>
        <v/>
      </c>
      <c r="L461" s="156" t="str">
        <f t="shared" si="26"/>
        <v/>
      </c>
      <c r="M461" s="156" t="str">
        <f>IF(ISBLANK('Entladung des Speichers'!A461),"",'Entladung des Speichers'!C461)</f>
        <v/>
      </c>
      <c r="N461" s="155" t="str">
        <f>IF(ISBLANK('Beladung des Speichers'!A461),"",SUMIFS('Entladung des Speichers'!$E$17:$E$1001,'Entladung des Speichers'!$A$17:$A$1001,'Ergebnis (detailliert)'!$A$17:$A$300))</f>
        <v/>
      </c>
      <c r="O461" s="113" t="str">
        <f t="shared" si="27"/>
        <v/>
      </c>
      <c r="P461" s="17" t="str">
        <f>IFERROR(IF(A461="","",N461*'Ergebnis (detailliert)'!J461/'Ergebnis (detailliert)'!I461),0)</f>
        <v/>
      </c>
      <c r="Q461" s="95" t="str">
        <f t="shared" si="28"/>
        <v/>
      </c>
      <c r="R461" s="96" t="str">
        <f t="shared" si="29"/>
        <v/>
      </c>
      <c r="S461" s="97" t="str">
        <f>IF(A461="","",IF(LOOKUP(A461,Stammdaten!$A$17:$A$1001,Stammdaten!$G$17:$G$1001)="Nein",0,IF(ISBLANK('Beladung des Speichers'!A461),"",ROUND(MIN(J461,Q461)*-1,2))))</f>
        <v/>
      </c>
    </row>
    <row r="462" spans="1:19" x14ac:dyDescent="0.2">
      <c r="A462" s="98" t="str">
        <f>IF('Beladung des Speichers'!A462="","",'Beladung des Speichers'!A462)</f>
        <v/>
      </c>
      <c r="B462" s="98" t="str">
        <f>IF('Beladung des Speichers'!B462="","",'Beladung des Speichers'!B462)</f>
        <v/>
      </c>
      <c r="C462" s="150" t="str">
        <f>IF(ISBLANK('Beladung des Speichers'!A462),"",SUMIFS('Beladung des Speichers'!$C$17:$C$300,'Beladung des Speichers'!$A$17:$A$300,A462)-SUMIFS('Entladung des Speichers'!$C$17:$C$300,'Entladung des Speichers'!$A$17:$A$300,A462)+SUMIFS(Füllstände!$B$17:$B$299,Füllstände!$A$17:$A$299,A462)-SUMIFS(Füllstände!$C$17:$C$299,Füllstände!$A$17:$A$299,A462))</f>
        <v/>
      </c>
      <c r="D462" s="151" t="str">
        <f>IF(ISBLANK('Beladung des Speichers'!A462),"",C462*'Beladung des Speichers'!C462/SUMIFS('Beladung des Speichers'!$C$17:$C$300,'Beladung des Speichers'!$A$17:$A$300,A462))</f>
        <v/>
      </c>
      <c r="E462" s="152" t="str">
        <f>IF(ISBLANK('Beladung des Speichers'!A462),"",1/SUMIFS('Beladung des Speichers'!$C$17:$C$300,'Beladung des Speichers'!$A$17:$A$300,A462)*C462*SUMIF($A$17:$A$300,A462,'Beladung des Speichers'!$E$17:$E$300))</f>
        <v/>
      </c>
      <c r="F462" s="153" t="str">
        <f>IF(ISBLANK('Beladung des Speichers'!A462),"",IF(C462=0,"0,00",D462/C462*E462))</f>
        <v/>
      </c>
      <c r="G462" s="154" t="str">
        <f>IF(ISBLANK('Beladung des Speichers'!A462),"",SUMIFS('Beladung des Speichers'!$C$17:$C$300,'Beladung des Speichers'!$A$17:$A$300,A462))</f>
        <v/>
      </c>
      <c r="H462" s="112" t="str">
        <f>IF(ISBLANK('Beladung des Speichers'!A462),"",'Beladung des Speichers'!C462)</f>
        <v/>
      </c>
      <c r="I462" s="155" t="str">
        <f>IF(ISBLANK('Beladung des Speichers'!A462),"",SUMIFS('Beladung des Speichers'!$E$17:$E$1001,'Beladung des Speichers'!$A$17:$A$1001,'Ergebnis (detailliert)'!A462))</f>
        <v/>
      </c>
      <c r="J462" s="113" t="str">
        <f>IF(ISBLANK('Beladung des Speichers'!A462),"",'Beladung des Speichers'!E462)</f>
        <v/>
      </c>
      <c r="K462" s="155" t="str">
        <f>IF(ISBLANK('Beladung des Speichers'!A462),"",SUMIFS('Entladung des Speichers'!$C$17:$C$1001,'Entladung des Speichers'!$A$17:$A$1001,'Ergebnis (detailliert)'!A462))</f>
        <v/>
      </c>
      <c r="L462" s="156" t="str">
        <f t="shared" si="26"/>
        <v/>
      </c>
      <c r="M462" s="156" t="str">
        <f>IF(ISBLANK('Entladung des Speichers'!A462),"",'Entladung des Speichers'!C462)</f>
        <v/>
      </c>
      <c r="N462" s="155" t="str">
        <f>IF(ISBLANK('Beladung des Speichers'!A462),"",SUMIFS('Entladung des Speichers'!$E$17:$E$1001,'Entladung des Speichers'!$A$17:$A$1001,'Ergebnis (detailliert)'!$A$17:$A$300))</f>
        <v/>
      </c>
      <c r="O462" s="113" t="str">
        <f t="shared" si="27"/>
        <v/>
      </c>
      <c r="P462" s="17" t="str">
        <f>IFERROR(IF(A462="","",N462*'Ergebnis (detailliert)'!J462/'Ergebnis (detailliert)'!I462),0)</f>
        <v/>
      </c>
      <c r="Q462" s="95" t="str">
        <f t="shared" si="28"/>
        <v/>
      </c>
      <c r="R462" s="96" t="str">
        <f t="shared" si="29"/>
        <v/>
      </c>
      <c r="S462" s="97" t="str">
        <f>IF(A462="","",IF(LOOKUP(A462,Stammdaten!$A$17:$A$1001,Stammdaten!$G$17:$G$1001)="Nein",0,IF(ISBLANK('Beladung des Speichers'!A462),"",ROUND(MIN(J462,Q462)*-1,2))))</f>
        <v/>
      </c>
    </row>
    <row r="463" spans="1:19" x14ac:dyDescent="0.2">
      <c r="A463" s="98" t="str">
        <f>IF('Beladung des Speichers'!A463="","",'Beladung des Speichers'!A463)</f>
        <v/>
      </c>
      <c r="B463" s="98" t="str">
        <f>IF('Beladung des Speichers'!B463="","",'Beladung des Speichers'!B463)</f>
        <v/>
      </c>
      <c r="C463" s="150" t="str">
        <f>IF(ISBLANK('Beladung des Speichers'!A463),"",SUMIFS('Beladung des Speichers'!$C$17:$C$300,'Beladung des Speichers'!$A$17:$A$300,A463)-SUMIFS('Entladung des Speichers'!$C$17:$C$300,'Entladung des Speichers'!$A$17:$A$300,A463)+SUMIFS(Füllstände!$B$17:$B$299,Füllstände!$A$17:$A$299,A463)-SUMIFS(Füllstände!$C$17:$C$299,Füllstände!$A$17:$A$299,A463))</f>
        <v/>
      </c>
      <c r="D463" s="151" t="str">
        <f>IF(ISBLANK('Beladung des Speichers'!A463),"",C463*'Beladung des Speichers'!C463/SUMIFS('Beladung des Speichers'!$C$17:$C$300,'Beladung des Speichers'!$A$17:$A$300,A463))</f>
        <v/>
      </c>
      <c r="E463" s="152" t="str">
        <f>IF(ISBLANK('Beladung des Speichers'!A463),"",1/SUMIFS('Beladung des Speichers'!$C$17:$C$300,'Beladung des Speichers'!$A$17:$A$300,A463)*C463*SUMIF($A$17:$A$300,A463,'Beladung des Speichers'!$E$17:$E$300))</f>
        <v/>
      </c>
      <c r="F463" s="153" t="str">
        <f>IF(ISBLANK('Beladung des Speichers'!A463),"",IF(C463=0,"0,00",D463/C463*E463))</f>
        <v/>
      </c>
      <c r="G463" s="154" t="str">
        <f>IF(ISBLANK('Beladung des Speichers'!A463),"",SUMIFS('Beladung des Speichers'!$C$17:$C$300,'Beladung des Speichers'!$A$17:$A$300,A463))</f>
        <v/>
      </c>
      <c r="H463" s="112" t="str">
        <f>IF(ISBLANK('Beladung des Speichers'!A463),"",'Beladung des Speichers'!C463)</f>
        <v/>
      </c>
      <c r="I463" s="155" t="str">
        <f>IF(ISBLANK('Beladung des Speichers'!A463),"",SUMIFS('Beladung des Speichers'!$E$17:$E$1001,'Beladung des Speichers'!$A$17:$A$1001,'Ergebnis (detailliert)'!A463))</f>
        <v/>
      </c>
      <c r="J463" s="113" t="str">
        <f>IF(ISBLANK('Beladung des Speichers'!A463),"",'Beladung des Speichers'!E463)</f>
        <v/>
      </c>
      <c r="K463" s="155" t="str">
        <f>IF(ISBLANK('Beladung des Speichers'!A463),"",SUMIFS('Entladung des Speichers'!$C$17:$C$1001,'Entladung des Speichers'!$A$17:$A$1001,'Ergebnis (detailliert)'!A463))</f>
        <v/>
      </c>
      <c r="L463" s="156" t="str">
        <f t="shared" si="26"/>
        <v/>
      </c>
      <c r="M463" s="156" t="str">
        <f>IF(ISBLANK('Entladung des Speichers'!A463),"",'Entladung des Speichers'!C463)</f>
        <v/>
      </c>
      <c r="N463" s="155" t="str">
        <f>IF(ISBLANK('Beladung des Speichers'!A463),"",SUMIFS('Entladung des Speichers'!$E$17:$E$1001,'Entladung des Speichers'!$A$17:$A$1001,'Ergebnis (detailliert)'!$A$17:$A$300))</f>
        <v/>
      </c>
      <c r="O463" s="113" t="str">
        <f t="shared" si="27"/>
        <v/>
      </c>
      <c r="P463" s="17" t="str">
        <f>IFERROR(IF(A463="","",N463*'Ergebnis (detailliert)'!J463/'Ergebnis (detailliert)'!I463),0)</f>
        <v/>
      </c>
      <c r="Q463" s="95" t="str">
        <f t="shared" si="28"/>
        <v/>
      </c>
      <c r="R463" s="96" t="str">
        <f t="shared" si="29"/>
        <v/>
      </c>
      <c r="S463" s="97" t="str">
        <f>IF(A463="","",IF(LOOKUP(A463,Stammdaten!$A$17:$A$1001,Stammdaten!$G$17:$G$1001)="Nein",0,IF(ISBLANK('Beladung des Speichers'!A463),"",ROUND(MIN(J463,Q463)*-1,2))))</f>
        <v/>
      </c>
    </row>
    <row r="464" spans="1:19" x14ac:dyDescent="0.2">
      <c r="A464" s="98" t="str">
        <f>IF('Beladung des Speichers'!A464="","",'Beladung des Speichers'!A464)</f>
        <v/>
      </c>
      <c r="B464" s="98" t="str">
        <f>IF('Beladung des Speichers'!B464="","",'Beladung des Speichers'!B464)</f>
        <v/>
      </c>
      <c r="C464" s="150" t="str">
        <f>IF(ISBLANK('Beladung des Speichers'!A464),"",SUMIFS('Beladung des Speichers'!$C$17:$C$300,'Beladung des Speichers'!$A$17:$A$300,A464)-SUMIFS('Entladung des Speichers'!$C$17:$C$300,'Entladung des Speichers'!$A$17:$A$300,A464)+SUMIFS(Füllstände!$B$17:$B$299,Füllstände!$A$17:$A$299,A464)-SUMIFS(Füllstände!$C$17:$C$299,Füllstände!$A$17:$A$299,A464))</f>
        <v/>
      </c>
      <c r="D464" s="151" t="str">
        <f>IF(ISBLANK('Beladung des Speichers'!A464),"",C464*'Beladung des Speichers'!C464/SUMIFS('Beladung des Speichers'!$C$17:$C$300,'Beladung des Speichers'!$A$17:$A$300,A464))</f>
        <v/>
      </c>
      <c r="E464" s="152" t="str">
        <f>IF(ISBLANK('Beladung des Speichers'!A464),"",1/SUMIFS('Beladung des Speichers'!$C$17:$C$300,'Beladung des Speichers'!$A$17:$A$300,A464)*C464*SUMIF($A$17:$A$300,A464,'Beladung des Speichers'!$E$17:$E$300))</f>
        <v/>
      </c>
      <c r="F464" s="153" t="str">
        <f>IF(ISBLANK('Beladung des Speichers'!A464),"",IF(C464=0,"0,00",D464/C464*E464))</f>
        <v/>
      </c>
      <c r="G464" s="154" t="str">
        <f>IF(ISBLANK('Beladung des Speichers'!A464),"",SUMIFS('Beladung des Speichers'!$C$17:$C$300,'Beladung des Speichers'!$A$17:$A$300,A464))</f>
        <v/>
      </c>
      <c r="H464" s="112" t="str">
        <f>IF(ISBLANK('Beladung des Speichers'!A464),"",'Beladung des Speichers'!C464)</f>
        <v/>
      </c>
      <c r="I464" s="155" t="str">
        <f>IF(ISBLANK('Beladung des Speichers'!A464),"",SUMIFS('Beladung des Speichers'!$E$17:$E$1001,'Beladung des Speichers'!$A$17:$A$1001,'Ergebnis (detailliert)'!A464))</f>
        <v/>
      </c>
      <c r="J464" s="113" t="str">
        <f>IF(ISBLANK('Beladung des Speichers'!A464),"",'Beladung des Speichers'!E464)</f>
        <v/>
      </c>
      <c r="K464" s="155" t="str">
        <f>IF(ISBLANK('Beladung des Speichers'!A464),"",SUMIFS('Entladung des Speichers'!$C$17:$C$1001,'Entladung des Speichers'!$A$17:$A$1001,'Ergebnis (detailliert)'!A464))</f>
        <v/>
      </c>
      <c r="L464" s="156" t="str">
        <f t="shared" si="26"/>
        <v/>
      </c>
      <c r="M464" s="156" t="str">
        <f>IF(ISBLANK('Entladung des Speichers'!A464),"",'Entladung des Speichers'!C464)</f>
        <v/>
      </c>
      <c r="N464" s="155" t="str">
        <f>IF(ISBLANK('Beladung des Speichers'!A464),"",SUMIFS('Entladung des Speichers'!$E$17:$E$1001,'Entladung des Speichers'!$A$17:$A$1001,'Ergebnis (detailliert)'!$A$17:$A$300))</f>
        <v/>
      </c>
      <c r="O464" s="113" t="str">
        <f t="shared" si="27"/>
        <v/>
      </c>
      <c r="P464" s="17" t="str">
        <f>IFERROR(IF(A464="","",N464*'Ergebnis (detailliert)'!J464/'Ergebnis (detailliert)'!I464),0)</f>
        <v/>
      </c>
      <c r="Q464" s="95" t="str">
        <f t="shared" si="28"/>
        <v/>
      </c>
      <c r="R464" s="96" t="str">
        <f t="shared" si="29"/>
        <v/>
      </c>
      <c r="S464" s="97" t="str">
        <f>IF(A464="","",IF(LOOKUP(A464,Stammdaten!$A$17:$A$1001,Stammdaten!$G$17:$G$1001)="Nein",0,IF(ISBLANK('Beladung des Speichers'!A464),"",ROUND(MIN(J464,Q464)*-1,2))))</f>
        <v/>
      </c>
    </row>
    <row r="465" spans="1:19" x14ac:dyDescent="0.2">
      <c r="A465" s="98" t="str">
        <f>IF('Beladung des Speichers'!A465="","",'Beladung des Speichers'!A465)</f>
        <v/>
      </c>
      <c r="B465" s="98" t="str">
        <f>IF('Beladung des Speichers'!B465="","",'Beladung des Speichers'!B465)</f>
        <v/>
      </c>
      <c r="C465" s="150" t="str">
        <f>IF(ISBLANK('Beladung des Speichers'!A465),"",SUMIFS('Beladung des Speichers'!$C$17:$C$300,'Beladung des Speichers'!$A$17:$A$300,A465)-SUMIFS('Entladung des Speichers'!$C$17:$C$300,'Entladung des Speichers'!$A$17:$A$300,A465)+SUMIFS(Füllstände!$B$17:$B$299,Füllstände!$A$17:$A$299,A465)-SUMIFS(Füllstände!$C$17:$C$299,Füllstände!$A$17:$A$299,A465))</f>
        <v/>
      </c>
      <c r="D465" s="151" t="str">
        <f>IF(ISBLANK('Beladung des Speichers'!A465),"",C465*'Beladung des Speichers'!C465/SUMIFS('Beladung des Speichers'!$C$17:$C$300,'Beladung des Speichers'!$A$17:$A$300,A465))</f>
        <v/>
      </c>
      <c r="E465" s="152" t="str">
        <f>IF(ISBLANK('Beladung des Speichers'!A465),"",1/SUMIFS('Beladung des Speichers'!$C$17:$C$300,'Beladung des Speichers'!$A$17:$A$300,A465)*C465*SUMIF($A$17:$A$300,A465,'Beladung des Speichers'!$E$17:$E$300))</f>
        <v/>
      </c>
      <c r="F465" s="153" t="str">
        <f>IF(ISBLANK('Beladung des Speichers'!A465),"",IF(C465=0,"0,00",D465/C465*E465))</f>
        <v/>
      </c>
      <c r="G465" s="154" t="str">
        <f>IF(ISBLANK('Beladung des Speichers'!A465),"",SUMIFS('Beladung des Speichers'!$C$17:$C$300,'Beladung des Speichers'!$A$17:$A$300,A465))</f>
        <v/>
      </c>
      <c r="H465" s="112" t="str">
        <f>IF(ISBLANK('Beladung des Speichers'!A465),"",'Beladung des Speichers'!C465)</f>
        <v/>
      </c>
      <c r="I465" s="155" t="str">
        <f>IF(ISBLANK('Beladung des Speichers'!A465),"",SUMIFS('Beladung des Speichers'!$E$17:$E$1001,'Beladung des Speichers'!$A$17:$A$1001,'Ergebnis (detailliert)'!A465))</f>
        <v/>
      </c>
      <c r="J465" s="113" t="str">
        <f>IF(ISBLANK('Beladung des Speichers'!A465),"",'Beladung des Speichers'!E465)</f>
        <v/>
      </c>
      <c r="K465" s="155" t="str">
        <f>IF(ISBLANK('Beladung des Speichers'!A465),"",SUMIFS('Entladung des Speichers'!$C$17:$C$1001,'Entladung des Speichers'!$A$17:$A$1001,'Ergebnis (detailliert)'!A465))</f>
        <v/>
      </c>
      <c r="L465" s="156" t="str">
        <f t="shared" si="26"/>
        <v/>
      </c>
      <c r="M465" s="156" t="str">
        <f>IF(ISBLANK('Entladung des Speichers'!A465),"",'Entladung des Speichers'!C465)</f>
        <v/>
      </c>
      <c r="N465" s="155" t="str">
        <f>IF(ISBLANK('Beladung des Speichers'!A465),"",SUMIFS('Entladung des Speichers'!$E$17:$E$1001,'Entladung des Speichers'!$A$17:$A$1001,'Ergebnis (detailliert)'!$A$17:$A$300))</f>
        <v/>
      </c>
      <c r="O465" s="113" t="str">
        <f t="shared" si="27"/>
        <v/>
      </c>
      <c r="P465" s="17" t="str">
        <f>IFERROR(IF(A465="","",N465*'Ergebnis (detailliert)'!J465/'Ergebnis (detailliert)'!I465),0)</f>
        <v/>
      </c>
      <c r="Q465" s="95" t="str">
        <f t="shared" si="28"/>
        <v/>
      </c>
      <c r="R465" s="96" t="str">
        <f t="shared" si="29"/>
        <v/>
      </c>
      <c r="S465" s="97" t="str">
        <f>IF(A465="","",IF(LOOKUP(A465,Stammdaten!$A$17:$A$1001,Stammdaten!$G$17:$G$1001)="Nein",0,IF(ISBLANK('Beladung des Speichers'!A465),"",ROUND(MIN(J465,Q465)*-1,2))))</f>
        <v/>
      </c>
    </row>
    <row r="466" spans="1:19" x14ac:dyDescent="0.2">
      <c r="A466" s="98" t="str">
        <f>IF('Beladung des Speichers'!A466="","",'Beladung des Speichers'!A466)</f>
        <v/>
      </c>
      <c r="B466" s="98" t="str">
        <f>IF('Beladung des Speichers'!B466="","",'Beladung des Speichers'!B466)</f>
        <v/>
      </c>
      <c r="C466" s="150" t="str">
        <f>IF(ISBLANK('Beladung des Speichers'!A466),"",SUMIFS('Beladung des Speichers'!$C$17:$C$300,'Beladung des Speichers'!$A$17:$A$300,A466)-SUMIFS('Entladung des Speichers'!$C$17:$C$300,'Entladung des Speichers'!$A$17:$A$300,A466)+SUMIFS(Füllstände!$B$17:$B$299,Füllstände!$A$17:$A$299,A466)-SUMIFS(Füllstände!$C$17:$C$299,Füllstände!$A$17:$A$299,A466))</f>
        <v/>
      </c>
      <c r="D466" s="151" t="str">
        <f>IF(ISBLANK('Beladung des Speichers'!A466),"",C466*'Beladung des Speichers'!C466/SUMIFS('Beladung des Speichers'!$C$17:$C$300,'Beladung des Speichers'!$A$17:$A$300,A466))</f>
        <v/>
      </c>
      <c r="E466" s="152" t="str">
        <f>IF(ISBLANK('Beladung des Speichers'!A466),"",1/SUMIFS('Beladung des Speichers'!$C$17:$C$300,'Beladung des Speichers'!$A$17:$A$300,A466)*C466*SUMIF($A$17:$A$300,A466,'Beladung des Speichers'!$E$17:$E$300))</f>
        <v/>
      </c>
      <c r="F466" s="153" t="str">
        <f>IF(ISBLANK('Beladung des Speichers'!A466),"",IF(C466=0,"0,00",D466/C466*E466))</f>
        <v/>
      </c>
      <c r="G466" s="154" t="str">
        <f>IF(ISBLANK('Beladung des Speichers'!A466),"",SUMIFS('Beladung des Speichers'!$C$17:$C$300,'Beladung des Speichers'!$A$17:$A$300,A466))</f>
        <v/>
      </c>
      <c r="H466" s="112" t="str">
        <f>IF(ISBLANK('Beladung des Speichers'!A466),"",'Beladung des Speichers'!C466)</f>
        <v/>
      </c>
      <c r="I466" s="155" t="str">
        <f>IF(ISBLANK('Beladung des Speichers'!A466),"",SUMIFS('Beladung des Speichers'!$E$17:$E$1001,'Beladung des Speichers'!$A$17:$A$1001,'Ergebnis (detailliert)'!A466))</f>
        <v/>
      </c>
      <c r="J466" s="113" t="str">
        <f>IF(ISBLANK('Beladung des Speichers'!A466),"",'Beladung des Speichers'!E466)</f>
        <v/>
      </c>
      <c r="K466" s="155" t="str">
        <f>IF(ISBLANK('Beladung des Speichers'!A466),"",SUMIFS('Entladung des Speichers'!$C$17:$C$1001,'Entladung des Speichers'!$A$17:$A$1001,'Ergebnis (detailliert)'!A466))</f>
        <v/>
      </c>
      <c r="L466" s="156" t="str">
        <f t="shared" ref="L466:L529" si="30">IF(A466="","",K466+C466)</f>
        <v/>
      </c>
      <c r="M466" s="156" t="str">
        <f>IF(ISBLANK('Entladung des Speichers'!A466),"",'Entladung des Speichers'!C466)</f>
        <v/>
      </c>
      <c r="N466" s="155" t="str">
        <f>IF(ISBLANK('Beladung des Speichers'!A466),"",SUMIFS('Entladung des Speichers'!$E$17:$E$1001,'Entladung des Speichers'!$A$17:$A$1001,'Ergebnis (detailliert)'!$A$17:$A$300))</f>
        <v/>
      </c>
      <c r="O466" s="113" t="str">
        <f t="shared" ref="O466:O529" si="31">IF(A466="","",N466+E466)</f>
        <v/>
      </c>
      <c r="P466" s="17" t="str">
        <f>IFERROR(IF(A466="","",N466*'Ergebnis (detailliert)'!J466/'Ergebnis (detailliert)'!I466),0)</f>
        <v/>
      </c>
      <c r="Q466" s="95" t="str">
        <f t="shared" ref="Q466:Q529" si="32">IFERROR(IF(A466="","",P466+E466*H466/G466),0)</f>
        <v/>
      </c>
      <c r="R466" s="96" t="str">
        <f t="shared" ref="R466:R529" si="33">H466</f>
        <v/>
      </c>
      <c r="S466" s="97" t="str">
        <f>IF(A466="","",IF(LOOKUP(A466,Stammdaten!$A$17:$A$1001,Stammdaten!$G$17:$G$1001)="Nein",0,IF(ISBLANK('Beladung des Speichers'!A466),"",ROUND(MIN(J466,Q466)*-1,2))))</f>
        <v/>
      </c>
    </row>
    <row r="467" spans="1:19" x14ac:dyDescent="0.2">
      <c r="A467" s="98" t="str">
        <f>IF('Beladung des Speichers'!A467="","",'Beladung des Speichers'!A467)</f>
        <v/>
      </c>
      <c r="B467" s="98" t="str">
        <f>IF('Beladung des Speichers'!B467="","",'Beladung des Speichers'!B467)</f>
        <v/>
      </c>
      <c r="C467" s="150" t="str">
        <f>IF(ISBLANK('Beladung des Speichers'!A467),"",SUMIFS('Beladung des Speichers'!$C$17:$C$300,'Beladung des Speichers'!$A$17:$A$300,A467)-SUMIFS('Entladung des Speichers'!$C$17:$C$300,'Entladung des Speichers'!$A$17:$A$300,A467)+SUMIFS(Füllstände!$B$17:$B$299,Füllstände!$A$17:$A$299,A467)-SUMIFS(Füllstände!$C$17:$C$299,Füllstände!$A$17:$A$299,A467))</f>
        <v/>
      </c>
      <c r="D467" s="151" t="str">
        <f>IF(ISBLANK('Beladung des Speichers'!A467),"",C467*'Beladung des Speichers'!C467/SUMIFS('Beladung des Speichers'!$C$17:$C$300,'Beladung des Speichers'!$A$17:$A$300,A467))</f>
        <v/>
      </c>
      <c r="E467" s="152" t="str">
        <f>IF(ISBLANK('Beladung des Speichers'!A467),"",1/SUMIFS('Beladung des Speichers'!$C$17:$C$300,'Beladung des Speichers'!$A$17:$A$300,A467)*C467*SUMIF($A$17:$A$300,A467,'Beladung des Speichers'!$E$17:$E$300))</f>
        <v/>
      </c>
      <c r="F467" s="153" t="str">
        <f>IF(ISBLANK('Beladung des Speichers'!A467),"",IF(C467=0,"0,00",D467/C467*E467))</f>
        <v/>
      </c>
      <c r="G467" s="154" t="str">
        <f>IF(ISBLANK('Beladung des Speichers'!A467),"",SUMIFS('Beladung des Speichers'!$C$17:$C$300,'Beladung des Speichers'!$A$17:$A$300,A467))</f>
        <v/>
      </c>
      <c r="H467" s="112" t="str">
        <f>IF(ISBLANK('Beladung des Speichers'!A467),"",'Beladung des Speichers'!C467)</f>
        <v/>
      </c>
      <c r="I467" s="155" t="str">
        <f>IF(ISBLANK('Beladung des Speichers'!A467),"",SUMIFS('Beladung des Speichers'!$E$17:$E$1001,'Beladung des Speichers'!$A$17:$A$1001,'Ergebnis (detailliert)'!A467))</f>
        <v/>
      </c>
      <c r="J467" s="113" t="str">
        <f>IF(ISBLANK('Beladung des Speichers'!A467),"",'Beladung des Speichers'!E467)</f>
        <v/>
      </c>
      <c r="K467" s="155" t="str">
        <f>IF(ISBLANK('Beladung des Speichers'!A467),"",SUMIFS('Entladung des Speichers'!$C$17:$C$1001,'Entladung des Speichers'!$A$17:$A$1001,'Ergebnis (detailliert)'!A467))</f>
        <v/>
      </c>
      <c r="L467" s="156" t="str">
        <f t="shared" si="30"/>
        <v/>
      </c>
      <c r="M467" s="156" t="str">
        <f>IF(ISBLANK('Entladung des Speichers'!A467),"",'Entladung des Speichers'!C467)</f>
        <v/>
      </c>
      <c r="N467" s="155" t="str">
        <f>IF(ISBLANK('Beladung des Speichers'!A467),"",SUMIFS('Entladung des Speichers'!$E$17:$E$1001,'Entladung des Speichers'!$A$17:$A$1001,'Ergebnis (detailliert)'!$A$17:$A$300))</f>
        <v/>
      </c>
      <c r="O467" s="113" t="str">
        <f t="shared" si="31"/>
        <v/>
      </c>
      <c r="P467" s="17" t="str">
        <f>IFERROR(IF(A467="","",N467*'Ergebnis (detailliert)'!J467/'Ergebnis (detailliert)'!I467),0)</f>
        <v/>
      </c>
      <c r="Q467" s="95" t="str">
        <f t="shared" si="32"/>
        <v/>
      </c>
      <c r="R467" s="96" t="str">
        <f t="shared" si="33"/>
        <v/>
      </c>
      <c r="S467" s="97" t="str">
        <f>IF(A467="","",IF(LOOKUP(A467,Stammdaten!$A$17:$A$1001,Stammdaten!$G$17:$G$1001)="Nein",0,IF(ISBLANK('Beladung des Speichers'!A467),"",ROUND(MIN(J467,Q467)*-1,2))))</f>
        <v/>
      </c>
    </row>
    <row r="468" spans="1:19" x14ac:dyDescent="0.2">
      <c r="A468" s="98" t="str">
        <f>IF('Beladung des Speichers'!A468="","",'Beladung des Speichers'!A468)</f>
        <v/>
      </c>
      <c r="B468" s="98" t="str">
        <f>IF('Beladung des Speichers'!B468="","",'Beladung des Speichers'!B468)</f>
        <v/>
      </c>
      <c r="C468" s="150" t="str">
        <f>IF(ISBLANK('Beladung des Speichers'!A468),"",SUMIFS('Beladung des Speichers'!$C$17:$C$300,'Beladung des Speichers'!$A$17:$A$300,A468)-SUMIFS('Entladung des Speichers'!$C$17:$C$300,'Entladung des Speichers'!$A$17:$A$300,A468)+SUMIFS(Füllstände!$B$17:$B$299,Füllstände!$A$17:$A$299,A468)-SUMIFS(Füllstände!$C$17:$C$299,Füllstände!$A$17:$A$299,A468))</f>
        <v/>
      </c>
      <c r="D468" s="151" t="str">
        <f>IF(ISBLANK('Beladung des Speichers'!A468),"",C468*'Beladung des Speichers'!C468/SUMIFS('Beladung des Speichers'!$C$17:$C$300,'Beladung des Speichers'!$A$17:$A$300,A468))</f>
        <v/>
      </c>
      <c r="E468" s="152" t="str">
        <f>IF(ISBLANK('Beladung des Speichers'!A468),"",1/SUMIFS('Beladung des Speichers'!$C$17:$C$300,'Beladung des Speichers'!$A$17:$A$300,A468)*C468*SUMIF($A$17:$A$300,A468,'Beladung des Speichers'!$E$17:$E$300))</f>
        <v/>
      </c>
      <c r="F468" s="153" t="str">
        <f>IF(ISBLANK('Beladung des Speichers'!A468),"",IF(C468=0,"0,00",D468/C468*E468))</f>
        <v/>
      </c>
      <c r="G468" s="154" t="str">
        <f>IF(ISBLANK('Beladung des Speichers'!A468),"",SUMIFS('Beladung des Speichers'!$C$17:$C$300,'Beladung des Speichers'!$A$17:$A$300,A468))</f>
        <v/>
      </c>
      <c r="H468" s="112" t="str">
        <f>IF(ISBLANK('Beladung des Speichers'!A468),"",'Beladung des Speichers'!C468)</f>
        <v/>
      </c>
      <c r="I468" s="155" t="str">
        <f>IF(ISBLANK('Beladung des Speichers'!A468),"",SUMIFS('Beladung des Speichers'!$E$17:$E$1001,'Beladung des Speichers'!$A$17:$A$1001,'Ergebnis (detailliert)'!A468))</f>
        <v/>
      </c>
      <c r="J468" s="113" t="str">
        <f>IF(ISBLANK('Beladung des Speichers'!A468),"",'Beladung des Speichers'!E468)</f>
        <v/>
      </c>
      <c r="K468" s="155" t="str">
        <f>IF(ISBLANK('Beladung des Speichers'!A468),"",SUMIFS('Entladung des Speichers'!$C$17:$C$1001,'Entladung des Speichers'!$A$17:$A$1001,'Ergebnis (detailliert)'!A468))</f>
        <v/>
      </c>
      <c r="L468" s="156" t="str">
        <f t="shared" si="30"/>
        <v/>
      </c>
      <c r="M468" s="156" t="str">
        <f>IF(ISBLANK('Entladung des Speichers'!A468),"",'Entladung des Speichers'!C468)</f>
        <v/>
      </c>
      <c r="N468" s="155" t="str">
        <f>IF(ISBLANK('Beladung des Speichers'!A468),"",SUMIFS('Entladung des Speichers'!$E$17:$E$1001,'Entladung des Speichers'!$A$17:$A$1001,'Ergebnis (detailliert)'!$A$17:$A$300))</f>
        <v/>
      </c>
      <c r="O468" s="113" t="str">
        <f t="shared" si="31"/>
        <v/>
      </c>
      <c r="P468" s="17" t="str">
        <f>IFERROR(IF(A468="","",N468*'Ergebnis (detailliert)'!J468/'Ergebnis (detailliert)'!I468),0)</f>
        <v/>
      </c>
      <c r="Q468" s="95" t="str">
        <f t="shared" si="32"/>
        <v/>
      </c>
      <c r="R468" s="96" t="str">
        <f t="shared" si="33"/>
        <v/>
      </c>
      <c r="S468" s="97" t="str">
        <f>IF(A468="","",IF(LOOKUP(A468,Stammdaten!$A$17:$A$1001,Stammdaten!$G$17:$G$1001)="Nein",0,IF(ISBLANK('Beladung des Speichers'!A468),"",ROUND(MIN(J468,Q468)*-1,2))))</f>
        <v/>
      </c>
    </row>
    <row r="469" spans="1:19" x14ac:dyDescent="0.2">
      <c r="A469" s="98" t="str">
        <f>IF('Beladung des Speichers'!A469="","",'Beladung des Speichers'!A469)</f>
        <v/>
      </c>
      <c r="B469" s="98" t="str">
        <f>IF('Beladung des Speichers'!B469="","",'Beladung des Speichers'!B469)</f>
        <v/>
      </c>
      <c r="C469" s="150" t="str">
        <f>IF(ISBLANK('Beladung des Speichers'!A469),"",SUMIFS('Beladung des Speichers'!$C$17:$C$300,'Beladung des Speichers'!$A$17:$A$300,A469)-SUMIFS('Entladung des Speichers'!$C$17:$C$300,'Entladung des Speichers'!$A$17:$A$300,A469)+SUMIFS(Füllstände!$B$17:$B$299,Füllstände!$A$17:$A$299,A469)-SUMIFS(Füllstände!$C$17:$C$299,Füllstände!$A$17:$A$299,A469))</f>
        <v/>
      </c>
      <c r="D469" s="151" t="str">
        <f>IF(ISBLANK('Beladung des Speichers'!A469),"",C469*'Beladung des Speichers'!C469/SUMIFS('Beladung des Speichers'!$C$17:$C$300,'Beladung des Speichers'!$A$17:$A$300,A469))</f>
        <v/>
      </c>
      <c r="E469" s="152" t="str">
        <f>IF(ISBLANK('Beladung des Speichers'!A469),"",1/SUMIFS('Beladung des Speichers'!$C$17:$C$300,'Beladung des Speichers'!$A$17:$A$300,A469)*C469*SUMIF($A$17:$A$300,A469,'Beladung des Speichers'!$E$17:$E$300))</f>
        <v/>
      </c>
      <c r="F469" s="153" t="str">
        <f>IF(ISBLANK('Beladung des Speichers'!A469),"",IF(C469=0,"0,00",D469/C469*E469))</f>
        <v/>
      </c>
      <c r="G469" s="154" t="str">
        <f>IF(ISBLANK('Beladung des Speichers'!A469),"",SUMIFS('Beladung des Speichers'!$C$17:$C$300,'Beladung des Speichers'!$A$17:$A$300,A469))</f>
        <v/>
      </c>
      <c r="H469" s="112" t="str">
        <f>IF(ISBLANK('Beladung des Speichers'!A469),"",'Beladung des Speichers'!C469)</f>
        <v/>
      </c>
      <c r="I469" s="155" t="str">
        <f>IF(ISBLANK('Beladung des Speichers'!A469),"",SUMIFS('Beladung des Speichers'!$E$17:$E$1001,'Beladung des Speichers'!$A$17:$A$1001,'Ergebnis (detailliert)'!A469))</f>
        <v/>
      </c>
      <c r="J469" s="113" t="str">
        <f>IF(ISBLANK('Beladung des Speichers'!A469),"",'Beladung des Speichers'!E469)</f>
        <v/>
      </c>
      <c r="K469" s="155" t="str">
        <f>IF(ISBLANK('Beladung des Speichers'!A469),"",SUMIFS('Entladung des Speichers'!$C$17:$C$1001,'Entladung des Speichers'!$A$17:$A$1001,'Ergebnis (detailliert)'!A469))</f>
        <v/>
      </c>
      <c r="L469" s="156" t="str">
        <f t="shared" si="30"/>
        <v/>
      </c>
      <c r="M469" s="156" t="str">
        <f>IF(ISBLANK('Entladung des Speichers'!A469),"",'Entladung des Speichers'!C469)</f>
        <v/>
      </c>
      <c r="N469" s="155" t="str">
        <f>IF(ISBLANK('Beladung des Speichers'!A469),"",SUMIFS('Entladung des Speichers'!$E$17:$E$1001,'Entladung des Speichers'!$A$17:$A$1001,'Ergebnis (detailliert)'!$A$17:$A$300))</f>
        <v/>
      </c>
      <c r="O469" s="113" t="str">
        <f t="shared" si="31"/>
        <v/>
      </c>
      <c r="P469" s="17" t="str">
        <f>IFERROR(IF(A469="","",N469*'Ergebnis (detailliert)'!J469/'Ergebnis (detailliert)'!I469),0)</f>
        <v/>
      </c>
      <c r="Q469" s="95" t="str">
        <f t="shared" si="32"/>
        <v/>
      </c>
      <c r="R469" s="96" t="str">
        <f t="shared" si="33"/>
        <v/>
      </c>
      <c r="S469" s="97" t="str">
        <f>IF(A469="","",IF(LOOKUP(A469,Stammdaten!$A$17:$A$1001,Stammdaten!$G$17:$G$1001)="Nein",0,IF(ISBLANK('Beladung des Speichers'!A469),"",ROUND(MIN(J469,Q469)*-1,2))))</f>
        <v/>
      </c>
    </row>
    <row r="470" spans="1:19" x14ac:dyDescent="0.2">
      <c r="A470" s="98" t="str">
        <f>IF('Beladung des Speichers'!A470="","",'Beladung des Speichers'!A470)</f>
        <v/>
      </c>
      <c r="B470" s="98" t="str">
        <f>IF('Beladung des Speichers'!B470="","",'Beladung des Speichers'!B470)</f>
        <v/>
      </c>
      <c r="C470" s="150" t="str">
        <f>IF(ISBLANK('Beladung des Speichers'!A470),"",SUMIFS('Beladung des Speichers'!$C$17:$C$300,'Beladung des Speichers'!$A$17:$A$300,A470)-SUMIFS('Entladung des Speichers'!$C$17:$C$300,'Entladung des Speichers'!$A$17:$A$300,A470)+SUMIFS(Füllstände!$B$17:$B$299,Füllstände!$A$17:$A$299,A470)-SUMIFS(Füllstände!$C$17:$C$299,Füllstände!$A$17:$A$299,A470))</f>
        <v/>
      </c>
      <c r="D470" s="151" t="str">
        <f>IF(ISBLANK('Beladung des Speichers'!A470),"",C470*'Beladung des Speichers'!C470/SUMIFS('Beladung des Speichers'!$C$17:$C$300,'Beladung des Speichers'!$A$17:$A$300,A470))</f>
        <v/>
      </c>
      <c r="E470" s="152" t="str">
        <f>IF(ISBLANK('Beladung des Speichers'!A470),"",1/SUMIFS('Beladung des Speichers'!$C$17:$C$300,'Beladung des Speichers'!$A$17:$A$300,A470)*C470*SUMIF($A$17:$A$300,A470,'Beladung des Speichers'!$E$17:$E$300))</f>
        <v/>
      </c>
      <c r="F470" s="153" t="str">
        <f>IF(ISBLANK('Beladung des Speichers'!A470),"",IF(C470=0,"0,00",D470/C470*E470))</f>
        <v/>
      </c>
      <c r="G470" s="154" t="str">
        <f>IF(ISBLANK('Beladung des Speichers'!A470),"",SUMIFS('Beladung des Speichers'!$C$17:$C$300,'Beladung des Speichers'!$A$17:$A$300,A470))</f>
        <v/>
      </c>
      <c r="H470" s="112" t="str">
        <f>IF(ISBLANK('Beladung des Speichers'!A470),"",'Beladung des Speichers'!C470)</f>
        <v/>
      </c>
      <c r="I470" s="155" t="str">
        <f>IF(ISBLANK('Beladung des Speichers'!A470),"",SUMIFS('Beladung des Speichers'!$E$17:$E$1001,'Beladung des Speichers'!$A$17:$A$1001,'Ergebnis (detailliert)'!A470))</f>
        <v/>
      </c>
      <c r="J470" s="113" t="str">
        <f>IF(ISBLANK('Beladung des Speichers'!A470),"",'Beladung des Speichers'!E470)</f>
        <v/>
      </c>
      <c r="K470" s="155" t="str">
        <f>IF(ISBLANK('Beladung des Speichers'!A470),"",SUMIFS('Entladung des Speichers'!$C$17:$C$1001,'Entladung des Speichers'!$A$17:$A$1001,'Ergebnis (detailliert)'!A470))</f>
        <v/>
      </c>
      <c r="L470" s="156" t="str">
        <f t="shared" si="30"/>
        <v/>
      </c>
      <c r="M470" s="156" t="str">
        <f>IF(ISBLANK('Entladung des Speichers'!A470),"",'Entladung des Speichers'!C470)</f>
        <v/>
      </c>
      <c r="N470" s="155" t="str">
        <f>IF(ISBLANK('Beladung des Speichers'!A470),"",SUMIFS('Entladung des Speichers'!$E$17:$E$1001,'Entladung des Speichers'!$A$17:$A$1001,'Ergebnis (detailliert)'!$A$17:$A$300))</f>
        <v/>
      </c>
      <c r="O470" s="113" t="str">
        <f t="shared" si="31"/>
        <v/>
      </c>
      <c r="P470" s="17" t="str">
        <f>IFERROR(IF(A470="","",N470*'Ergebnis (detailliert)'!J470/'Ergebnis (detailliert)'!I470),0)</f>
        <v/>
      </c>
      <c r="Q470" s="95" t="str">
        <f t="shared" si="32"/>
        <v/>
      </c>
      <c r="R470" s="96" t="str">
        <f t="shared" si="33"/>
        <v/>
      </c>
      <c r="S470" s="97" t="str">
        <f>IF(A470="","",IF(LOOKUP(A470,Stammdaten!$A$17:$A$1001,Stammdaten!$G$17:$G$1001)="Nein",0,IF(ISBLANK('Beladung des Speichers'!A470),"",ROUND(MIN(J470,Q470)*-1,2))))</f>
        <v/>
      </c>
    </row>
    <row r="471" spans="1:19" x14ac:dyDescent="0.2">
      <c r="A471" s="98" t="str">
        <f>IF('Beladung des Speichers'!A471="","",'Beladung des Speichers'!A471)</f>
        <v/>
      </c>
      <c r="B471" s="98" t="str">
        <f>IF('Beladung des Speichers'!B471="","",'Beladung des Speichers'!B471)</f>
        <v/>
      </c>
      <c r="C471" s="150" t="str">
        <f>IF(ISBLANK('Beladung des Speichers'!A471),"",SUMIFS('Beladung des Speichers'!$C$17:$C$300,'Beladung des Speichers'!$A$17:$A$300,A471)-SUMIFS('Entladung des Speichers'!$C$17:$C$300,'Entladung des Speichers'!$A$17:$A$300,A471)+SUMIFS(Füllstände!$B$17:$B$299,Füllstände!$A$17:$A$299,A471)-SUMIFS(Füllstände!$C$17:$C$299,Füllstände!$A$17:$A$299,A471))</f>
        <v/>
      </c>
      <c r="D471" s="151" t="str">
        <f>IF(ISBLANK('Beladung des Speichers'!A471),"",C471*'Beladung des Speichers'!C471/SUMIFS('Beladung des Speichers'!$C$17:$C$300,'Beladung des Speichers'!$A$17:$A$300,A471))</f>
        <v/>
      </c>
      <c r="E471" s="152" t="str">
        <f>IF(ISBLANK('Beladung des Speichers'!A471),"",1/SUMIFS('Beladung des Speichers'!$C$17:$C$300,'Beladung des Speichers'!$A$17:$A$300,A471)*C471*SUMIF($A$17:$A$300,A471,'Beladung des Speichers'!$E$17:$E$300))</f>
        <v/>
      </c>
      <c r="F471" s="153" t="str">
        <f>IF(ISBLANK('Beladung des Speichers'!A471),"",IF(C471=0,"0,00",D471/C471*E471))</f>
        <v/>
      </c>
      <c r="G471" s="154" t="str">
        <f>IF(ISBLANK('Beladung des Speichers'!A471),"",SUMIFS('Beladung des Speichers'!$C$17:$C$300,'Beladung des Speichers'!$A$17:$A$300,A471))</f>
        <v/>
      </c>
      <c r="H471" s="112" t="str">
        <f>IF(ISBLANK('Beladung des Speichers'!A471),"",'Beladung des Speichers'!C471)</f>
        <v/>
      </c>
      <c r="I471" s="155" t="str">
        <f>IF(ISBLANK('Beladung des Speichers'!A471),"",SUMIFS('Beladung des Speichers'!$E$17:$E$1001,'Beladung des Speichers'!$A$17:$A$1001,'Ergebnis (detailliert)'!A471))</f>
        <v/>
      </c>
      <c r="J471" s="113" t="str">
        <f>IF(ISBLANK('Beladung des Speichers'!A471),"",'Beladung des Speichers'!E471)</f>
        <v/>
      </c>
      <c r="K471" s="155" t="str">
        <f>IF(ISBLANK('Beladung des Speichers'!A471),"",SUMIFS('Entladung des Speichers'!$C$17:$C$1001,'Entladung des Speichers'!$A$17:$A$1001,'Ergebnis (detailliert)'!A471))</f>
        <v/>
      </c>
      <c r="L471" s="156" t="str">
        <f t="shared" si="30"/>
        <v/>
      </c>
      <c r="M471" s="156" t="str">
        <f>IF(ISBLANK('Entladung des Speichers'!A471),"",'Entladung des Speichers'!C471)</f>
        <v/>
      </c>
      <c r="N471" s="155" t="str">
        <f>IF(ISBLANK('Beladung des Speichers'!A471),"",SUMIFS('Entladung des Speichers'!$E$17:$E$1001,'Entladung des Speichers'!$A$17:$A$1001,'Ergebnis (detailliert)'!$A$17:$A$300))</f>
        <v/>
      </c>
      <c r="O471" s="113" t="str">
        <f t="shared" si="31"/>
        <v/>
      </c>
      <c r="P471" s="17" t="str">
        <f>IFERROR(IF(A471="","",N471*'Ergebnis (detailliert)'!J471/'Ergebnis (detailliert)'!I471),0)</f>
        <v/>
      </c>
      <c r="Q471" s="95" t="str">
        <f t="shared" si="32"/>
        <v/>
      </c>
      <c r="R471" s="96" t="str">
        <f t="shared" si="33"/>
        <v/>
      </c>
      <c r="S471" s="97" t="str">
        <f>IF(A471="","",IF(LOOKUP(A471,Stammdaten!$A$17:$A$1001,Stammdaten!$G$17:$G$1001)="Nein",0,IF(ISBLANK('Beladung des Speichers'!A471),"",ROUND(MIN(J471,Q471)*-1,2))))</f>
        <v/>
      </c>
    </row>
    <row r="472" spans="1:19" x14ac:dyDescent="0.2">
      <c r="A472" s="98" t="str">
        <f>IF('Beladung des Speichers'!A472="","",'Beladung des Speichers'!A472)</f>
        <v/>
      </c>
      <c r="B472" s="98" t="str">
        <f>IF('Beladung des Speichers'!B472="","",'Beladung des Speichers'!B472)</f>
        <v/>
      </c>
      <c r="C472" s="150" t="str">
        <f>IF(ISBLANK('Beladung des Speichers'!A472),"",SUMIFS('Beladung des Speichers'!$C$17:$C$300,'Beladung des Speichers'!$A$17:$A$300,A472)-SUMIFS('Entladung des Speichers'!$C$17:$C$300,'Entladung des Speichers'!$A$17:$A$300,A472)+SUMIFS(Füllstände!$B$17:$B$299,Füllstände!$A$17:$A$299,A472)-SUMIFS(Füllstände!$C$17:$C$299,Füllstände!$A$17:$A$299,A472))</f>
        <v/>
      </c>
      <c r="D472" s="151" t="str">
        <f>IF(ISBLANK('Beladung des Speichers'!A472),"",C472*'Beladung des Speichers'!C472/SUMIFS('Beladung des Speichers'!$C$17:$C$300,'Beladung des Speichers'!$A$17:$A$300,A472))</f>
        <v/>
      </c>
      <c r="E472" s="152" t="str">
        <f>IF(ISBLANK('Beladung des Speichers'!A472),"",1/SUMIFS('Beladung des Speichers'!$C$17:$C$300,'Beladung des Speichers'!$A$17:$A$300,A472)*C472*SUMIF($A$17:$A$300,A472,'Beladung des Speichers'!$E$17:$E$300))</f>
        <v/>
      </c>
      <c r="F472" s="153" t="str">
        <f>IF(ISBLANK('Beladung des Speichers'!A472),"",IF(C472=0,"0,00",D472/C472*E472))</f>
        <v/>
      </c>
      <c r="G472" s="154" t="str">
        <f>IF(ISBLANK('Beladung des Speichers'!A472),"",SUMIFS('Beladung des Speichers'!$C$17:$C$300,'Beladung des Speichers'!$A$17:$A$300,A472))</f>
        <v/>
      </c>
      <c r="H472" s="112" t="str">
        <f>IF(ISBLANK('Beladung des Speichers'!A472),"",'Beladung des Speichers'!C472)</f>
        <v/>
      </c>
      <c r="I472" s="155" t="str">
        <f>IF(ISBLANK('Beladung des Speichers'!A472),"",SUMIFS('Beladung des Speichers'!$E$17:$E$1001,'Beladung des Speichers'!$A$17:$A$1001,'Ergebnis (detailliert)'!A472))</f>
        <v/>
      </c>
      <c r="J472" s="113" t="str">
        <f>IF(ISBLANK('Beladung des Speichers'!A472),"",'Beladung des Speichers'!E472)</f>
        <v/>
      </c>
      <c r="K472" s="155" t="str">
        <f>IF(ISBLANK('Beladung des Speichers'!A472),"",SUMIFS('Entladung des Speichers'!$C$17:$C$1001,'Entladung des Speichers'!$A$17:$A$1001,'Ergebnis (detailliert)'!A472))</f>
        <v/>
      </c>
      <c r="L472" s="156" t="str">
        <f t="shared" si="30"/>
        <v/>
      </c>
      <c r="M472" s="156" t="str">
        <f>IF(ISBLANK('Entladung des Speichers'!A472),"",'Entladung des Speichers'!C472)</f>
        <v/>
      </c>
      <c r="N472" s="155" t="str">
        <f>IF(ISBLANK('Beladung des Speichers'!A472),"",SUMIFS('Entladung des Speichers'!$E$17:$E$1001,'Entladung des Speichers'!$A$17:$A$1001,'Ergebnis (detailliert)'!$A$17:$A$300))</f>
        <v/>
      </c>
      <c r="O472" s="113" t="str">
        <f t="shared" si="31"/>
        <v/>
      </c>
      <c r="P472" s="17" t="str">
        <f>IFERROR(IF(A472="","",N472*'Ergebnis (detailliert)'!J472/'Ergebnis (detailliert)'!I472),0)</f>
        <v/>
      </c>
      <c r="Q472" s="95" t="str">
        <f t="shared" si="32"/>
        <v/>
      </c>
      <c r="R472" s="96" t="str">
        <f t="shared" si="33"/>
        <v/>
      </c>
      <c r="S472" s="97" t="str">
        <f>IF(A472="","",IF(LOOKUP(A472,Stammdaten!$A$17:$A$1001,Stammdaten!$G$17:$G$1001)="Nein",0,IF(ISBLANK('Beladung des Speichers'!A472),"",ROUND(MIN(J472,Q472)*-1,2))))</f>
        <v/>
      </c>
    </row>
    <row r="473" spans="1:19" x14ac:dyDescent="0.2">
      <c r="A473" s="98" t="str">
        <f>IF('Beladung des Speichers'!A473="","",'Beladung des Speichers'!A473)</f>
        <v/>
      </c>
      <c r="B473" s="98" t="str">
        <f>IF('Beladung des Speichers'!B473="","",'Beladung des Speichers'!B473)</f>
        <v/>
      </c>
      <c r="C473" s="150" t="str">
        <f>IF(ISBLANK('Beladung des Speichers'!A473),"",SUMIFS('Beladung des Speichers'!$C$17:$C$300,'Beladung des Speichers'!$A$17:$A$300,A473)-SUMIFS('Entladung des Speichers'!$C$17:$C$300,'Entladung des Speichers'!$A$17:$A$300,A473)+SUMIFS(Füllstände!$B$17:$B$299,Füllstände!$A$17:$A$299,A473)-SUMIFS(Füllstände!$C$17:$C$299,Füllstände!$A$17:$A$299,A473))</f>
        <v/>
      </c>
      <c r="D473" s="151" t="str">
        <f>IF(ISBLANK('Beladung des Speichers'!A473),"",C473*'Beladung des Speichers'!C473/SUMIFS('Beladung des Speichers'!$C$17:$C$300,'Beladung des Speichers'!$A$17:$A$300,A473))</f>
        <v/>
      </c>
      <c r="E473" s="152" t="str">
        <f>IF(ISBLANK('Beladung des Speichers'!A473),"",1/SUMIFS('Beladung des Speichers'!$C$17:$C$300,'Beladung des Speichers'!$A$17:$A$300,A473)*C473*SUMIF($A$17:$A$300,A473,'Beladung des Speichers'!$E$17:$E$300))</f>
        <v/>
      </c>
      <c r="F473" s="153" t="str">
        <f>IF(ISBLANK('Beladung des Speichers'!A473),"",IF(C473=0,"0,00",D473/C473*E473))</f>
        <v/>
      </c>
      <c r="G473" s="154" t="str">
        <f>IF(ISBLANK('Beladung des Speichers'!A473),"",SUMIFS('Beladung des Speichers'!$C$17:$C$300,'Beladung des Speichers'!$A$17:$A$300,A473))</f>
        <v/>
      </c>
      <c r="H473" s="112" t="str">
        <f>IF(ISBLANK('Beladung des Speichers'!A473),"",'Beladung des Speichers'!C473)</f>
        <v/>
      </c>
      <c r="I473" s="155" t="str">
        <f>IF(ISBLANK('Beladung des Speichers'!A473),"",SUMIFS('Beladung des Speichers'!$E$17:$E$1001,'Beladung des Speichers'!$A$17:$A$1001,'Ergebnis (detailliert)'!A473))</f>
        <v/>
      </c>
      <c r="J473" s="113" t="str">
        <f>IF(ISBLANK('Beladung des Speichers'!A473),"",'Beladung des Speichers'!E473)</f>
        <v/>
      </c>
      <c r="K473" s="155" t="str">
        <f>IF(ISBLANK('Beladung des Speichers'!A473),"",SUMIFS('Entladung des Speichers'!$C$17:$C$1001,'Entladung des Speichers'!$A$17:$A$1001,'Ergebnis (detailliert)'!A473))</f>
        <v/>
      </c>
      <c r="L473" s="156" t="str">
        <f t="shared" si="30"/>
        <v/>
      </c>
      <c r="M473" s="156" t="str">
        <f>IF(ISBLANK('Entladung des Speichers'!A473),"",'Entladung des Speichers'!C473)</f>
        <v/>
      </c>
      <c r="N473" s="155" t="str">
        <f>IF(ISBLANK('Beladung des Speichers'!A473),"",SUMIFS('Entladung des Speichers'!$E$17:$E$1001,'Entladung des Speichers'!$A$17:$A$1001,'Ergebnis (detailliert)'!$A$17:$A$300))</f>
        <v/>
      </c>
      <c r="O473" s="113" t="str">
        <f t="shared" si="31"/>
        <v/>
      </c>
      <c r="P473" s="17" t="str">
        <f>IFERROR(IF(A473="","",N473*'Ergebnis (detailliert)'!J473/'Ergebnis (detailliert)'!I473),0)</f>
        <v/>
      </c>
      <c r="Q473" s="95" t="str">
        <f t="shared" si="32"/>
        <v/>
      </c>
      <c r="R473" s="96" t="str">
        <f t="shared" si="33"/>
        <v/>
      </c>
      <c r="S473" s="97" t="str">
        <f>IF(A473="","",IF(LOOKUP(A473,Stammdaten!$A$17:$A$1001,Stammdaten!$G$17:$G$1001)="Nein",0,IF(ISBLANK('Beladung des Speichers'!A473),"",ROUND(MIN(J473,Q473)*-1,2))))</f>
        <v/>
      </c>
    </row>
    <row r="474" spans="1:19" x14ac:dyDescent="0.2">
      <c r="A474" s="98" t="str">
        <f>IF('Beladung des Speichers'!A474="","",'Beladung des Speichers'!A474)</f>
        <v/>
      </c>
      <c r="B474" s="98" t="str">
        <f>IF('Beladung des Speichers'!B474="","",'Beladung des Speichers'!B474)</f>
        <v/>
      </c>
      <c r="C474" s="150" t="str">
        <f>IF(ISBLANK('Beladung des Speichers'!A474),"",SUMIFS('Beladung des Speichers'!$C$17:$C$300,'Beladung des Speichers'!$A$17:$A$300,A474)-SUMIFS('Entladung des Speichers'!$C$17:$C$300,'Entladung des Speichers'!$A$17:$A$300,A474)+SUMIFS(Füllstände!$B$17:$B$299,Füllstände!$A$17:$A$299,A474)-SUMIFS(Füllstände!$C$17:$C$299,Füllstände!$A$17:$A$299,A474))</f>
        <v/>
      </c>
      <c r="D474" s="151" t="str">
        <f>IF(ISBLANK('Beladung des Speichers'!A474),"",C474*'Beladung des Speichers'!C474/SUMIFS('Beladung des Speichers'!$C$17:$C$300,'Beladung des Speichers'!$A$17:$A$300,A474))</f>
        <v/>
      </c>
      <c r="E474" s="152" t="str">
        <f>IF(ISBLANK('Beladung des Speichers'!A474),"",1/SUMIFS('Beladung des Speichers'!$C$17:$C$300,'Beladung des Speichers'!$A$17:$A$300,A474)*C474*SUMIF($A$17:$A$300,A474,'Beladung des Speichers'!$E$17:$E$300))</f>
        <v/>
      </c>
      <c r="F474" s="153" t="str">
        <f>IF(ISBLANK('Beladung des Speichers'!A474),"",IF(C474=0,"0,00",D474/C474*E474))</f>
        <v/>
      </c>
      <c r="G474" s="154" t="str">
        <f>IF(ISBLANK('Beladung des Speichers'!A474),"",SUMIFS('Beladung des Speichers'!$C$17:$C$300,'Beladung des Speichers'!$A$17:$A$300,A474))</f>
        <v/>
      </c>
      <c r="H474" s="112" t="str">
        <f>IF(ISBLANK('Beladung des Speichers'!A474),"",'Beladung des Speichers'!C474)</f>
        <v/>
      </c>
      <c r="I474" s="155" t="str">
        <f>IF(ISBLANK('Beladung des Speichers'!A474),"",SUMIFS('Beladung des Speichers'!$E$17:$E$1001,'Beladung des Speichers'!$A$17:$A$1001,'Ergebnis (detailliert)'!A474))</f>
        <v/>
      </c>
      <c r="J474" s="113" t="str">
        <f>IF(ISBLANK('Beladung des Speichers'!A474),"",'Beladung des Speichers'!E474)</f>
        <v/>
      </c>
      <c r="K474" s="155" t="str">
        <f>IF(ISBLANK('Beladung des Speichers'!A474),"",SUMIFS('Entladung des Speichers'!$C$17:$C$1001,'Entladung des Speichers'!$A$17:$A$1001,'Ergebnis (detailliert)'!A474))</f>
        <v/>
      </c>
      <c r="L474" s="156" t="str">
        <f t="shared" si="30"/>
        <v/>
      </c>
      <c r="M474" s="156" t="str">
        <f>IF(ISBLANK('Entladung des Speichers'!A474),"",'Entladung des Speichers'!C474)</f>
        <v/>
      </c>
      <c r="N474" s="155" t="str">
        <f>IF(ISBLANK('Beladung des Speichers'!A474),"",SUMIFS('Entladung des Speichers'!$E$17:$E$1001,'Entladung des Speichers'!$A$17:$A$1001,'Ergebnis (detailliert)'!$A$17:$A$300))</f>
        <v/>
      </c>
      <c r="O474" s="113" t="str">
        <f t="shared" si="31"/>
        <v/>
      </c>
      <c r="P474" s="17" t="str">
        <f>IFERROR(IF(A474="","",N474*'Ergebnis (detailliert)'!J474/'Ergebnis (detailliert)'!I474),0)</f>
        <v/>
      </c>
      <c r="Q474" s="95" t="str">
        <f t="shared" si="32"/>
        <v/>
      </c>
      <c r="R474" s="96" t="str">
        <f t="shared" si="33"/>
        <v/>
      </c>
      <c r="S474" s="97" t="str">
        <f>IF(A474="","",IF(LOOKUP(A474,Stammdaten!$A$17:$A$1001,Stammdaten!$G$17:$G$1001)="Nein",0,IF(ISBLANK('Beladung des Speichers'!A474),"",ROUND(MIN(J474,Q474)*-1,2))))</f>
        <v/>
      </c>
    </row>
    <row r="475" spans="1:19" x14ac:dyDescent="0.2">
      <c r="A475" s="98" t="str">
        <f>IF('Beladung des Speichers'!A475="","",'Beladung des Speichers'!A475)</f>
        <v/>
      </c>
      <c r="B475" s="98" t="str">
        <f>IF('Beladung des Speichers'!B475="","",'Beladung des Speichers'!B475)</f>
        <v/>
      </c>
      <c r="C475" s="150" t="str">
        <f>IF(ISBLANK('Beladung des Speichers'!A475),"",SUMIFS('Beladung des Speichers'!$C$17:$C$300,'Beladung des Speichers'!$A$17:$A$300,A475)-SUMIFS('Entladung des Speichers'!$C$17:$C$300,'Entladung des Speichers'!$A$17:$A$300,A475)+SUMIFS(Füllstände!$B$17:$B$299,Füllstände!$A$17:$A$299,A475)-SUMIFS(Füllstände!$C$17:$C$299,Füllstände!$A$17:$A$299,A475))</f>
        <v/>
      </c>
      <c r="D475" s="151" t="str">
        <f>IF(ISBLANK('Beladung des Speichers'!A475),"",C475*'Beladung des Speichers'!C475/SUMIFS('Beladung des Speichers'!$C$17:$C$300,'Beladung des Speichers'!$A$17:$A$300,A475))</f>
        <v/>
      </c>
      <c r="E475" s="152" t="str">
        <f>IF(ISBLANK('Beladung des Speichers'!A475),"",1/SUMIFS('Beladung des Speichers'!$C$17:$C$300,'Beladung des Speichers'!$A$17:$A$300,A475)*C475*SUMIF($A$17:$A$300,A475,'Beladung des Speichers'!$E$17:$E$300))</f>
        <v/>
      </c>
      <c r="F475" s="153" t="str">
        <f>IF(ISBLANK('Beladung des Speichers'!A475),"",IF(C475=0,"0,00",D475/C475*E475))</f>
        <v/>
      </c>
      <c r="G475" s="154" t="str">
        <f>IF(ISBLANK('Beladung des Speichers'!A475),"",SUMIFS('Beladung des Speichers'!$C$17:$C$300,'Beladung des Speichers'!$A$17:$A$300,A475))</f>
        <v/>
      </c>
      <c r="H475" s="112" t="str">
        <f>IF(ISBLANK('Beladung des Speichers'!A475),"",'Beladung des Speichers'!C475)</f>
        <v/>
      </c>
      <c r="I475" s="155" t="str">
        <f>IF(ISBLANK('Beladung des Speichers'!A475),"",SUMIFS('Beladung des Speichers'!$E$17:$E$1001,'Beladung des Speichers'!$A$17:$A$1001,'Ergebnis (detailliert)'!A475))</f>
        <v/>
      </c>
      <c r="J475" s="113" t="str">
        <f>IF(ISBLANK('Beladung des Speichers'!A475),"",'Beladung des Speichers'!E475)</f>
        <v/>
      </c>
      <c r="K475" s="155" t="str">
        <f>IF(ISBLANK('Beladung des Speichers'!A475),"",SUMIFS('Entladung des Speichers'!$C$17:$C$1001,'Entladung des Speichers'!$A$17:$A$1001,'Ergebnis (detailliert)'!A475))</f>
        <v/>
      </c>
      <c r="L475" s="156" t="str">
        <f t="shared" si="30"/>
        <v/>
      </c>
      <c r="M475" s="156" t="str">
        <f>IF(ISBLANK('Entladung des Speichers'!A475),"",'Entladung des Speichers'!C475)</f>
        <v/>
      </c>
      <c r="N475" s="155" t="str">
        <f>IF(ISBLANK('Beladung des Speichers'!A475),"",SUMIFS('Entladung des Speichers'!$E$17:$E$1001,'Entladung des Speichers'!$A$17:$A$1001,'Ergebnis (detailliert)'!$A$17:$A$300))</f>
        <v/>
      </c>
      <c r="O475" s="113" t="str">
        <f t="shared" si="31"/>
        <v/>
      </c>
      <c r="P475" s="17" t="str">
        <f>IFERROR(IF(A475="","",N475*'Ergebnis (detailliert)'!J475/'Ergebnis (detailliert)'!I475),0)</f>
        <v/>
      </c>
      <c r="Q475" s="95" t="str">
        <f t="shared" si="32"/>
        <v/>
      </c>
      <c r="R475" s="96" t="str">
        <f t="shared" si="33"/>
        <v/>
      </c>
      <c r="S475" s="97" t="str">
        <f>IF(A475="","",IF(LOOKUP(A475,Stammdaten!$A$17:$A$1001,Stammdaten!$G$17:$G$1001)="Nein",0,IF(ISBLANK('Beladung des Speichers'!A475),"",ROUND(MIN(J475,Q475)*-1,2))))</f>
        <v/>
      </c>
    </row>
    <row r="476" spans="1:19" x14ac:dyDescent="0.2">
      <c r="A476" s="98" t="str">
        <f>IF('Beladung des Speichers'!A476="","",'Beladung des Speichers'!A476)</f>
        <v/>
      </c>
      <c r="B476" s="98" t="str">
        <f>IF('Beladung des Speichers'!B476="","",'Beladung des Speichers'!B476)</f>
        <v/>
      </c>
      <c r="C476" s="150" t="str">
        <f>IF(ISBLANK('Beladung des Speichers'!A476),"",SUMIFS('Beladung des Speichers'!$C$17:$C$300,'Beladung des Speichers'!$A$17:$A$300,A476)-SUMIFS('Entladung des Speichers'!$C$17:$C$300,'Entladung des Speichers'!$A$17:$A$300,A476)+SUMIFS(Füllstände!$B$17:$B$299,Füllstände!$A$17:$A$299,A476)-SUMIFS(Füllstände!$C$17:$C$299,Füllstände!$A$17:$A$299,A476))</f>
        <v/>
      </c>
      <c r="D476" s="151" t="str">
        <f>IF(ISBLANK('Beladung des Speichers'!A476),"",C476*'Beladung des Speichers'!C476/SUMIFS('Beladung des Speichers'!$C$17:$C$300,'Beladung des Speichers'!$A$17:$A$300,A476))</f>
        <v/>
      </c>
      <c r="E476" s="152" t="str">
        <f>IF(ISBLANK('Beladung des Speichers'!A476),"",1/SUMIFS('Beladung des Speichers'!$C$17:$C$300,'Beladung des Speichers'!$A$17:$A$300,A476)*C476*SUMIF($A$17:$A$300,A476,'Beladung des Speichers'!$E$17:$E$300))</f>
        <v/>
      </c>
      <c r="F476" s="153" t="str">
        <f>IF(ISBLANK('Beladung des Speichers'!A476),"",IF(C476=0,"0,00",D476/C476*E476))</f>
        <v/>
      </c>
      <c r="G476" s="154" t="str">
        <f>IF(ISBLANK('Beladung des Speichers'!A476),"",SUMIFS('Beladung des Speichers'!$C$17:$C$300,'Beladung des Speichers'!$A$17:$A$300,A476))</f>
        <v/>
      </c>
      <c r="H476" s="112" t="str">
        <f>IF(ISBLANK('Beladung des Speichers'!A476),"",'Beladung des Speichers'!C476)</f>
        <v/>
      </c>
      <c r="I476" s="155" t="str">
        <f>IF(ISBLANK('Beladung des Speichers'!A476),"",SUMIFS('Beladung des Speichers'!$E$17:$E$1001,'Beladung des Speichers'!$A$17:$A$1001,'Ergebnis (detailliert)'!A476))</f>
        <v/>
      </c>
      <c r="J476" s="113" t="str">
        <f>IF(ISBLANK('Beladung des Speichers'!A476),"",'Beladung des Speichers'!E476)</f>
        <v/>
      </c>
      <c r="K476" s="155" t="str">
        <f>IF(ISBLANK('Beladung des Speichers'!A476),"",SUMIFS('Entladung des Speichers'!$C$17:$C$1001,'Entladung des Speichers'!$A$17:$A$1001,'Ergebnis (detailliert)'!A476))</f>
        <v/>
      </c>
      <c r="L476" s="156" t="str">
        <f t="shared" si="30"/>
        <v/>
      </c>
      <c r="M476" s="156" t="str">
        <f>IF(ISBLANK('Entladung des Speichers'!A476),"",'Entladung des Speichers'!C476)</f>
        <v/>
      </c>
      <c r="N476" s="155" t="str">
        <f>IF(ISBLANK('Beladung des Speichers'!A476),"",SUMIFS('Entladung des Speichers'!$E$17:$E$1001,'Entladung des Speichers'!$A$17:$A$1001,'Ergebnis (detailliert)'!$A$17:$A$300))</f>
        <v/>
      </c>
      <c r="O476" s="113" t="str">
        <f t="shared" si="31"/>
        <v/>
      </c>
      <c r="P476" s="17" t="str">
        <f>IFERROR(IF(A476="","",N476*'Ergebnis (detailliert)'!J476/'Ergebnis (detailliert)'!I476),0)</f>
        <v/>
      </c>
      <c r="Q476" s="95" t="str">
        <f t="shared" si="32"/>
        <v/>
      </c>
      <c r="R476" s="96" t="str">
        <f t="shared" si="33"/>
        <v/>
      </c>
      <c r="S476" s="97" t="str">
        <f>IF(A476="","",IF(LOOKUP(A476,Stammdaten!$A$17:$A$1001,Stammdaten!$G$17:$G$1001)="Nein",0,IF(ISBLANK('Beladung des Speichers'!A476),"",ROUND(MIN(J476,Q476)*-1,2))))</f>
        <v/>
      </c>
    </row>
    <row r="477" spans="1:19" x14ac:dyDescent="0.2">
      <c r="A477" s="98" t="str">
        <f>IF('Beladung des Speichers'!A477="","",'Beladung des Speichers'!A477)</f>
        <v/>
      </c>
      <c r="B477" s="98" t="str">
        <f>IF('Beladung des Speichers'!B477="","",'Beladung des Speichers'!B477)</f>
        <v/>
      </c>
      <c r="C477" s="150" t="str">
        <f>IF(ISBLANK('Beladung des Speichers'!A477),"",SUMIFS('Beladung des Speichers'!$C$17:$C$300,'Beladung des Speichers'!$A$17:$A$300,A477)-SUMIFS('Entladung des Speichers'!$C$17:$C$300,'Entladung des Speichers'!$A$17:$A$300,A477)+SUMIFS(Füllstände!$B$17:$B$299,Füllstände!$A$17:$A$299,A477)-SUMIFS(Füllstände!$C$17:$C$299,Füllstände!$A$17:$A$299,A477))</f>
        <v/>
      </c>
      <c r="D477" s="151" t="str">
        <f>IF(ISBLANK('Beladung des Speichers'!A477),"",C477*'Beladung des Speichers'!C477/SUMIFS('Beladung des Speichers'!$C$17:$C$300,'Beladung des Speichers'!$A$17:$A$300,A477))</f>
        <v/>
      </c>
      <c r="E477" s="152" t="str">
        <f>IF(ISBLANK('Beladung des Speichers'!A477),"",1/SUMIFS('Beladung des Speichers'!$C$17:$C$300,'Beladung des Speichers'!$A$17:$A$300,A477)*C477*SUMIF($A$17:$A$300,A477,'Beladung des Speichers'!$E$17:$E$300))</f>
        <v/>
      </c>
      <c r="F477" s="153" t="str">
        <f>IF(ISBLANK('Beladung des Speichers'!A477),"",IF(C477=0,"0,00",D477/C477*E477))</f>
        <v/>
      </c>
      <c r="G477" s="154" t="str">
        <f>IF(ISBLANK('Beladung des Speichers'!A477),"",SUMIFS('Beladung des Speichers'!$C$17:$C$300,'Beladung des Speichers'!$A$17:$A$300,A477))</f>
        <v/>
      </c>
      <c r="H477" s="112" t="str">
        <f>IF(ISBLANK('Beladung des Speichers'!A477),"",'Beladung des Speichers'!C477)</f>
        <v/>
      </c>
      <c r="I477" s="155" t="str">
        <f>IF(ISBLANK('Beladung des Speichers'!A477),"",SUMIFS('Beladung des Speichers'!$E$17:$E$1001,'Beladung des Speichers'!$A$17:$A$1001,'Ergebnis (detailliert)'!A477))</f>
        <v/>
      </c>
      <c r="J477" s="113" t="str">
        <f>IF(ISBLANK('Beladung des Speichers'!A477),"",'Beladung des Speichers'!E477)</f>
        <v/>
      </c>
      <c r="K477" s="155" t="str">
        <f>IF(ISBLANK('Beladung des Speichers'!A477),"",SUMIFS('Entladung des Speichers'!$C$17:$C$1001,'Entladung des Speichers'!$A$17:$A$1001,'Ergebnis (detailliert)'!A477))</f>
        <v/>
      </c>
      <c r="L477" s="156" t="str">
        <f t="shared" si="30"/>
        <v/>
      </c>
      <c r="M477" s="156" t="str">
        <f>IF(ISBLANK('Entladung des Speichers'!A477),"",'Entladung des Speichers'!C477)</f>
        <v/>
      </c>
      <c r="N477" s="155" t="str">
        <f>IF(ISBLANK('Beladung des Speichers'!A477),"",SUMIFS('Entladung des Speichers'!$E$17:$E$1001,'Entladung des Speichers'!$A$17:$A$1001,'Ergebnis (detailliert)'!$A$17:$A$300))</f>
        <v/>
      </c>
      <c r="O477" s="113" t="str">
        <f t="shared" si="31"/>
        <v/>
      </c>
      <c r="P477" s="17" t="str">
        <f>IFERROR(IF(A477="","",N477*'Ergebnis (detailliert)'!J477/'Ergebnis (detailliert)'!I477),0)</f>
        <v/>
      </c>
      <c r="Q477" s="95" t="str">
        <f t="shared" si="32"/>
        <v/>
      </c>
      <c r="R477" s="96" t="str">
        <f t="shared" si="33"/>
        <v/>
      </c>
      <c r="S477" s="97" t="str">
        <f>IF(A477="","",IF(LOOKUP(A477,Stammdaten!$A$17:$A$1001,Stammdaten!$G$17:$G$1001)="Nein",0,IF(ISBLANK('Beladung des Speichers'!A477),"",ROUND(MIN(J477,Q477)*-1,2))))</f>
        <v/>
      </c>
    </row>
    <row r="478" spans="1:19" x14ac:dyDescent="0.2">
      <c r="A478" s="98" t="str">
        <f>IF('Beladung des Speichers'!A478="","",'Beladung des Speichers'!A478)</f>
        <v/>
      </c>
      <c r="B478" s="98" t="str">
        <f>IF('Beladung des Speichers'!B478="","",'Beladung des Speichers'!B478)</f>
        <v/>
      </c>
      <c r="C478" s="150" t="str">
        <f>IF(ISBLANK('Beladung des Speichers'!A478),"",SUMIFS('Beladung des Speichers'!$C$17:$C$300,'Beladung des Speichers'!$A$17:$A$300,A478)-SUMIFS('Entladung des Speichers'!$C$17:$C$300,'Entladung des Speichers'!$A$17:$A$300,A478)+SUMIFS(Füllstände!$B$17:$B$299,Füllstände!$A$17:$A$299,A478)-SUMIFS(Füllstände!$C$17:$C$299,Füllstände!$A$17:$A$299,A478))</f>
        <v/>
      </c>
      <c r="D478" s="151" t="str">
        <f>IF(ISBLANK('Beladung des Speichers'!A478),"",C478*'Beladung des Speichers'!C478/SUMIFS('Beladung des Speichers'!$C$17:$C$300,'Beladung des Speichers'!$A$17:$A$300,A478))</f>
        <v/>
      </c>
      <c r="E478" s="152" t="str">
        <f>IF(ISBLANK('Beladung des Speichers'!A478),"",1/SUMIFS('Beladung des Speichers'!$C$17:$C$300,'Beladung des Speichers'!$A$17:$A$300,A478)*C478*SUMIF($A$17:$A$300,A478,'Beladung des Speichers'!$E$17:$E$300))</f>
        <v/>
      </c>
      <c r="F478" s="153" t="str">
        <f>IF(ISBLANK('Beladung des Speichers'!A478),"",IF(C478=0,"0,00",D478/C478*E478))</f>
        <v/>
      </c>
      <c r="G478" s="154" t="str">
        <f>IF(ISBLANK('Beladung des Speichers'!A478),"",SUMIFS('Beladung des Speichers'!$C$17:$C$300,'Beladung des Speichers'!$A$17:$A$300,A478))</f>
        <v/>
      </c>
      <c r="H478" s="112" t="str">
        <f>IF(ISBLANK('Beladung des Speichers'!A478),"",'Beladung des Speichers'!C478)</f>
        <v/>
      </c>
      <c r="I478" s="155" t="str">
        <f>IF(ISBLANK('Beladung des Speichers'!A478),"",SUMIFS('Beladung des Speichers'!$E$17:$E$1001,'Beladung des Speichers'!$A$17:$A$1001,'Ergebnis (detailliert)'!A478))</f>
        <v/>
      </c>
      <c r="J478" s="113" t="str">
        <f>IF(ISBLANK('Beladung des Speichers'!A478),"",'Beladung des Speichers'!E478)</f>
        <v/>
      </c>
      <c r="K478" s="155" t="str">
        <f>IF(ISBLANK('Beladung des Speichers'!A478),"",SUMIFS('Entladung des Speichers'!$C$17:$C$1001,'Entladung des Speichers'!$A$17:$A$1001,'Ergebnis (detailliert)'!A478))</f>
        <v/>
      </c>
      <c r="L478" s="156" t="str">
        <f t="shared" si="30"/>
        <v/>
      </c>
      <c r="M478" s="156" t="str">
        <f>IF(ISBLANK('Entladung des Speichers'!A478),"",'Entladung des Speichers'!C478)</f>
        <v/>
      </c>
      <c r="N478" s="155" t="str">
        <f>IF(ISBLANK('Beladung des Speichers'!A478),"",SUMIFS('Entladung des Speichers'!$E$17:$E$1001,'Entladung des Speichers'!$A$17:$A$1001,'Ergebnis (detailliert)'!$A$17:$A$300))</f>
        <v/>
      </c>
      <c r="O478" s="113" t="str">
        <f t="shared" si="31"/>
        <v/>
      </c>
      <c r="P478" s="17" t="str">
        <f>IFERROR(IF(A478="","",N478*'Ergebnis (detailliert)'!J478/'Ergebnis (detailliert)'!I478),0)</f>
        <v/>
      </c>
      <c r="Q478" s="95" t="str">
        <f t="shared" si="32"/>
        <v/>
      </c>
      <c r="R478" s="96" t="str">
        <f t="shared" si="33"/>
        <v/>
      </c>
      <c r="S478" s="97" t="str">
        <f>IF(A478="","",IF(LOOKUP(A478,Stammdaten!$A$17:$A$1001,Stammdaten!$G$17:$G$1001)="Nein",0,IF(ISBLANK('Beladung des Speichers'!A478),"",ROUND(MIN(J478,Q478)*-1,2))))</f>
        <v/>
      </c>
    </row>
    <row r="479" spans="1:19" x14ac:dyDescent="0.2">
      <c r="A479" s="98" t="str">
        <f>IF('Beladung des Speichers'!A479="","",'Beladung des Speichers'!A479)</f>
        <v/>
      </c>
      <c r="B479" s="98" t="str">
        <f>IF('Beladung des Speichers'!B479="","",'Beladung des Speichers'!B479)</f>
        <v/>
      </c>
      <c r="C479" s="150" t="str">
        <f>IF(ISBLANK('Beladung des Speichers'!A479),"",SUMIFS('Beladung des Speichers'!$C$17:$C$300,'Beladung des Speichers'!$A$17:$A$300,A479)-SUMIFS('Entladung des Speichers'!$C$17:$C$300,'Entladung des Speichers'!$A$17:$A$300,A479)+SUMIFS(Füllstände!$B$17:$B$299,Füllstände!$A$17:$A$299,A479)-SUMIFS(Füllstände!$C$17:$C$299,Füllstände!$A$17:$A$299,A479))</f>
        <v/>
      </c>
      <c r="D479" s="151" t="str">
        <f>IF(ISBLANK('Beladung des Speichers'!A479),"",C479*'Beladung des Speichers'!C479/SUMIFS('Beladung des Speichers'!$C$17:$C$300,'Beladung des Speichers'!$A$17:$A$300,A479))</f>
        <v/>
      </c>
      <c r="E479" s="152" t="str">
        <f>IF(ISBLANK('Beladung des Speichers'!A479),"",1/SUMIFS('Beladung des Speichers'!$C$17:$C$300,'Beladung des Speichers'!$A$17:$A$300,A479)*C479*SUMIF($A$17:$A$300,A479,'Beladung des Speichers'!$E$17:$E$300))</f>
        <v/>
      </c>
      <c r="F479" s="153" t="str">
        <f>IF(ISBLANK('Beladung des Speichers'!A479),"",IF(C479=0,"0,00",D479/C479*E479))</f>
        <v/>
      </c>
      <c r="G479" s="154" t="str">
        <f>IF(ISBLANK('Beladung des Speichers'!A479),"",SUMIFS('Beladung des Speichers'!$C$17:$C$300,'Beladung des Speichers'!$A$17:$A$300,A479))</f>
        <v/>
      </c>
      <c r="H479" s="112" t="str">
        <f>IF(ISBLANK('Beladung des Speichers'!A479),"",'Beladung des Speichers'!C479)</f>
        <v/>
      </c>
      <c r="I479" s="155" t="str">
        <f>IF(ISBLANK('Beladung des Speichers'!A479),"",SUMIFS('Beladung des Speichers'!$E$17:$E$1001,'Beladung des Speichers'!$A$17:$A$1001,'Ergebnis (detailliert)'!A479))</f>
        <v/>
      </c>
      <c r="J479" s="113" t="str">
        <f>IF(ISBLANK('Beladung des Speichers'!A479),"",'Beladung des Speichers'!E479)</f>
        <v/>
      </c>
      <c r="K479" s="155" t="str">
        <f>IF(ISBLANK('Beladung des Speichers'!A479),"",SUMIFS('Entladung des Speichers'!$C$17:$C$1001,'Entladung des Speichers'!$A$17:$A$1001,'Ergebnis (detailliert)'!A479))</f>
        <v/>
      </c>
      <c r="L479" s="156" t="str">
        <f t="shared" si="30"/>
        <v/>
      </c>
      <c r="M479" s="156" t="str">
        <f>IF(ISBLANK('Entladung des Speichers'!A479),"",'Entladung des Speichers'!C479)</f>
        <v/>
      </c>
      <c r="N479" s="155" t="str">
        <f>IF(ISBLANK('Beladung des Speichers'!A479),"",SUMIFS('Entladung des Speichers'!$E$17:$E$1001,'Entladung des Speichers'!$A$17:$A$1001,'Ergebnis (detailliert)'!$A$17:$A$300))</f>
        <v/>
      </c>
      <c r="O479" s="113" t="str">
        <f t="shared" si="31"/>
        <v/>
      </c>
      <c r="P479" s="17" t="str">
        <f>IFERROR(IF(A479="","",N479*'Ergebnis (detailliert)'!J479/'Ergebnis (detailliert)'!I479),0)</f>
        <v/>
      </c>
      <c r="Q479" s="95" t="str">
        <f t="shared" si="32"/>
        <v/>
      </c>
      <c r="R479" s="96" t="str">
        <f t="shared" si="33"/>
        <v/>
      </c>
      <c r="S479" s="97" t="str">
        <f>IF(A479="","",IF(LOOKUP(A479,Stammdaten!$A$17:$A$1001,Stammdaten!$G$17:$G$1001)="Nein",0,IF(ISBLANK('Beladung des Speichers'!A479),"",ROUND(MIN(J479,Q479)*-1,2))))</f>
        <v/>
      </c>
    </row>
    <row r="480" spans="1:19" x14ac:dyDescent="0.2">
      <c r="A480" s="98" t="str">
        <f>IF('Beladung des Speichers'!A480="","",'Beladung des Speichers'!A480)</f>
        <v/>
      </c>
      <c r="B480" s="98" t="str">
        <f>IF('Beladung des Speichers'!B480="","",'Beladung des Speichers'!B480)</f>
        <v/>
      </c>
      <c r="C480" s="150" t="str">
        <f>IF(ISBLANK('Beladung des Speichers'!A480),"",SUMIFS('Beladung des Speichers'!$C$17:$C$300,'Beladung des Speichers'!$A$17:$A$300,A480)-SUMIFS('Entladung des Speichers'!$C$17:$C$300,'Entladung des Speichers'!$A$17:$A$300,A480)+SUMIFS(Füllstände!$B$17:$B$299,Füllstände!$A$17:$A$299,A480)-SUMIFS(Füllstände!$C$17:$C$299,Füllstände!$A$17:$A$299,A480))</f>
        <v/>
      </c>
      <c r="D480" s="151" t="str">
        <f>IF(ISBLANK('Beladung des Speichers'!A480),"",C480*'Beladung des Speichers'!C480/SUMIFS('Beladung des Speichers'!$C$17:$C$300,'Beladung des Speichers'!$A$17:$A$300,A480))</f>
        <v/>
      </c>
      <c r="E480" s="152" t="str">
        <f>IF(ISBLANK('Beladung des Speichers'!A480),"",1/SUMIFS('Beladung des Speichers'!$C$17:$C$300,'Beladung des Speichers'!$A$17:$A$300,A480)*C480*SUMIF($A$17:$A$300,A480,'Beladung des Speichers'!$E$17:$E$300))</f>
        <v/>
      </c>
      <c r="F480" s="153" t="str">
        <f>IF(ISBLANK('Beladung des Speichers'!A480),"",IF(C480=0,"0,00",D480/C480*E480))</f>
        <v/>
      </c>
      <c r="G480" s="154" t="str">
        <f>IF(ISBLANK('Beladung des Speichers'!A480),"",SUMIFS('Beladung des Speichers'!$C$17:$C$300,'Beladung des Speichers'!$A$17:$A$300,A480))</f>
        <v/>
      </c>
      <c r="H480" s="112" t="str">
        <f>IF(ISBLANK('Beladung des Speichers'!A480),"",'Beladung des Speichers'!C480)</f>
        <v/>
      </c>
      <c r="I480" s="155" t="str">
        <f>IF(ISBLANK('Beladung des Speichers'!A480),"",SUMIFS('Beladung des Speichers'!$E$17:$E$1001,'Beladung des Speichers'!$A$17:$A$1001,'Ergebnis (detailliert)'!A480))</f>
        <v/>
      </c>
      <c r="J480" s="113" t="str">
        <f>IF(ISBLANK('Beladung des Speichers'!A480),"",'Beladung des Speichers'!E480)</f>
        <v/>
      </c>
      <c r="K480" s="155" t="str">
        <f>IF(ISBLANK('Beladung des Speichers'!A480),"",SUMIFS('Entladung des Speichers'!$C$17:$C$1001,'Entladung des Speichers'!$A$17:$A$1001,'Ergebnis (detailliert)'!A480))</f>
        <v/>
      </c>
      <c r="L480" s="156" t="str">
        <f t="shared" si="30"/>
        <v/>
      </c>
      <c r="M480" s="156" t="str">
        <f>IF(ISBLANK('Entladung des Speichers'!A480),"",'Entladung des Speichers'!C480)</f>
        <v/>
      </c>
      <c r="N480" s="155" t="str">
        <f>IF(ISBLANK('Beladung des Speichers'!A480),"",SUMIFS('Entladung des Speichers'!$E$17:$E$1001,'Entladung des Speichers'!$A$17:$A$1001,'Ergebnis (detailliert)'!$A$17:$A$300))</f>
        <v/>
      </c>
      <c r="O480" s="113" t="str">
        <f t="shared" si="31"/>
        <v/>
      </c>
      <c r="P480" s="17" t="str">
        <f>IFERROR(IF(A480="","",N480*'Ergebnis (detailliert)'!J480/'Ergebnis (detailliert)'!I480),0)</f>
        <v/>
      </c>
      <c r="Q480" s="95" t="str">
        <f t="shared" si="32"/>
        <v/>
      </c>
      <c r="R480" s="96" t="str">
        <f t="shared" si="33"/>
        <v/>
      </c>
      <c r="S480" s="97" t="str">
        <f>IF(A480="","",IF(LOOKUP(A480,Stammdaten!$A$17:$A$1001,Stammdaten!$G$17:$G$1001)="Nein",0,IF(ISBLANK('Beladung des Speichers'!A480),"",ROUND(MIN(J480,Q480)*-1,2))))</f>
        <v/>
      </c>
    </row>
    <row r="481" spans="1:19" x14ac:dyDescent="0.2">
      <c r="A481" s="98" t="str">
        <f>IF('Beladung des Speichers'!A481="","",'Beladung des Speichers'!A481)</f>
        <v/>
      </c>
      <c r="B481" s="98" t="str">
        <f>IF('Beladung des Speichers'!B481="","",'Beladung des Speichers'!B481)</f>
        <v/>
      </c>
      <c r="C481" s="150" t="str">
        <f>IF(ISBLANK('Beladung des Speichers'!A481),"",SUMIFS('Beladung des Speichers'!$C$17:$C$300,'Beladung des Speichers'!$A$17:$A$300,A481)-SUMIFS('Entladung des Speichers'!$C$17:$C$300,'Entladung des Speichers'!$A$17:$A$300,A481)+SUMIFS(Füllstände!$B$17:$B$299,Füllstände!$A$17:$A$299,A481)-SUMIFS(Füllstände!$C$17:$C$299,Füllstände!$A$17:$A$299,A481))</f>
        <v/>
      </c>
      <c r="D481" s="151" t="str">
        <f>IF(ISBLANK('Beladung des Speichers'!A481),"",C481*'Beladung des Speichers'!C481/SUMIFS('Beladung des Speichers'!$C$17:$C$300,'Beladung des Speichers'!$A$17:$A$300,A481))</f>
        <v/>
      </c>
      <c r="E481" s="152" t="str">
        <f>IF(ISBLANK('Beladung des Speichers'!A481),"",1/SUMIFS('Beladung des Speichers'!$C$17:$C$300,'Beladung des Speichers'!$A$17:$A$300,A481)*C481*SUMIF($A$17:$A$300,A481,'Beladung des Speichers'!$E$17:$E$300))</f>
        <v/>
      </c>
      <c r="F481" s="153" t="str">
        <f>IF(ISBLANK('Beladung des Speichers'!A481),"",IF(C481=0,"0,00",D481/C481*E481))</f>
        <v/>
      </c>
      <c r="G481" s="154" t="str">
        <f>IF(ISBLANK('Beladung des Speichers'!A481),"",SUMIFS('Beladung des Speichers'!$C$17:$C$300,'Beladung des Speichers'!$A$17:$A$300,A481))</f>
        <v/>
      </c>
      <c r="H481" s="112" t="str">
        <f>IF(ISBLANK('Beladung des Speichers'!A481),"",'Beladung des Speichers'!C481)</f>
        <v/>
      </c>
      <c r="I481" s="155" t="str">
        <f>IF(ISBLANK('Beladung des Speichers'!A481),"",SUMIFS('Beladung des Speichers'!$E$17:$E$1001,'Beladung des Speichers'!$A$17:$A$1001,'Ergebnis (detailliert)'!A481))</f>
        <v/>
      </c>
      <c r="J481" s="113" t="str">
        <f>IF(ISBLANK('Beladung des Speichers'!A481),"",'Beladung des Speichers'!E481)</f>
        <v/>
      </c>
      <c r="K481" s="155" t="str">
        <f>IF(ISBLANK('Beladung des Speichers'!A481),"",SUMIFS('Entladung des Speichers'!$C$17:$C$1001,'Entladung des Speichers'!$A$17:$A$1001,'Ergebnis (detailliert)'!A481))</f>
        <v/>
      </c>
      <c r="L481" s="156" t="str">
        <f t="shared" si="30"/>
        <v/>
      </c>
      <c r="M481" s="156" t="str">
        <f>IF(ISBLANK('Entladung des Speichers'!A481),"",'Entladung des Speichers'!C481)</f>
        <v/>
      </c>
      <c r="N481" s="155" t="str">
        <f>IF(ISBLANK('Beladung des Speichers'!A481),"",SUMIFS('Entladung des Speichers'!$E$17:$E$1001,'Entladung des Speichers'!$A$17:$A$1001,'Ergebnis (detailliert)'!$A$17:$A$300))</f>
        <v/>
      </c>
      <c r="O481" s="113" t="str">
        <f t="shared" si="31"/>
        <v/>
      </c>
      <c r="P481" s="17" t="str">
        <f>IFERROR(IF(A481="","",N481*'Ergebnis (detailliert)'!J481/'Ergebnis (detailliert)'!I481),0)</f>
        <v/>
      </c>
      <c r="Q481" s="95" t="str">
        <f t="shared" si="32"/>
        <v/>
      </c>
      <c r="R481" s="96" t="str">
        <f t="shared" si="33"/>
        <v/>
      </c>
      <c r="S481" s="97" t="str">
        <f>IF(A481="","",IF(LOOKUP(A481,Stammdaten!$A$17:$A$1001,Stammdaten!$G$17:$G$1001)="Nein",0,IF(ISBLANK('Beladung des Speichers'!A481),"",ROUND(MIN(J481,Q481)*-1,2))))</f>
        <v/>
      </c>
    </row>
    <row r="482" spans="1:19" x14ac:dyDescent="0.2">
      <c r="A482" s="98" t="str">
        <f>IF('Beladung des Speichers'!A482="","",'Beladung des Speichers'!A482)</f>
        <v/>
      </c>
      <c r="B482" s="98" t="str">
        <f>IF('Beladung des Speichers'!B482="","",'Beladung des Speichers'!B482)</f>
        <v/>
      </c>
      <c r="C482" s="150" t="str">
        <f>IF(ISBLANK('Beladung des Speichers'!A482),"",SUMIFS('Beladung des Speichers'!$C$17:$C$300,'Beladung des Speichers'!$A$17:$A$300,A482)-SUMIFS('Entladung des Speichers'!$C$17:$C$300,'Entladung des Speichers'!$A$17:$A$300,A482)+SUMIFS(Füllstände!$B$17:$B$299,Füllstände!$A$17:$A$299,A482)-SUMIFS(Füllstände!$C$17:$C$299,Füllstände!$A$17:$A$299,A482))</f>
        <v/>
      </c>
      <c r="D482" s="151" t="str">
        <f>IF(ISBLANK('Beladung des Speichers'!A482),"",C482*'Beladung des Speichers'!C482/SUMIFS('Beladung des Speichers'!$C$17:$C$300,'Beladung des Speichers'!$A$17:$A$300,A482))</f>
        <v/>
      </c>
      <c r="E482" s="152" t="str">
        <f>IF(ISBLANK('Beladung des Speichers'!A482),"",1/SUMIFS('Beladung des Speichers'!$C$17:$C$300,'Beladung des Speichers'!$A$17:$A$300,A482)*C482*SUMIF($A$17:$A$300,A482,'Beladung des Speichers'!$E$17:$E$300))</f>
        <v/>
      </c>
      <c r="F482" s="153" t="str">
        <f>IF(ISBLANK('Beladung des Speichers'!A482),"",IF(C482=0,"0,00",D482/C482*E482))</f>
        <v/>
      </c>
      <c r="G482" s="154" t="str">
        <f>IF(ISBLANK('Beladung des Speichers'!A482),"",SUMIFS('Beladung des Speichers'!$C$17:$C$300,'Beladung des Speichers'!$A$17:$A$300,A482))</f>
        <v/>
      </c>
      <c r="H482" s="112" t="str">
        <f>IF(ISBLANK('Beladung des Speichers'!A482),"",'Beladung des Speichers'!C482)</f>
        <v/>
      </c>
      <c r="I482" s="155" t="str">
        <f>IF(ISBLANK('Beladung des Speichers'!A482),"",SUMIFS('Beladung des Speichers'!$E$17:$E$1001,'Beladung des Speichers'!$A$17:$A$1001,'Ergebnis (detailliert)'!A482))</f>
        <v/>
      </c>
      <c r="J482" s="113" t="str">
        <f>IF(ISBLANK('Beladung des Speichers'!A482),"",'Beladung des Speichers'!E482)</f>
        <v/>
      </c>
      <c r="K482" s="155" t="str">
        <f>IF(ISBLANK('Beladung des Speichers'!A482),"",SUMIFS('Entladung des Speichers'!$C$17:$C$1001,'Entladung des Speichers'!$A$17:$A$1001,'Ergebnis (detailliert)'!A482))</f>
        <v/>
      </c>
      <c r="L482" s="156" t="str">
        <f t="shared" si="30"/>
        <v/>
      </c>
      <c r="M482" s="156" t="str">
        <f>IF(ISBLANK('Entladung des Speichers'!A482),"",'Entladung des Speichers'!C482)</f>
        <v/>
      </c>
      <c r="N482" s="155" t="str">
        <f>IF(ISBLANK('Beladung des Speichers'!A482),"",SUMIFS('Entladung des Speichers'!$E$17:$E$1001,'Entladung des Speichers'!$A$17:$A$1001,'Ergebnis (detailliert)'!$A$17:$A$300))</f>
        <v/>
      </c>
      <c r="O482" s="113" t="str">
        <f t="shared" si="31"/>
        <v/>
      </c>
      <c r="P482" s="17" t="str">
        <f>IFERROR(IF(A482="","",N482*'Ergebnis (detailliert)'!J482/'Ergebnis (detailliert)'!I482),0)</f>
        <v/>
      </c>
      <c r="Q482" s="95" t="str">
        <f t="shared" si="32"/>
        <v/>
      </c>
      <c r="R482" s="96" t="str">
        <f t="shared" si="33"/>
        <v/>
      </c>
      <c r="S482" s="97" t="str">
        <f>IF(A482="","",IF(LOOKUP(A482,Stammdaten!$A$17:$A$1001,Stammdaten!$G$17:$G$1001)="Nein",0,IF(ISBLANK('Beladung des Speichers'!A482),"",ROUND(MIN(J482,Q482)*-1,2))))</f>
        <v/>
      </c>
    </row>
    <row r="483" spans="1:19" x14ac:dyDescent="0.2">
      <c r="A483" s="98" t="str">
        <f>IF('Beladung des Speichers'!A483="","",'Beladung des Speichers'!A483)</f>
        <v/>
      </c>
      <c r="B483" s="98" t="str">
        <f>IF('Beladung des Speichers'!B483="","",'Beladung des Speichers'!B483)</f>
        <v/>
      </c>
      <c r="C483" s="150" t="str">
        <f>IF(ISBLANK('Beladung des Speichers'!A483),"",SUMIFS('Beladung des Speichers'!$C$17:$C$300,'Beladung des Speichers'!$A$17:$A$300,A483)-SUMIFS('Entladung des Speichers'!$C$17:$C$300,'Entladung des Speichers'!$A$17:$A$300,A483)+SUMIFS(Füllstände!$B$17:$B$299,Füllstände!$A$17:$A$299,A483)-SUMIFS(Füllstände!$C$17:$C$299,Füllstände!$A$17:$A$299,A483))</f>
        <v/>
      </c>
      <c r="D483" s="151" t="str">
        <f>IF(ISBLANK('Beladung des Speichers'!A483),"",C483*'Beladung des Speichers'!C483/SUMIFS('Beladung des Speichers'!$C$17:$C$300,'Beladung des Speichers'!$A$17:$A$300,A483))</f>
        <v/>
      </c>
      <c r="E483" s="152" t="str">
        <f>IF(ISBLANK('Beladung des Speichers'!A483),"",1/SUMIFS('Beladung des Speichers'!$C$17:$C$300,'Beladung des Speichers'!$A$17:$A$300,A483)*C483*SUMIF($A$17:$A$300,A483,'Beladung des Speichers'!$E$17:$E$300))</f>
        <v/>
      </c>
      <c r="F483" s="153" t="str">
        <f>IF(ISBLANK('Beladung des Speichers'!A483),"",IF(C483=0,"0,00",D483/C483*E483))</f>
        <v/>
      </c>
      <c r="G483" s="154" t="str">
        <f>IF(ISBLANK('Beladung des Speichers'!A483),"",SUMIFS('Beladung des Speichers'!$C$17:$C$300,'Beladung des Speichers'!$A$17:$A$300,A483))</f>
        <v/>
      </c>
      <c r="H483" s="112" t="str">
        <f>IF(ISBLANK('Beladung des Speichers'!A483),"",'Beladung des Speichers'!C483)</f>
        <v/>
      </c>
      <c r="I483" s="155" t="str">
        <f>IF(ISBLANK('Beladung des Speichers'!A483),"",SUMIFS('Beladung des Speichers'!$E$17:$E$1001,'Beladung des Speichers'!$A$17:$A$1001,'Ergebnis (detailliert)'!A483))</f>
        <v/>
      </c>
      <c r="J483" s="113" t="str">
        <f>IF(ISBLANK('Beladung des Speichers'!A483),"",'Beladung des Speichers'!E483)</f>
        <v/>
      </c>
      <c r="K483" s="155" t="str">
        <f>IF(ISBLANK('Beladung des Speichers'!A483),"",SUMIFS('Entladung des Speichers'!$C$17:$C$1001,'Entladung des Speichers'!$A$17:$A$1001,'Ergebnis (detailliert)'!A483))</f>
        <v/>
      </c>
      <c r="L483" s="156" t="str">
        <f t="shared" si="30"/>
        <v/>
      </c>
      <c r="M483" s="156" t="str">
        <f>IF(ISBLANK('Entladung des Speichers'!A483),"",'Entladung des Speichers'!C483)</f>
        <v/>
      </c>
      <c r="N483" s="155" t="str">
        <f>IF(ISBLANK('Beladung des Speichers'!A483),"",SUMIFS('Entladung des Speichers'!$E$17:$E$1001,'Entladung des Speichers'!$A$17:$A$1001,'Ergebnis (detailliert)'!$A$17:$A$300))</f>
        <v/>
      </c>
      <c r="O483" s="113" t="str">
        <f t="shared" si="31"/>
        <v/>
      </c>
      <c r="P483" s="17" t="str">
        <f>IFERROR(IF(A483="","",N483*'Ergebnis (detailliert)'!J483/'Ergebnis (detailliert)'!I483),0)</f>
        <v/>
      </c>
      <c r="Q483" s="95" t="str">
        <f t="shared" si="32"/>
        <v/>
      </c>
      <c r="R483" s="96" t="str">
        <f t="shared" si="33"/>
        <v/>
      </c>
      <c r="S483" s="97" t="str">
        <f>IF(A483="","",IF(LOOKUP(A483,Stammdaten!$A$17:$A$1001,Stammdaten!$G$17:$G$1001)="Nein",0,IF(ISBLANK('Beladung des Speichers'!A483),"",ROUND(MIN(J483,Q483)*-1,2))))</f>
        <v/>
      </c>
    </row>
    <row r="484" spans="1:19" x14ac:dyDescent="0.2">
      <c r="A484" s="98" t="str">
        <f>IF('Beladung des Speichers'!A484="","",'Beladung des Speichers'!A484)</f>
        <v/>
      </c>
      <c r="B484" s="98" t="str">
        <f>IF('Beladung des Speichers'!B484="","",'Beladung des Speichers'!B484)</f>
        <v/>
      </c>
      <c r="C484" s="150" t="str">
        <f>IF(ISBLANK('Beladung des Speichers'!A484),"",SUMIFS('Beladung des Speichers'!$C$17:$C$300,'Beladung des Speichers'!$A$17:$A$300,A484)-SUMIFS('Entladung des Speichers'!$C$17:$C$300,'Entladung des Speichers'!$A$17:$A$300,A484)+SUMIFS(Füllstände!$B$17:$B$299,Füllstände!$A$17:$A$299,A484)-SUMIFS(Füllstände!$C$17:$C$299,Füllstände!$A$17:$A$299,A484))</f>
        <v/>
      </c>
      <c r="D484" s="151" t="str">
        <f>IF(ISBLANK('Beladung des Speichers'!A484),"",C484*'Beladung des Speichers'!C484/SUMIFS('Beladung des Speichers'!$C$17:$C$300,'Beladung des Speichers'!$A$17:$A$300,A484))</f>
        <v/>
      </c>
      <c r="E484" s="152" t="str">
        <f>IF(ISBLANK('Beladung des Speichers'!A484),"",1/SUMIFS('Beladung des Speichers'!$C$17:$C$300,'Beladung des Speichers'!$A$17:$A$300,A484)*C484*SUMIF($A$17:$A$300,A484,'Beladung des Speichers'!$E$17:$E$300))</f>
        <v/>
      </c>
      <c r="F484" s="153" t="str">
        <f>IF(ISBLANK('Beladung des Speichers'!A484),"",IF(C484=0,"0,00",D484/C484*E484))</f>
        <v/>
      </c>
      <c r="G484" s="154" t="str">
        <f>IF(ISBLANK('Beladung des Speichers'!A484),"",SUMIFS('Beladung des Speichers'!$C$17:$C$300,'Beladung des Speichers'!$A$17:$A$300,A484))</f>
        <v/>
      </c>
      <c r="H484" s="112" t="str">
        <f>IF(ISBLANK('Beladung des Speichers'!A484),"",'Beladung des Speichers'!C484)</f>
        <v/>
      </c>
      <c r="I484" s="155" t="str">
        <f>IF(ISBLANK('Beladung des Speichers'!A484),"",SUMIFS('Beladung des Speichers'!$E$17:$E$1001,'Beladung des Speichers'!$A$17:$A$1001,'Ergebnis (detailliert)'!A484))</f>
        <v/>
      </c>
      <c r="J484" s="113" t="str">
        <f>IF(ISBLANK('Beladung des Speichers'!A484),"",'Beladung des Speichers'!E484)</f>
        <v/>
      </c>
      <c r="K484" s="155" t="str">
        <f>IF(ISBLANK('Beladung des Speichers'!A484),"",SUMIFS('Entladung des Speichers'!$C$17:$C$1001,'Entladung des Speichers'!$A$17:$A$1001,'Ergebnis (detailliert)'!A484))</f>
        <v/>
      </c>
      <c r="L484" s="156" t="str">
        <f t="shared" si="30"/>
        <v/>
      </c>
      <c r="M484" s="156" t="str">
        <f>IF(ISBLANK('Entladung des Speichers'!A484),"",'Entladung des Speichers'!C484)</f>
        <v/>
      </c>
      <c r="N484" s="155" t="str">
        <f>IF(ISBLANK('Beladung des Speichers'!A484),"",SUMIFS('Entladung des Speichers'!$E$17:$E$1001,'Entladung des Speichers'!$A$17:$A$1001,'Ergebnis (detailliert)'!$A$17:$A$300))</f>
        <v/>
      </c>
      <c r="O484" s="113" t="str">
        <f t="shared" si="31"/>
        <v/>
      </c>
      <c r="P484" s="17" t="str">
        <f>IFERROR(IF(A484="","",N484*'Ergebnis (detailliert)'!J484/'Ergebnis (detailliert)'!I484),0)</f>
        <v/>
      </c>
      <c r="Q484" s="95" t="str">
        <f t="shared" si="32"/>
        <v/>
      </c>
      <c r="R484" s="96" t="str">
        <f t="shared" si="33"/>
        <v/>
      </c>
      <c r="S484" s="97" t="str">
        <f>IF(A484="","",IF(LOOKUP(A484,Stammdaten!$A$17:$A$1001,Stammdaten!$G$17:$G$1001)="Nein",0,IF(ISBLANK('Beladung des Speichers'!A484),"",ROUND(MIN(J484,Q484)*-1,2))))</f>
        <v/>
      </c>
    </row>
    <row r="485" spans="1:19" x14ac:dyDescent="0.2">
      <c r="A485" s="98" t="str">
        <f>IF('Beladung des Speichers'!A485="","",'Beladung des Speichers'!A485)</f>
        <v/>
      </c>
      <c r="B485" s="98" t="str">
        <f>IF('Beladung des Speichers'!B485="","",'Beladung des Speichers'!B485)</f>
        <v/>
      </c>
      <c r="C485" s="150" t="str">
        <f>IF(ISBLANK('Beladung des Speichers'!A485),"",SUMIFS('Beladung des Speichers'!$C$17:$C$300,'Beladung des Speichers'!$A$17:$A$300,A485)-SUMIFS('Entladung des Speichers'!$C$17:$C$300,'Entladung des Speichers'!$A$17:$A$300,A485)+SUMIFS(Füllstände!$B$17:$B$299,Füllstände!$A$17:$A$299,A485)-SUMIFS(Füllstände!$C$17:$C$299,Füllstände!$A$17:$A$299,A485))</f>
        <v/>
      </c>
      <c r="D485" s="151" t="str">
        <f>IF(ISBLANK('Beladung des Speichers'!A485),"",C485*'Beladung des Speichers'!C485/SUMIFS('Beladung des Speichers'!$C$17:$C$300,'Beladung des Speichers'!$A$17:$A$300,A485))</f>
        <v/>
      </c>
      <c r="E485" s="152" t="str">
        <f>IF(ISBLANK('Beladung des Speichers'!A485),"",1/SUMIFS('Beladung des Speichers'!$C$17:$C$300,'Beladung des Speichers'!$A$17:$A$300,A485)*C485*SUMIF($A$17:$A$300,A485,'Beladung des Speichers'!$E$17:$E$300))</f>
        <v/>
      </c>
      <c r="F485" s="153" t="str">
        <f>IF(ISBLANK('Beladung des Speichers'!A485),"",IF(C485=0,"0,00",D485/C485*E485))</f>
        <v/>
      </c>
      <c r="G485" s="154" t="str">
        <f>IF(ISBLANK('Beladung des Speichers'!A485),"",SUMIFS('Beladung des Speichers'!$C$17:$C$300,'Beladung des Speichers'!$A$17:$A$300,A485))</f>
        <v/>
      </c>
      <c r="H485" s="112" t="str">
        <f>IF(ISBLANK('Beladung des Speichers'!A485),"",'Beladung des Speichers'!C485)</f>
        <v/>
      </c>
      <c r="I485" s="155" t="str">
        <f>IF(ISBLANK('Beladung des Speichers'!A485),"",SUMIFS('Beladung des Speichers'!$E$17:$E$1001,'Beladung des Speichers'!$A$17:$A$1001,'Ergebnis (detailliert)'!A485))</f>
        <v/>
      </c>
      <c r="J485" s="113" t="str">
        <f>IF(ISBLANK('Beladung des Speichers'!A485),"",'Beladung des Speichers'!E485)</f>
        <v/>
      </c>
      <c r="K485" s="155" t="str">
        <f>IF(ISBLANK('Beladung des Speichers'!A485),"",SUMIFS('Entladung des Speichers'!$C$17:$C$1001,'Entladung des Speichers'!$A$17:$A$1001,'Ergebnis (detailliert)'!A485))</f>
        <v/>
      </c>
      <c r="L485" s="156" t="str">
        <f t="shared" si="30"/>
        <v/>
      </c>
      <c r="M485" s="156" t="str">
        <f>IF(ISBLANK('Entladung des Speichers'!A485),"",'Entladung des Speichers'!C485)</f>
        <v/>
      </c>
      <c r="N485" s="155" t="str">
        <f>IF(ISBLANK('Beladung des Speichers'!A485),"",SUMIFS('Entladung des Speichers'!$E$17:$E$1001,'Entladung des Speichers'!$A$17:$A$1001,'Ergebnis (detailliert)'!$A$17:$A$300))</f>
        <v/>
      </c>
      <c r="O485" s="113" t="str">
        <f t="shared" si="31"/>
        <v/>
      </c>
      <c r="P485" s="17" t="str">
        <f>IFERROR(IF(A485="","",N485*'Ergebnis (detailliert)'!J485/'Ergebnis (detailliert)'!I485),0)</f>
        <v/>
      </c>
      <c r="Q485" s="95" t="str">
        <f t="shared" si="32"/>
        <v/>
      </c>
      <c r="R485" s="96" t="str">
        <f t="shared" si="33"/>
        <v/>
      </c>
      <c r="S485" s="97" t="str">
        <f>IF(A485="","",IF(LOOKUP(A485,Stammdaten!$A$17:$A$1001,Stammdaten!$G$17:$G$1001)="Nein",0,IF(ISBLANK('Beladung des Speichers'!A485),"",ROUND(MIN(J485,Q485)*-1,2))))</f>
        <v/>
      </c>
    </row>
    <row r="486" spans="1:19" x14ac:dyDescent="0.2">
      <c r="A486" s="98" t="str">
        <f>IF('Beladung des Speichers'!A486="","",'Beladung des Speichers'!A486)</f>
        <v/>
      </c>
      <c r="B486" s="98" t="str">
        <f>IF('Beladung des Speichers'!B486="","",'Beladung des Speichers'!B486)</f>
        <v/>
      </c>
      <c r="C486" s="150" t="str">
        <f>IF(ISBLANK('Beladung des Speichers'!A486),"",SUMIFS('Beladung des Speichers'!$C$17:$C$300,'Beladung des Speichers'!$A$17:$A$300,A486)-SUMIFS('Entladung des Speichers'!$C$17:$C$300,'Entladung des Speichers'!$A$17:$A$300,A486)+SUMIFS(Füllstände!$B$17:$B$299,Füllstände!$A$17:$A$299,A486)-SUMIFS(Füllstände!$C$17:$C$299,Füllstände!$A$17:$A$299,A486))</f>
        <v/>
      </c>
      <c r="D486" s="151" t="str">
        <f>IF(ISBLANK('Beladung des Speichers'!A486),"",C486*'Beladung des Speichers'!C486/SUMIFS('Beladung des Speichers'!$C$17:$C$300,'Beladung des Speichers'!$A$17:$A$300,A486))</f>
        <v/>
      </c>
      <c r="E486" s="152" t="str">
        <f>IF(ISBLANK('Beladung des Speichers'!A486),"",1/SUMIFS('Beladung des Speichers'!$C$17:$C$300,'Beladung des Speichers'!$A$17:$A$300,A486)*C486*SUMIF($A$17:$A$300,A486,'Beladung des Speichers'!$E$17:$E$300))</f>
        <v/>
      </c>
      <c r="F486" s="153" t="str">
        <f>IF(ISBLANK('Beladung des Speichers'!A486),"",IF(C486=0,"0,00",D486/C486*E486))</f>
        <v/>
      </c>
      <c r="G486" s="154" t="str">
        <f>IF(ISBLANK('Beladung des Speichers'!A486),"",SUMIFS('Beladung des Speichers'!$C$17:$C$300,'Beladung des Speichers'!$A$17:$A$300,A486))</f>
        <v/>
      </c>
      <c r="H486" s="112" t="str">
        <f>IF(ISBLANK('Beladung des Speichers'!A486),"",'Beladung des Speichers'!C486)</f>
        <v/>
      </c>
      <c r="I486" s="155" t="str">
        <f>IF(ISBLANK('Beladung des Speichers'!A486),"",SUMIFS('Beladung des Speichers'!$E$17:$E$1001,'Beladung des Speichers'!$A$17:$A$1001,'Ergebnis (detailliert)'!A486))</f>
        <v/>
      </c>
      <c r="J486" s="113" t="str">
        <f>IF(ISBLANK('Beladung des Speichers'!A486),"",'Beladung des Speichers'!E486)</f>
        <v/>
      </c>
      <c r="K486" s="155" t="str">
        <f>IF(ISBLANK('Beladung des Speichers'!A486),"",SUMIFS('Entladung des Speichers'!$C$17:$C$1001,'Entladung des Speichers'!$A$17:$A$1001,'Ergebnis (detailliert)'!A486))</f>
        <v/>
      </c>
      <c r="L486" s="156" t="str">
        <f t="shared" si="30"/>
        <v/>
      </c>
      <c r="M486" s="156" t="str">
        <f>IF(ISBLANK('Entladung des Speichers'!A486),"",'Entladung des Speichers'!C486)</f>
        <v/>
      </c>
      <c r="N486" s="155" t="str">
        <f>IF(ISBLANK('Beladung des Speichers'!A486),"",SUMIFS('Entladung des Speichers'!$E$17:$E$1001,'Entladung des Speichers'!$A$17:$A$1001,'Ergebnis (detailliert)'!$A$17:$A$300))</f>
        <v/>
      </c>
      <c r="O486" s="113" t="str">
        <f t="shared" si="31"/>
        <v/>
      </c>
      <c r="P486" s="17" t="str">
        <f>IFERROR(IF(A486="","",N486*'Ergebnis (detailliert)'!J486/'Ergebnis (detailliert)'!I486),0)</f>
        <v/>
      </c>
      <c r="Q486" s="95" t="str">
        <f t="shared" si="32"/>
        <v/>
      </c>
      <c r="R486" s="96" t="str">
        <f t="shared" si="33"/>
        <v/>
      </c>
      <c r="S486" s="97" t="str">
        <f>IF(A486="","",IF(LOOKUP(A486,Stammdaten!$A$17:$A$1001,Stammdaten!$G$17:$G$1001)="Nein",0,IF(ISBLANK('Beladung des Speichers'!A486),"",ROUND(MIN(J486,Q486)*-1,2))))</f>
        <v/>
      </c>
    </row>
    <row r="487" spans="1:19" x14ac:dyDescent="0.2">
      <c r="A487" s="98" t="str">
        <f>IF('Beladung des Speichers'!A487="","",'Beladung des Speichers'!A487)</f>
        <v/>
      </c>
      <c r="B487" s="98" t="str">
        <f>IF('Beladung des Speichers'!B487="","",'Beladung des Speichers'!B487)</f>
        <v/>
      </c>
      <c r="C487" s="150" t="str">
        <f>IF(ISBLANK('Beladung des Speichers'!A487),"",SUMIFS('Beladung des Speichers'!$C$17:$C$300,'Beladung des Speichers'!$A$17:$A$300,A487)-SUMIFS('Entladung des Speichers'!$C$17:$C$300,'Entladung des Speichers'!$A$17:$A$300,A487)+SUMIFS(Füllstände!$B$17:$B$299,Füllstände!$A$17:$A$299,A487)-SUMIFS(Füllstände!$C$17:$C$299,Füllstände!$A$17:$A$299,A487))</f>
        <v/>
      </c>
      <c r="D487" s="151" t="str">
        <f>IF(ISBLANK('Beladung des Speichers'!A487),"",C487*'Beladung des Speichers'!C487/SUMIFS('Beladung des Speichers'!$C$17:$C$300,'Beladung des Speichers'!$A$17:$A$300,A487))</f>
        <v/>
      </c>
      <c r="E487" s="152" t="str">
        <f>IF(ISBLANK('Beladung des Speichers'!A487),"",1/SUMIFS('Beladung des Speichers'!$C$17:$C$300,'Beladung des Speichers'!$A$17:$A$300,A487)*C487*SUMIF($A$17:$A$300,A487,'Beladung des Speichers'!$E$17:$E$300))</f>
        <v/>
      </c>
      <c r="F487" s="153" t="str">
        <f>IF(ISBLANK('Beladung des Speichers'!A487),"",IF(C487=0,"0,00",D487/C487*E487))</f>
        <v/>
      </c>
      <c r="G487" s="154" t="str">
        <f>IF(ISBLANK('Beladung des Speichers'!A487),"",SUMIFS('Beladung des Speichers'!$C$17:$C$300,'Beladung des Speichers'!$A$17:$A$300,A487))</f>
        <v/>
      </c>
      <c r="H487" s="112" t="str">
        <f>IF(ISBLANK('Beladung des Speichers'!A487),"",'Beladung des Speichers'!C487)</f>
        <v/>
      </c>
      <c r="I487" s="155" t="str">
        <f>IF(ISBLANK('Beladung des Speichers'!A487),"",SUMIFS('Beladung des Speichers'!$E$17:$E$1001,'Beladung des Speichers'!$A$17:$A$1001,'Ergebnis (detailliert)'!A487))</f>
        <v/>
      </c>
      <c r="J487" s="113" t="str">
        <f>IF(ISBLANK('Beladung des Speichers'!A487),"",'Beladung des Speichers'!E487)</f>
        <v/>
      </c>
      <c r="K487" s="155" t="str">
        <f>IF(ISBLANK('Beladung des Speichers'!A487),"",SUMIFS('Entladung des Speichers'!$C$17:$C$1001,'Entladung des Speichers'!$A$17:$A$1001,'Ergebnis (detailliert)'!A487))</f>
        <v/>
      </c>
      <c r="L487" s="156" t="str">
        <f t="shared" si="30"/>
        <v/>
      </c>
      <c r="M487" s="156" t="str">
        <f>IF(ISBLANK('Entladung des Speichers'!A487),"",'Entladung des Speichers'!C487)</f>
        <v/>
      </c>
      <c r="N487" s="155" t="str">
        <f>IF(ISBLANK('Beladung des Speichers'!A487),"",SUMIFS('Entladung des Speichers'!$E$17:$E$1001,'Entladung des Speichers'!$A$17:$A$1001,'Ergebnis (detailliert)'!$A$17:$A$300))</f>
        <v/>
      </c>
      <c r="O487" s="113" t="str">
        <f t="shared" si="31"/>
        <v/>
      </c>
      <c r="P487" s="17" t="str">
        <f>IFERROR(IF(A487="","",N487*'Ergebnis (detailliert)'!J487/'Ergebnis (detailliert)'!I487),0)</f>
        <v/>
      </c>
      <c r="Q487" s="95" t="str">
        <f t="shared" si="32"/>
        <v/>
      </c>
      <c r="R487" s="96" t="str">
        <f t="shared" si="33"/>
        <v/>
      </c>
      <c r="S487" s="97" t="str">
        <f>IF(A487="","",IF(LOOKUP(A487,Stammdaten!$A$17:$A$1001,Stammdaten!$G$17:$G$1001)="Nein",0,IF(ISBLANK('Beladung des Speichers'!A487),"",ROUND(MIN(J487,Q487)*-1,2))))</f>
        <v/>
      </c>
    </row>
    <row r="488" spans="1:19" x14ac:dyDescent="0.2">
      <c r="A488" s="98" t="str">
        <f>IF('Beladung des Speichers'!A488="","",'Beladung des Speichers'!A488)</f>
        <v/>
      </c>
      <c r="B488" s="98" t="str">
        <f>IF('Beladung des Speichers'!B488="","",'Beladung des Speichers'!B488)</f>
        <v/>
      </c>
      <c r="C488" s="150" t="str">
        <f>IF(ISBLANK('Beladung des Speichers'!A488),"",SUMIFS('Beladung des Speichers'!$C$17:$C$300,'Beladung des Speichers'!$A$17:$A$300,A488)-SUMIFS('Entladung des Speichers'!$C$17:$C$300,'Entladung des Speichers'!$A$17:$A$300,A488)+SUMIFS(Füllstände!$B$17:$B$299,Füllstände!$A$17:$A$299,A488)-SUMIFS(Füllstände!$C$17:$C$299,Füllstände!$A$17:$A$299,A488))</f>
        <v/>
      </c>
      <c r="D488" s="151" t="str">
        <f>IF(ISBLANK('Beladung des Speichers'!A488),"",C488*'Beladung des Speichers'!C488/SUMIFS('Beladung des Speichers'!$C$17:$C$300,'Beladung des Speichers'!$A$17:$A$300,A488))</f>
        <v/>
      </c>
      <c r="E488" s="152" t="str">
        <f>IF(ISBLANK('Beladung des Speichers'!A488),"",1/SUMIFS('Beladung des Speichers'!$C$17:$C$300,'Beladung des Speichers'!$A$17:$A$300,A488)*C488*SUMIF($A$17:$A$300,A488,'Beladung des Speichers'!$E$17:$E$300))</f>
        <v/>
      </c>
      <c r="F488" s="153" t="str">
        <f>IF(ISBLANK('Beladung des Speichers'!A488),"",IF(C488=0,"0,00",D488/C488*E488))</f>
        <v/>
      </c>
      <c r="G488" s="154" t="str">
        <f>IF(ISBLANK('Beladung des Speichers'!A488),"",SUMIFS('Beladung des Speichers'!$C$17:$C$300,'Beladung des Speichers'!$A$17:$A$300,A488))</f>
        <v/>
      </c>
      <c r="H488" s="112" t="str">
        <f>IF(ISBLANK('Beladung des Speichers'!A488),"",'Beladung des Speichers'!C488)</f>
        <v/>
      </c>
      <c r="I488" s="155" t="str">
        <f>IF(ISBLANK('Beladung des Speichers'!A488),"",SUMIFS('Beladung des Speichers'!$E$17:$E$1001,'Beladung des Speichers'!$A$17:$A$1001,'Ergebnis (detailliert)'!A488))</f>
        <v/>
      </c>
      <c r="J488" s="113" t="str">
        <f>IF(ISBLANK('Beladung des Speichers'!A488),"",'Beladung des Speichers'!E488)</f>
        <v/>
      </c>
      <c r="K488" s="155" t="str">
        <f>IF(ISBLANK('Beladung des Speichers'!A488),"",SUMIFS('Entladung des Speichers'!$C$17:$C$1001,'Entladung des Speichers'!$A$17:$A$1001,'Ergebnis (detailliert)'!A488))</f>
        <v/>
      </c>
      <c r="L488" s="156" t="str">
        <f t="shared" si="30"/>
        <v/>
      </c>
      <c r="M488" s="156" t="str">
        <f>IF(ISBLANK('Entladung des Speichers'!A488),"",'Entladung des Speichers'!C488)</f>
        <v/>
      </c>
      <c r="N488" s="155" t="str">
        <f>IF(ISBLANK('Beladung des Speichers'!A488),"",SUMIFS('Entladung des Speichers'!$E$17:$E$1001,'Entladung des Speichers'!$A$17:$A$1001,'Ergebnis (detailliert)'!$A$17:$A$300))</f>
        <v/>
      </c>
      <c r="O488" s="113" t="str">
        <f t="shared" si="31"/>
        <v/>
      </c>
      <c r="P488" s="17" t="str">
        <f>IFERROR(IF(A488="","",N488*'Ergebnis (detailliert)'!J488/'Ergebnis (detailliert)'!I488),0)</f>
        <v/>
      </c>
      <c r="Q488" s="95" t="str">
        <f t="shared" si="32"/>
        <v/>
      </c>
      <c r="R488" s="96" t="str">
        <f t="shared" si="33"/>
        <v/>
      </c>
      <c r="S488" s="97" t="str">
        <f>IF(A488="","",IF(LOOKUP(A488,Stammdaten!$A$17:$A$1001,Stammdaten!$G$17:$G$1001)="Nein",0,IF(ISBLANK('Beladung des Speichers'!A488),"",ROUND(MIN(J488,Q488)*-1,2))))</f>
        <v/>
      </c>
    </row>
    <row r="489" spans="1:19" x14ac:dyDescent="0.2">
      <c r="A489" s="98" t="str">
        <f>IF('Beladung des Speichers'!A489="","",'Beladung des Speichers'!A489)</f>
        <v/>
      </c>
      <c r="B489" s="98" t="str">
        <f>IF('Beladung des Speichers'!B489="","",'Beladung des Speichers'!B489)</f>
        <v/>
      </c>
      <c r="C489" s="150" t="str">
        <f>IF(ISBLANK('Beladung des Speichers'!A489),"",SUMIFS('Beladung des Speichers'!$C$17:$C$300,'Beladung des Speichers'!$A$17:$A$300,A489)-SUMIFS('Entladung des Speichers'!$C$17:$C$300,'Entladung des Speichers'!$A$17:$A$300,A489)+SUMIFS(Füllstände!$B$17:$B$299,Füllstände!$A$17:$A$299,A489)-SUMIFS(Füllstände!$C$17:$C$299,Füllstände!$A$17:$A$299,A489))</f>
        <v/>
      </c>
      <c r="D489" s="151" t="str">
        <f>IF(ISBLANK('Beladung des Speichers'!A489),"",C489*'Beladung des Speichers'!C489/SUMIFS('Beladung des Speichers'!$C$17:$C$300,'Beladung des Speichers'!$A$17:$A$300,A489))</f>
        <v/>
      </c>
      <c r="E489" s="152" t="str">
        <f>IF(ISBLANK('Beladung des Speichers'!A489),"",1/SUMIFS('Beladung des Speichers'!$C$17:$C$300,'Beladung des Speichers'!$A$17:$A$300,A489)*C489*SUMIF($A$17:$A$300,A489,'Beladung des Speichers'!$E$17:$E$300))</f>
        <v/>
      </c>
      <c r="F489" s="153" t="str">
        <f>IF(ISBLANK('Beladung des Speichers'!A489),"",IF(C489=0,"0,00",D489/C489*E489))</f>
        <v/>
      </c>
      <c r="G489" s="154" t="str">
        <f>IF(ISBLANK('Beladung des Speichers'!A489),"",SUMIFS('Beladung des Speichers'!$C$17:$C$300,'Beladung des Speichers'!$A$17:$A$300,A489))</f>
        <v/>
      </c>
      <c r="H489" s="112" t="str">
        <f>IF(ISBLANK('Beladung des Speichers'!A489),"",'Beladung des Speichers'!C489)</f>
        <v/>
      </c>
      <c r="I489" s="155" t="str">
        <f>IF(ISBLANK('Beladung des Speichers'!A489),"",SUMIFS('Beladung des Speichers'!$E$17:$E$1001,'Beladung des Speichers'!$A$17:$A$1001,'Ergebnis (detailliert)'!A489))</f>
        <v/>
      </c>
      <c r="J489" s="113" t="str">
        <f>IF(ISBLANK('Beladung des Speichers'!A489),"",'Beladung des Speichers'!E489)</f>
        <v/>
      </c>
      <c r="K489" s="155" t="str">
        <f>IF(ISBLANK('Beladung des Speichers'!A489),"",SUMIFS('Entladung des Speichers'!$C$17:$C$1001,'Entladung des Speichers'!$A$17:$A$1001,'Ergebnis (detailliert)'!A489))</f>
        <v/>
      </c>
      <c r="L489" s="156" t="str">
        <f t="shared" si="30"/>
        <v/>
      </c>
      <c r="M489" s="156" t="str">
        <f>IF(ISBLANK('Entladung des Speichers'!A489),"",'Entladung des Speichers'!C489)</f>
        <v/>
      </c>
      <c r="N489" s="155" t="str">
        <f>IF(ISBLANK('Beladung des Speichers'!A489),"",SUMIFS('Entladung des Speichers'!$E$17:$E$1001,'Entladung des Speichers'!$A$17:$A$1001,'Ergebnis (detailliert)'!$A$17:$A$300))</f>
        <v/>
      </c>
      <c r="O489" s="113" t="str">
        <f t="shared" si="31"/>
        <v/>
      </c>
      <c r="P489" s="17" t="str">
        <f>IFERROR(IF(A489="","",N489*'Ergebnis (detailliert)'!J489/'Ergebnis (detailliert)'!I489),0)</f>
        <v/>
      </c>
      <c r="Q489" s="95" t="str">
        <f t="shared" si="32"/>
        <v/>
      </c>
      <c r="R489" s="96" t="str">
        <f t="shared" si="33"/>
        <v/>
      </c>
      <c r="S489" s="97" t="str">
        <f>IF(A489="","",IF(LOOKUP(A489,Stammdaten!$A$17:$A$1001,Stammdaten!$G$17:$G$1001)="Nein",0,IF(ISBLANK('Beladung des Speichers'!A489),"",ROUND(MIN(J489,Q489)*-1,2))))</f>
        <v/>
      </c>
    </row>
    <row r="490" spans="1:19" x14ac:dyDescent="0.2">
      <c r="A490" s="98" t="str">
        <f>IF('Beladung des Speichers'!A490="","",'Beladung des Speichers'!A490)</f>
        <v/>
      </c>
      <c r="B490" s="98" t="str">
        <f>IF('Beladung des Speichers'!B490="","",'Beladung des Speichers'!B490)</f>
        <v/>
      </c>
      <c r="C490" s="150" t="str">
        <f>IF(ISBLANK('Beladung des Speichers'!A490),"",SUMIFS('Beladung des Speichers'!$C$17:$C$300,'Beladung des Speichers'!$A$17:$A$300,A490)-SUMIFS('Entladung des Speichers'!$C$17:$C$300,'Entladung des Speichers'!$A$17:$A$300,A490)+SUMIFS(Füllstände!$B$17:$B$299,Füllstände!$A$17:$A$299,A490)-SUMIFS(Füllstände!$C$17:$C$299,Füllstände!$A$17:$A$299,A490))</f>
        <v/>
      </c>
      <c r="D490" s="151" t="str">
        <f>IF(ISBLANK('Beladung des Speichers'!A490),"",C490*'Beladung des Speichers'!C490/SUMIFS('Beladung des Speichers'!$C$17:$C$300,'Beladung des Speichers'!$A$17:$A$300,A490))</f>
        <v/>
      </c>
      <c r="E490" s="152" t="str">
        <f>IF(ISBLANK('Beladung des Speichers'!A490),"",1/SUMIFS('Beladung des Speichers'!$C$17:$C$300,'Beladung des Speichers'!$A$17:$A$300,A490)*C490*SUMIF($A$17:$A$300,A490,'Beladung des Speichers'!$E$17:$E$300))</f>
        <v/>
      </c>
      <c r="F490" s="153" t="str">
        <f>IF(ISBLANK('Beladung des Speichers'!A490),"",IF(C490=0,"0,00",D490/C490*E490))</f>
        <v/>
      </c>
      <c r="G490" s="154" t="str">
        <f>IF(ISBLANK('Beladung des Speichers'!A490),"",SUMIFS('Beladung des Speichers'!$C$17:$C$300,'Beladung des Speichers'!$A$17:$A$300,A490))</f>
        <v/>
      </c>
      <c r="H490" s="112" t="str">
        <f>IF(ISBLANK('Beladung des Speichers'!A490),"",'Beladung des Speichers'!C490)</f>
        <v/>
      </c>
      <c r="I490" s="155" t="str">
        <f>IF(ISBLANK('Beladung des Speichers'!A490),"",SUMIFS('Beladung des Speichers'!$E$17:$E$1001,'Beladung des Speichers'!$A$17:$A$1001,'Ergebnis (detailliert)'!A490))</f>
        <v/>
      </c>
      <c r="J490" s="113" t="str">
        <f>IF(ISBLANK('Beladung des Speichers'!A490),"",'Beladung des Speichers'!E490)</f>
        <v/>
      </c>
      <c r="K490" s="155" t="str">
        <f>IF(ISBLANK('Beladung des Speichers'!A490),"",SUMIFS('Entladung des Speichers'!$C$17:$C$1001,'Entladung des Speichers'!$A$17:$A$1001,'Ergebnis (detailliert)'!A490))</f>
        <v/>
      </c>
      <c r="L490" s="156" t="str">
        <f t="shared" si="30"/>
        <v/>
      </c>
      <c r="M490" s="156" t="str">
        <f>IF(ISBLANK('Entladung des Speichers'!A490),"",'Entladung des Speichers'!C490)</f>
        <v/>
      </c>
      <c r="N490" s="155" t="str">
        <f>IF(ISBLANK('Beladung des Speichers'!A490),"",SUMIFS('Entladung des Speichers'!$E$17:$E$1001,'Entladung des Speichers'!$A$17:$A$1001,'Ergebnis (detailliert)'!$A$17:$A$300))</f>
        <v/>
      </c>
      <c r="O490" s="113" t="str">
        <f t="shared" si="31"/>
        <v/>
      </c>
      <c r="P490" s="17" t="str">
        <f>IFERROR(IF(A490="","",N490*'Ergebnis (detailliert)'!J490/'Ergebnis (detailliert)'!I490),0)</f>
        <v/>
      </c>
      <c r="Q490" s="95" t="str">
        <f t="shared" si="32"/>
        <v/>
      </c>
      <c r="R490" s="96" t="str">
        <f t="shared" si="33"/>
        <v/>
      </c>
      <c r="S490" s="97" t="str">
        <f>IF(A490="","",IF(LOOKUP(A490,Stammdaten!$A$17:$A$1001,Stammdaten!$G$17:$G$1001)="Nein",0,IF(ISBLANK('Beladung des Speichers'!A490),"",ROUND(MIN(J490,Q490)*-1,2))))</f>
        <v/>
      </c>
    </row>
    <row r="491" spans="1:19" x14ac:dyDescent="0.2">
      <c r="A491" s="98" t="str">
        <f>IF('Beladung des Speichers'!A491="","",'Beladung des Speichers'!A491)</f>
        <v/>
      </c>
      <c r="B491" s="98" t="str">
        <f>IF('Beladung des Speichers'!B491="","",'Beladung des Speichers'!B491)</f>
        <v/>
      </c>
      <c r="C491" s="150" t="str">
        <f>IF(ISBLANK('Beladung des Speichers'!A491),"",SUMIFS('Beladung des Speichers'!$C$17:$C$300,'Beladung des Speichers'!$A$17:$A$300,A491)-SUMIFS('Entladung des Speichers'!$C$17:$C$300,'Entladung des Speichers'!$A$17:$A$300,A491)+SUMIFS(Füllstände!$B$17:$B$299,Füllstände!$A$17:$A$299,A491)-SUMIFS(Füllstände!$C$17:$C$299,Füllstände!$A$17:$A$299,A491))</f>
        <v/>
      </c>
      <c r="D491" s="151" t="str">
        <f>IF(ISBLANK('Beladung des Speichers'!A491),"",C491*'Beladung des Speichers'!C491/SUMIFS('Beladung des Speichers'!$C$17:$C$300,'Beladung des Speichers'!$A$17:$A$300,A491))</f>
        <v/>
      </c>
      <c r="E491" s="152" t="str">
        <f>IF(ISBLANK('Beladung des Speichers'!A491),"",1/SUMIFS('Beladung des Speichers'!$C$17:$C$300,'Beladung des Speichers'!$A$17:$A$300,A491)*C491*SUMIF($A$17:$A$300,A491,'Beladung des Speichers'!$E$17:$E$300))</f>
        <v/>
      </c>
      <c r="F491" s="153" t="str">
        <f>IF(ISBLANK('Beladung des Speichers'!A491),"",IF(C491=0,"0,00",D491/C491*E491))</f>
        <v/>
      </c>
      <c r="G491" s="154" t="str">
        <f>IF(ISBLANK('Beladung des Speichers'!A491),"",SUMIFS('Beladung des Speichers'!$C$17:$C$300,'Beladung des Speichers'!$A$17:$A$300,A491))</f>
        <v/>
      </c>
      <c r="H491" s="112" t="str">
        <f>IF(ISBLANK('Beladung des Speichers'!A491),"",'Beladung des Speichers'!C491)</f>
        <v/>
      </c>
      <c r="I491" s="155" t="str">
        <f>IF(ISBLANK('Beladung des Speichers'!A491),"",SUMIFS('Beladung des Speichers'!$E$17:$E$1001,'Beladung des Speichers'!$A$17:$A$1001,'Ergebnis (detailliert)'!A491))</f>
        <v/>
      </c>
      <c r="J491" s="113" t="str">
        <f>IF(ISBLANK('Beladung des Speichers'!A491),"",'Beladung des Speichers'!E491)</f>
        <v/>
      </c>
      <c r="K491" s="155" t="str">
        <f>IF(ISBLANK('Beladung des Speichers'!A491),"",SUMIFS('Entladung des Speichers'!$C$17:$C$1001,'Entladung des Speichers'!$A$17:$A$1001,'Ergebnis (detailliert)'!A491))</f>
        <v/>
      </c>
      <c r="L491" s="156" t="str">
        <f t="shared" si="30"/>
        <v/>
      </c>
      <c r="M491" s="156" t="str">
        <f>IF(ISBLANK('Entladung des Speichers'!A491),"",'Entladung des Speichers'!C491)</f>
        <v/>
      </c>
      <c r="N491" s="155" t="str">
        <f>IF(ISBLANK('Beladung des Speichers'!A491),"",SUMIFS('Entladung des Speichers'!$E$17:$E$1001,'Entladung des Speichers'!$A$17:$A$1001,'Ergebnis (detailliert)'!$A$17:$A$300))</f>
        <v/>
      </c>
      <c r="O491" s="113" t="str">
        <f t="shared" si="31"/>
        <v/>
      </c>
      <c r="P491" s="17" t="str">
        <f>IFERROR(IF(A491="","",N491*'Ergebnis (detailliert)'!J491/'Ergebnis (detailliert)'!I491),0)</f>
        <v/>
      </c>
      <c r="Q491" s="95" t="str">
        <f t="shared" si="32"/>
        <v/>
      </c>
      <c r="R491" s="96" t="str">
        <f t="shared" si="33"/>
        <v/>
      </c>
      <c r="S491" s="97" t="str">
        <f>IF(A491="","",IF(LOOKUP(A491,Stammdaten!$A$17:$A$1001,Stammdaten!$G$17:$G$1001)="Nein",0,IF(ISBLANK('Beladung des Speichers'!A491),"",ROUND(MIN(J491,Q491)*-1,2))))</f>
        <v/>
      </c>
    </row>
    <row r="492" spans="1:19" x14ac:dyDescent="0.2">
      <c r="A492" s="98" t="str">
        <f>IF('Beladung des Speichers'!A492="","",'Beladung des Speichers'!A492)</f>
        <v/>
      </c>
      <c r="B492" s="98" t="str">
        <f>IF('Beladung des Speichers'!B492="","",'Beladung des Speichers'!B492)</f>
        <v/>
      </c>
      <c r="C492" s="150" t="str">
        <f>IF(ISBLANK('Beladung des Speichers'!A492),"",SUMIFS('Beladung des Speichers'!$C$17:$C$300,'Beladung des Speichers'!$A$17:$A$300,A492)-SUMIFS('Entladung des Speichers'!$C$17:$C$300,'Entladung des Speichers'!$A$17:$A$300,A492)+SUMIFS(Füllstände!$B$17:$B$299,Füllstände!$A$17:$A$299,A492)-SUMIFS(Füllstände!$C$17:$C$299,Füllstände!$A$17:$A$299,A492))</f>
        <v/>
      </c>
      <c r="D492" s="151" t="str">
        <f>IF(ISBLANK('Beladung des Speichers'!A492),"",C492*'Beladung des Speichers'!C492/SUMIFS('Beladung des Speichers'!$C$17:$C$300,'Beladung des Speichers'!$A$17:$A$300,A492))</f>
        <v/>
      </c>
      <c r="E492" s="152" t="str">
        <f>IF(ISBLANK('Beladung des Speichers'!A492),"",1/SUMIFS('Beladung des Speichers'!$C$17:$C$300,'Beladung des Speichers'!$A$17:$A$300,A492)*C492*SUMIF($A$17:$A$300,A492,'Beladung des Speichers'!$E$17:$E$300))</f>
        <v/>
      </c>
      <c r="F492" s="153" t="str">
        <f>IF(ISBLANK('Beladung des Speichers'!A492),"",IF(C492=0,"0,00",D492/C492*E492))</f>
        <v/>
      </c>
      <c r="G492" s="154" t="str">
        <f>IF(ISBLANK('Beladung des Speichers'!A492),"",SUMIFS('Beladung des Speichers'!$C$17:$C$300,'Beladung des Speichers'!$A$17:$A$300,A492))</f>
        <v/>
      </c>
      <c r="H492" s="112" t="str">
        <f>IF(ISBLANK('Beladung des Speichers'!A492),"",'Beladung des Speichers'!C492)</f>
        <v/>
      </c>
      <c r="I492" s="155" t="str">
        <f>IF(ISBLANK('Beladung des Speichers'!A492),"",SUMIFS('Beladung des Speichers'!$E$17:$E$1001,'Beladung des Speichers'!$A$17:$A$1001,'Ergebnis (detailliert)'!A492))</f>
        <v/>
      </c>
      <c r="J492" s="113" t="str">
        <f>IF(ISBLANK('Beladung des Speichers'!A492),"",'Beladung des Speichers'!E492)</f>
        <v/>
      </c>
      <c r="K492" s="155" t="str">
        <f>IF(ISBLANK('Beladung des Speichers'!A492),"",SUMIFS('Entladung des Speichers'!$C$17:$C$1001,'Entladung des Speichers'!$A$17:$A$1001,'Ergebnis (detailliert)'!A492))</f>
        <v/>
      </c>
      <c r="L492" s="156" t="str">
        <f t="shared" si="30"/>
        <v/>
      </c>
      <c r="M492" s="156" t="str">
        <f>IF(ISBLANK('Entladung des Speichers'!A492),"",'Entladung des Speichers'!C492)</f>
        <v/>
      </c>
      <c r="N492" s="155" t="str">
        <f>IF(ISBLANK('Beladung des Speichers'!A492),"",SUMIFS('Entladung des Speichers'!$E$17:$E$1001,'Entladung des Speichers'!$A$17:$A$1001,'Ergebnis (detailliert)'!$A$17:$A$300))</f>
        <v/>
      </c>
      <c r="O492" s="113" t="str">
        <f t="shared" si="31"/>
        <v/>
      </c>
      <c r="P492" s="17" t="str">
        <f>IFERROR(IF(A492="","",N492*'Ergebnis (detailliert)'!J492/'Ergebnis (detailliert)'!I492),0)</f>
        <v/>
      </c>
      <c r="Q492" s="95" t="str">
        <f t="shared" si="32"/>
        <v/>
      </c>
      <c r="R492" s="96" t="str">
        <f t="shared" si="33"/>
        <v/>
      </c>
      <c r="S492" s="97" t="str">
        <f>IF(A492="","",IF(LOOKUP(A492,Stammdaten!$A$17:$A$1001,Stammdaten!$G$17:$G$1001)="Nein",0,IF(ISBLANK('Beladung des Speichers'!A492),"",ROUND(MIN(J492,Q492)*-1,2))))</f>
        <v/>
      </c>
    </row>
    <row r="493" spans="1:19" x14ac:dyDescent="0.2">
      <c r="A493" s="98" t="str">
        <f>IF('Beladung des Speichers'!A493="","",'Beladung des Speichers'!A493)</f>
        <v/>
      </c>
      <c r="B493" s="98" t="str">
        <f>IF('Beladung des Speichers'!B493="","",'Beladung des Speichers'!B493)</f>
        <v/>
      </c>
      <c r="C493" s="150" t="str">
        <f>IF(ISBLANK('Beladung des Speichers'!A493),"",SUMIFS('Beladung des Speichers'!$C$17:$C$300,'Beladung des Speichers'!$A$17:$A$300,A493)-SUMIFS('Entladung des Speichers'!$C$17:$C$300,'Entladung des Speichers'!$A$17:$A$300,A493)+SUMIFS(Füllstände!$B$17:$B$299,Füllstände!$A$17:$A$299,A493)-SUMIFS(Füllstände!$C$17:$C$299,Füllstände!$A$17:$A$299,A493))</f>
        <v/>
      </c>
      <c r="D493" s="151" t="str">
        <f>IF(ISBLANK('Beladung des Speichers'!A493),"",C493*'Beladung des Speichers'!C493/SUMIFS('Beladung des Speichers'!$C$17:$C$300,'Beladung des Speichers'!$A$17:$A$300,A493))</f>
        <v/>
      </c>
      <c r="E493" s="152" t="str">
        <f>IF(ISBLANK('Beladung des Speichers'!A493),"",1/SUMIFS('Beladung des Speichers'!$C$17:$C$300,'Beladung des Speichers'!$A$17:$A$300,A493)*C493*SUMIF($A$17:$A$300,A493,'Beladung des Speichers'!$E$17:$E$300))</f>
        <v/>
      </c>
      <c r="F493" s="153" t="str">
        <f>IF(ISBLANK('Beladung des Speichers'!A493),"",IF(C493=0,"0,00",D493/C493*E493))</f>
        <v/>
      </c>
      <c r="G493" s="154" t="str">
        <f>IF(ISBLANK('Beladung des Speichers'!A493),"",SUMIFS('Beladung des Speichers'!$C$17:$C$300,'Beladung des Speichers'!$A$17:$A$300,A493))</f>
        <v/>
      </c>
      <c r="H493" s="112" t="str">
        <f>IF(ISBLANK('Beladung des Speichers'!A493),"",'Beladung des Speichers'!C493)</f>
        <v/>
      </c>
      <c r="I493" s="155" t="str">
        <f>IF(ISBLANK('Beladung des Speichers'!A493),"",SUMIFS('Beladung des Speichers'!$E$17:$E$1001,'Beladung des Speichers'!$A$17:$A$1001,'Ergebnis (detailliert)'!A493))</f>
        <v/>
      </c>
      <c r="J493" s="113" t="str">
        <f>IF(ISBLANK('Beladung des Speichers'!A493),"",'Beladung des Speichers'!E493)</f>
        <v/>
      </c>
      <c r="K493" s="155" t="str">
        <f>IF(ISBLANK('Beladung des Speichers'!A493),"",SUMIFS('Entladung des Speichers'!$C$17:$C$1001,'Entladung des Speichers'!$A$17:$A$1001,'Ergebnis (detailliert)'!A493))</f>
        <v/>
      </c>
      <c r="L493" s="156" t="str">
        <f t="shared" si="30"/>
        <v/>
      </c>
      <c r="M493" s="156" t="str">
        <f>IF(ISBLANK('Entladung des Speichers'!A493),"",'Entladung des Speichers'!C493)</f>
        <v/>
      </c>
      <c r="N493" s="155" t="str">
        <f>IF(ISBLANK('Beladung des Speichers'!A493),"",SUMIFS('Entladung des Speichers'!$E$17:$E$1001,'Entladung des Speichers'!$A$17:$A$1001,'Ergebnis (detailliert)'!$A$17:$A$300))</f>
        <v/>
      </c>
      <c r="O493" s="113" t="str">
        <f t="shared" si="31"/>
        <v/>
      </c>
      <c r="P493" s="17" t="str">
        <f>IFERROR(IF(A493="","",N493*'Ergebnis (detailliert)'!J493/'Ergebnis (detailliert)'!I493),0)</f>
        <v/>
      </c>
      <c r="Q493" s="95" t="str">
        <f t="shared" si="32"/>
        <v/>
      </c>
      <c r="R493" s="96" t="str">
        <f t="shared" si="33"/>
        <v/>
      </c>
      <c r="S493" s="97" t="str">
        <f>IF(A493="","",IF(LOOKUP(A493,Stammdaten!$A$17:$A$1001,Stammdaten!$G$17:$G$1001)="Nein",0,IF(ISBLANK('Beladung des Speichers'!A493),"",ROUND(MIN(J493,Q493)*-1,2))))</f>
        <v/>
      </c>
    </row>
    <row r="494" spans="1:19" x14ac:dyDescent="0.2">
      <c r="A494" s="98" t="str">
        <f>IF('Beladung des Speichers'!A494="","",'Beladung des Speichers'!A494)</f>
        <v/>
      </c>
      <c r="B494" s="98" t="str">
        <f>IF('Beladung des Speichers'!B494="","",'Beladung des Speichers'!B494)</f>
        <v/>
      </c>
      <c r="C494" s="150" t="str">
        <f>IF(ISBLANK('Beladung des Speichers'!A494),"",SUMIFS('Beladung des Speichers'!$C$17:$C$300,'Beladung des Speichers'!$A$17:$A$300,A494)-SUMIFS('Entladung des Speichers'!$C$17:$C$300,'Entladung des Speichers'!$A$17:$A$300,A494)+SUMIFS(Füllstände!$B$17:$B$299,Füllstände!$A$17:$A$299,A494)-SUMIFS(Füllstände!$C$17:$C$299,Füllstände!$A$17:$A$299,A494))</f>
        <v/>
      </c>
      <c r="D494" s="151" t="str">
        <f>IF(ISBLANK('Beladung des Speichers'!A494),"",C494*'Beladung des Speichers'!C494/SUMIFS('Beladung des Speichers'!$C$17:$C$300,'Beladung des Speichers'!$A$17:$A$300,A494))</f>
        <v/>
      </c>
      <c r="E494" s="152" t="str">
        <f>IF(ISBLANK('Beladung des Speichers'!A494),"",1/SUMIFS('Beladung des Speichers'!$C$17:$C$300,'Beladung des Speichers'!$A$17:$A$300,A494)*C494*SUMIF($A$17:$A$300,A494,'Beladung des Speichers'!$E$17:$E$300))</f>
        <v/>
      </c>
      <c r="F494" s="153" t="str">
        <f>IF(ISBLANK('Beladung des Speichers'!A494),"",IF(C494=0,"0,00",D494/C494*E494))</f>
        <v/>
      </c>
      <c r="G494" s="154" t="str">
        <f>IF(ISBLANK('Beladung des Speichers'!A494),"",SUMIFS('Beladung des Speichers'!$C$17:$C$300,'Beladung des Speichers'!$A$17:$A$300,A494))</f>
        <v/>
      </c>
      <c r="H494" s="112" t="str">
        <f>IF(ISBLANK('Beladung des Speichers'!A494),"",'Beladung des Speichers'!C494)</f>
        <v/>
      </c>
      <c r="I494" s="155" t="str">
        <f>IF(ISBLANK('Beladung des Speichers'!A494),"",SUMIFS('Beladung des Speichers'!$E$17:$E$1001,'Beladung des Speichers'!$A$17:$A$1001,'Ergebnis (detailliert)'!A494))</f>
        <v/>
      </c>
      <c r="J494" s="113" t="str">
        <f>IF(ISBLANK('Beladung des Speichers'!A494),"",'Beladung des Speichers'!E494)</f>
        <v/>
      </c>
      <c r="K494" s="155" t="str">
        <f>IF(ISBLANK('Beladung des Speichers'!A494),"",SUMIFS('Entladung des Speichers'!$C$17:$C$1001,'Entladung des Speichers'!$A$17:$A$1001,'Ergebnis (detailliert)'!A494))</f>
        <v/>
      </c>
      <c r="L494" s="156" t="str">
        <f t="shared" si="30"/>
        <v/>
      </c>
      <c r="M494" s="156" t="str">
        <f>IF(ISBLANK('Entladung des Speichers'!A494),"",'Entladung des Speichers'!C494)</f>
        <v/>
      </c>
      <c r="N494" s="155" t="str">
        <f>IF(ISBLANK('Beladung des Speichers'!A494),"",SUMIFS('Entladung des Speichers'!$E$17:$E$1001,'Entladung des Speichers'!$A$17:$A$1001,'Ergebnis (detailliert)'!$A$17:$A$300))</f>
        <v/>
      </c>
      <c r="O494" s="113" t="str">
        <f t="shared" si="31"/>
        <v/>
      </c>
      <c r="P494" s="17" t="str">
        <f>IFERROR(IF(A494="","",N494*'Ergebnis (detailliert)'!J494/'Ergebnis (detailliert)'!I494),0)</f>
        <v/>
      </c>
      <c r="Q494" s="95" t="str">
        <f t="shared" si="32"/>
        <v/>
      </c>
      <c r="R494" s="96" t="str">
        <f t="shared" si="33"/>
        <v/>
      </c>
      <c r="S494" s="97" t="str">
        <f>IF(A494="","",IF(LOOKUP(A494,Stammdaten!$A$17:$A$1001,Stammdaten!$G$17:$G$1001)="Nein",0,IF(ISBLANK('Beladung des Speichers'!A494),"",ROUND(MIN(J494,Q494)*-1,2))))</f>
        <v/>
      </c>
    </row>
    <row r="495" spans="1:19" x14ac:dyDescent="0.2">
      <c r="A495" s="98" t="str">
        <f>IF('Beladung des Speichers'!A495="","",'Beladung des Speichers'!A495)</f>
        <v/>
      </c>
      <c r="B495" s="98" t="str">
        <f>IF('Beladung des Speichers'!B495="","",'Beladung des Speichers'!B495)</f>
        <v/>
      </c>
      <c r="C495" s="150" t="str">
        <f>IF(ISBLANK('Beladung des Speichers'!A495),"",SUMIFS('Beladung des Speichers'!$C$17:$C$300,'Beladung des Speichers'!$A$17:$A$300,A495)-SUMIFS('Entladung des Speichers'!$C$17:$C$300,'Entladung des Speichers'!$A$17:$A$300,A495)+SUMIFS(Füllstände!$B$17:$B$299,Füllstände!$A$17:$A$299,A495)-SUMIFS(Füllstände!$C$17:$C$299,Füllstände!$A$17:$A$299,A495))</f>
        <v/>
      </c>
      <c r="D495" s="151" t="str">
        <f>IF(ISBLANK('Beladung des Speichers'!A495),"",C495*'Beladung des Speichers'!C495/SUMIFS('Beladung des Speichers'!$C$17:$C$300,'Beladung des Speichers'!$A$17:$A$300,A495))</f>
        <v/>
      </c>
      <c r="E495" s="152" t="str">
        <f>IF(ISBLANK('Beladung des Speichers'!A495),"",1/SUMIFS('Beladung des Speichers'!$C$17:$C$300,'Beladung des Speichers'!$A$17:$A$300,A495)*C495*SUMIF($A$17:$A$300,A495,'Beladung des Speichers'!$E$17:$E$300))</f>
        <v/>
      </c>
      <c r="F495" s="153" t="str">
        <f>IF(ISBLANK('Beladung des Speichers'!A495),"",IF(C495=0,"0,00",D495/C495*E495))</f>
        <v/>
      </c>
      <c r="G495" s="154" t="str">
        <f>IF(ISBLANK('Beladung des Speichers'!A495),"",SUMIFS('Beladung des Speichers'!$C$17:$C$300,'Beladung des Speichers'!$A$17:$A$300,A495))</f>
        <v/>
      </c>
      <c r="H495" s="112" t="str">
        <f>IF(ISBLANK('Beladung des Speichers'!A495),"",'Beladung des Speichers'!C495)</f>
        <v/>
      </c>
      <c r="I495" s="155" t="str">
        <f>IF(ISBLANK('Beladung des Speichers'!A495),"",SUMIFS('Beladung des Speichers'!$E$17:$E$1001,'Beladung des Speichers'!$A$17:$A$1001,'Ergebnis (detailliert)'!A495))</f>
        <v/>
      </c>
      <c r="J495" s="113" t="str">
        <f>IF(ISBLANK('Beladung des Speichers'!A495),"",'Beladung des Speichers'!E495)</f>
        <v/>
      </c>
      <c r="K495" s="155" t="str">
        <f>IF(ISBLANK('Beladung des Speichers'!A495),"",SUMIFS('Entladung des Speichers'!$C$17:$C$1001,'Entladung des Speichers'!$A$17:$A$1001,'Ergebnis (detailliert)'!A495))</f>
        <v/>
      </c>
      <c r="L495" s="156" t="str">
        <f t="shared" si="30"/>
        <v/>
      </c>
      <c r="M495" s="156" t="str">
        <f>IF(ISBLANK('Entladung des Speichers'!A495),"",'Entladung des Speichers'!C495)</f>
        <v/>
      </c>
      <c r="N495" s="155" t="str">
        <f>IF(ISBLANK('Beladung des Speichers'!A495),"",SUMIFS('Entladung des Speichers'!$E$17:$E$1001,'Entladung des Speichers'!$A$17:$A$1001,'Ergebnis (detailliert)'!$A$17:$A$300))</f>
        <v/>
      </c>
      <c r="O495" s="113" t="str">
        <f t="shared" si="31"/>
        <v/>
      </c>
      <c r="P495" s="17" t="str">
        <f>IFERROR(IF(A495="","",N495*'Ergebnis (detailliert)'!J495/'Ergebnis (detailliert)'!I495),0)</f>
        <v/>
      </c>
      <c r="Q495" s="95" t="str">
        <f t="shared" si="32"/>
        <v/>
      </c>
      <c r="R495" s="96" t="str">
        <f t="shared" si="33"/>
        <v/>
      </c>
      <c r="S495" s="97" t="str">
        <f>IF(A495="","",IF(LOOKUP(A495,Stammdaten!$A$17:$A$1001,Stammdaten!$G$17:$G$1001)="Nein",0,IF(ISBLANK('Beladung des Speichers'!A495),"",ROUND(MIN(J495,Q495)*-1,2))))</f>
        <v/>
      </c>
    </row>
    <row r="496" spans="1:19" x14ac:dyDescent="0.2">
      <c r="A496" s="98" t="str">
        <f>IF('Beladung des Speichers'!A496="","",'Beladung des Speichers'!A496)</f>
        <v/>
      </c>
      <c r="B496" s="98" t="str">
        <f>IF('Beladung des Speichers'!B496="","",'Beladung des Speichers'!B496)</f>
        <v/>
      </c>
      <c r="C496" s="150" t="str">
        <f>IF(ISBLANK('Beladung des Speichers'!A496),"",SUMIFS('Beladung des Speichers'!$C$17:$C$300,'Beladung des Speichers'!$A$17:$A$300,A496)-SUMIFS('Entladung des Speichers'!$C$17:$C$300,'Entladung des Speichers'!$A$17:$A$300,A496)+SUMIFS(Füllstände!$B$17:$B$299,Füllstände!$A$17:$A$299,A496)-SUMIFS(Füllstände!$C$17:$C$299,Füllstände!$A$17:$A$299,A496))</f>
        <v/>
      </c>
      <c r="D496" s="151" t="str">
        <f>IF(ISBLANK('Beladung des Speichers'!A496),"",C496*'Beladung des Speichers'!C496/SUMIFS('Beladung des Speichers'!$C$17:$C$300,'Beladung des Speichers'!$A$17:$A$300,A496))</f>
        <v/>
      </c>
      <c r="E496" s="152" t="str">
        <f>IF(ISBLANK('Beladung des Speichers'!A496),"",1/SUMIFS('Beladung des Speichers'!$C$17:$C$300,'Beladung des Speichers'!$A$17:$A$300,A496)*C496*SUMIF($A$17:$A$300,A496,'Beladung des Speichers'!$E$17:$E$300))</f>
        <v/>
      </c>
      <c r="F496" s="153" t="str">
        <f>IF(ISBLANK('Beladung des Speichers'!A496),"",IF(C496=0,"0,00",D496/C496*E496))</f>
        <v/>
      </c>
      <c r="G496" s="154" t="str">
        <f>IF(ISBLANK('Beladung des Speichers'!A496),"",SUMIFS('Beladung des Speichers'!$C$17:$C$300,'Beladung des Speichers'!$A$17:$A$300,A496))</f>
        <v/>
      </c>
      <c r="H496" s="112" t="str">
        <f>IF(ISBLANK('Beladung des Speichers'!A496),"",'Beladung des Speichers'!C496)</f>
        <v/>
      </c>
      <c r="I496" s="155" t="str">
        <f>IF(ISBLANK('Beladung des Speichers'!A496),"",SUMIFS('Beladung des Speichers'!$E$17:$E$1001,'Beladung des Speichers'!$A$17:$A$1001,'Ergebnis (detailliert)'!A496))</f>
        <v/>
      </c>
      <c r="J496" s="113" t="str">
        <f>IF(ISBLANK('Beladung des Speichers'!A496),"",'Beladung des Speichers'!E496)</f>
        <v/>
      </c>
      <c r="K496" s="155" t="str">
        <f>IF(ISBLANK('Beladung des Speichers'!A496),"",SUMIFS('Entladung des Speichers'!$C$17:$C$1001,'Entladung des Speichers'!$A$17:$A$1001,'Ergebnis (detailliert)'!A496))</f>
        <v/>
      </c>
      <c r="L496" s="156" t="str">
        <f t="shared" si="30"/>
        <v/>
      </c>
      <c r="M496" s="156" t="str">
        <f>IF(ISBLANK('Entladung des Speichers'!A496),"",'Entladung des Speichers'!C496)</f>
        <v/>
      </c>
      <c r="N496" s="155" t="str">
        <f>IF(ISBLANK('Beladung des Speichers'!A496),"",SUMIFS('Entladung des Speichers'!$E$17:$E$1001,'Entladung des Speichers'!$A$17:$A$1001,'Ergebnis (detailliert)'!$A$17:$A$300))</f>
        <v/>
      </c>
      <c r="O496" s="113" t="str">
        <f t="shared" si="31"/>
        <v/>
      </c>
      <c r="P496" s="17" t="str">
        <f>IFERROR(IF(A496="","",N496*'Ergebnis (detailliert)'!J496/'Ergebnis (detailliert)'!I496),0)</f>
        <v/>
      </c>
      <c r="Q496" s="95" t="str">
        <f t="shared" si="32"/>
        <v/>
      </c>
      <c r="R496" s="96" t="str">
        <f t="shared" si="33"/>
        <v/>
      </c>
      <c r="S496" s="97" t="str">
        <f>IF(A496="","",IF(LOOKUP(A496,Stammdaten!$A$17:$A$1001,Stammdaten!$G$17:$G$1001)="Nein",0,IF(ISBLANK('Beladung des Speichers'!A496),"",ROUND(MIN(J496,Q496)*-1,2))))</f>
        <v/>
      </c>
    </row>
    <row r="497" spans="1:19" x14ac:dyDescent="0.2">
      <c r="A497" s="98" t="str">
        <f>IF('Beladung des Speichers'!A497="","",'Beladung des Speichers'!A497)</f>
        <v/>
      </c>
      <c r="B497" s="98" t="str">
        <f>IF('Beladung des Speichers'!B497="","",'Beladung des Speichers'!B497)</f>
        <v/>
      </c>
      <c r="C497" s="150" t="str">
        <f>IF(ISBLANK('Beladung des Speichers'!A497),"",SUMIFS('Beladung des Speichers'!$C$17:$C$300,'Beladung des Speichers'!$A$17:$A$300,A497)-SUMIFS('Entladung des Speichers'!$C$17:$C$300,'Entladung des Speichers'!$A$17:$A$300,A497)+SUMIFS(Füllstände!$B$17:$B$299,Füllstände!$A$17:$A$299,A497)-SUMIFS(Füllstände!$C$17:$C$299,Füllstände!$A$17:$A$299,A497))</f>
        <v/>
      </c>
      <c r="D497" s="151" t="str">
        <f>IF(ISBLANK('Beladung des Speichers'!A497),"",C497*'Beladung des Speichers'!C497/SUMIFS('Beladung des Speichers'!$C$17:$C$300,'Beladung des Speichers'!$A$17:$A$300,A497))</f>
        <v/>
      </c>
      <c r="E497" s="152" t="str">
        <f>IF(ISBLANK('Beladung des Speichers'!A497),"",1/SUMIFS('Beladung des Speichers'!$C$17:$C$300,'Beladung des Speichers'!$A$17:$A$300,A497)*C497*SUMIF($A$17:$A$300,A497,'Beladung des Speichers'!$E$17:$E$300))</f>
        <v/>
      </c>
      <c r="F497" s="153" t="str">
        <f>IF(ISBLANK('Beladung des Speichers'!A497),"",IF(C497=0,"0,00",D497/C497*E497))</f>
        <v/>
      </c>
      <c r="G497" s="154" t="str">
        <f>IF(ISBLANK('Beladung des Speichers'!A497),"",SUMIFS('Beladung des Speichers'!$C$17:$C$300,'Beladung des Speichers'!$A$17:$A$300,A497))</f>
        <v/>
      </c>
      <c r="H497" s="112" t="str">
        <f>IF(ISBLANK('Beladung des Speichers'!A497),"",'Beladung des Speichers'!C497)</f>
        <v/>
      </c>
      <c r="I497" s="155" t="str">
        <f>IF(ISBLANK('Beladung des Speichers'!A497),"",SUMIFS('Beladung des Speichers'!$E$17:$E$1001,'Beladung des Speichers'!$A$17:$A$1001,'Ergebnis (detailliert)'!A497))</f>
        <v/>
      </c>
      <c r="J497" s="113" t="str">
        <f>IF(ISBLANK('Beladung des Speichers'!A497),"",'Beladung des Speichers'!E497)</f>
        <v/>
      </c>
      <c r="K497" s="155" t="str">
        <f>IF(ISBLANK('Beladung des Speichers'!A497),"",SUMIFS('Entladung des Speichers'!$C$17:$C$1001,'Entladung des Speichers'!$A$17:$A$1001,'Ergebnis (detailliert)'!A497))</f>
        <v/>
      </c>
      <c r="L497" s="156" t="str">
        <f t="shared" si="30"/>
        <v/>
      </c>
      <c r="M497" s="156" t="str">
        <f>IF(ISBLANK('Entladung des Speichers'!A497),"",'Entladung des Speichers'!C497)</f>
        <v/>
      </c>
      <c r="N497" s="155" t="str">
        <f>IF(ISBLANK('Beladung des Speichers'!A497),"",SUMIFS('Entladung des Speichers'!$E$17:$E$1001,'Entladung des Speichers'!$A$17:$A$1001,'Ergebnis (detailliert)'!$A$17:$A$300))</f>
        <v/>
      </c>
      <c r="O497" s="113" t="str">
        <f t="shared" si="31"/>
        <v/>
      </c>
      <c r="P497" s="17" t="str">
        <f>IFERROR(IF(A497="","",N497*'Ergebnis (detailliert)'!J497/'Ergebnis (detailliert)'!I497),0)</f>
        <v/>
      </c>
      <c r="Q497" s="95" t="str">
        <f t="shared" si="32"/>
        <v/>
      </c>
      <c r="R497" s="96" t="str">
        <f t="shared" si="33"/>
        <v/>
      </c>
      <c r="S497" s="97" t="str">
        <f>IF(A497="","",IF(LOOKUP(A497,Stammdaten!$A$17:$A$1001,Stammdaten!$G$17:$G$1001)="Nein",0,IF(ISBLANK('Beladung des Speichers'!A497),"",ROUND(MIN(J497,Q497)*-1,2))))</f>
        <v/>
      </c>
    </row>
    <row r="498" spans="1:19" x14ac:dyDescent="0.2">
      <c r="A498" s="98" t="str">
        <f>IF('Beladung des Speichers'!A498="","",'Beladung des Speichers'!A498)</f>
        <v/>
      </c>
      <c r="B498" s="98" t="str">
        <f>IF('Beladung des Speichers'!B498="","",'Beladung des Speichers'!B498)</f>
        <v/>
      </c>
      <c r="C498" s="150" t="str">
        <f>IF(ISBLANK('Beladung des Speichers'!A498),"",SUMIFS('Beladung des Speichers'!$C$17:$C$300,'Beladung des Speichers'!$A$17:$A$300,A498)-SUMIFS('Entladung des Speichers'!$C$17:$C$300,'Entladung des Speichers'!$A$17:$A$300,A498)+SUMIFS(Füllstände!$B$17:$B$299,Füllstände!$A$17:$A$299,A498)-SUMIFS(Füllstände!$C$17:$C$299,Füllstände!$A$17:$A$299,A498))</f>
        <v/>
      </c>
      <c r="D498" s="151" t="str">
        <f>IF(ISBLANK('Beladung des Speichers'!A498),"",C498*'Beladung des Speichers'!C498/SUMIFS('Beladung des Speichers'!$C$17:$C$300,'Beladung des Speichers'!$A$17:$A$300,A498))</f>
        <v/>
      </c>
      <c r="E498" s="152" t="str">
        <f>IF(ISBLANK('Beladung des Speichers'!A498),"",1/SUMIFS('Beladung des Speichers'!$C$17:$C$300,'Beladung des Speichers'!$A$17:$A$300,A498)*C498*SUMIF($A$17:$A$300,A498,'Beladung des Speichers'!$E$17:$E$300))</f>
        <v/>
      </c>
      <c r="F498" s="153" t="str">
        <f>IF(ISBLANK('Beladung des Speichers'!A498),"",IF(C498=0,"0,00",D498/C498*E498))</f>
        <v/>
      </c>
      <c r="G498" s="154" t="str">
        <f>IF(ISBLANK('Beladung des Speichers'!A498),"",SUMIFS('Beladung des Speichers'!$C$17:$C$300,'Beladung des Speichers'!$A$17:$A$300,A498))</f>
        <v/>
      </c>
      <c r="H498" s="112" t="str">
        <f>IF(ISBLANK('Beladung des Speichers'!A498),"",'Beladung des Speichers'!C498)</f>
        <v/>
      </c>
      <c r="I498" s="155" t="str">
        <f>IF(ISBLANK('Beladung des Speichers'!A498),"",SUMIFS('Beladung des Speichers'!$E$17:$E$1001,'Beladung des Speichers'!$A$17:$A$1001,'Ergebnis (detailliert)'!A498))</f>
        <v/>
      </c>
      <c r="J498" s="113" t="str">
        <f>IF(ISBLANK('Beladung des Speichers'!A498),"",'Beladung des Speichers'!E498)</f>
        <v/>
      </c>
      <c r="K498" s="155" t="str">
        <f>IF(ISBLANK('Beladung des Speichers'!A498),"",SUMIFS('Entladung des Speichers'!$C$17:$C$1001,'Entladung des Speichers'!$A$17:$A$1001,'Ergebnis (detailliert)'!A498))</f>
        <v/>
      </c>
      <c r="L498" s="156" t="str">
        <f t="shared" si="30"/>
        <v/>
      </c>
      <c r="M498" s="156" t="str">
        <f>IF(ISBLANK('Entladung des Speichers'!A498),"",'Entladung des Speichers'!C498)</f>
        <v/>
      </c>
      <c r="N498" s="155" t="str">
        <f>IF(ISBLANK('Beladung des Speichers'!A498),"",SUMIFS('Entladung des Speichers'!$E$17:$E$1001,'Entladung des Speichers'!$A$17:$A$1001,'Ergebnis (detailliert)'!$A$17:$A$300))</f>
        <v/>
      </c>
      <c r="O498" s="113" t="str">
        <f t="shared" si="31"/>
        <v/>
      </c>
      <c r="P498" s="17" t="str">
        <f>IFERROR(IF(A498="","",N498*'Ergebnis (detailliert)'!J498/'Ergebnis (detailliert)'!I498),0)</f>
        <v/>
      </c>
      <c r="Q498" s="95" t="str">
        <f t="shared" si="32"/>
        <v/>
      </c>
      <c r="R498" s="96" t="str">
        <f t="shared" si="33"/>
        <v/>
      </c>
      <c r="S498" s="97" t="str">
        <f>IF(A498="","",IF(LOOKUP(A498,Stammdaten!$A$17:$A$1001,Stammdaten!$G$17:$G$1001)="Nein",0,IF(ISBLANK('Beladung des Speichers'!A498),"",ROUND(MIN(J498,Q498)*-1,2))))</f>
        <v/>
      </c>
    </row>
    <row r="499" spans="1:19" x14ac:dyDescent="0.2">
      <c r="A499" s="98" t="str">
        <f>IF('Beladung des Speichers'!A499="","",'Beladung des Speichers'!A499)</f>
        <v/>
      </c>
      <c r="B499" s="98" t="str">
        <f>IF('Beladung des Speichers'!B499="","",'Beladung des Speichers'!B499)</f>
        <v/>
      </c>
      <c r="C499" s="150" t="str">
        <f>IF(ISBLANK('Beladung des Speichers'!A499),"",SUMIFS('Beladung des Speichers'!$C$17:$C$300,'Beladung des Speichers'!$A$17:$A$300,A499)-SUMIFS('Entladung des Speichers'!$C$17:$C$300,'Entladung des Speichers'!$A$17:$A$300,A499)+SUMIFS(Füllstände!$B$17:$B$299,Füllstände!$A$17:$A$299,A499)-SUMIFS(Füllstände!$C$17:$C$299,Füllstände!$A$17:$A$299,A499))</f>
        <v/>
      </c>
      <c r="D499" s="151" t="str">
        <f>IF(ISBLANK('Beladung des Speichers'!A499),"",C499*'Beladung des Speichers'!C499/SUMIFS('Beladung des Speichers'!$C$17:$C$300,'Beladung des Speichers'!$A$17:$A$300,A499))</f>
        <v/>
      </c>
      <c r="E499" s="152" t="str">
        <f>IF(ISBLANK('Beladung des Speichers'!A499),"",1/SUMIFS('Beladung des Speichers'!$C$17:$C$300,'Beladung des Speichers'!$A$17:$A$300,A499)*C499*SUMIF($A$17:$A$300,A499,'Beladung des Speichers'!$E$17:$E$300))</f>
        <v/>
      </c>
      <c r="F499" s="153" t="str">
        <f>IF(ISBLANK('Beladung des Speichers'!A499),"",IF(C499=0,"0,00",D499/C499*E499))</f>
        <v/>
      </c>
      <c r="G499" s="154" t="str">
        <f>IF(ISBLANK('Beladung des Speichers'!A499),"",SUMIFS('Beladung des Speichers'!$C$17:$C$300,'Beladung des Speichers'!$A$17:$A$300,A499))</f>
        <v/>
      </c>
      <c r="H499" s="112" t="str">
        <f>IF(ISBLANK('Beladung des Speichers'!A499),"",'Beladung des Speichers'!C499)</f>
        <v/>
      </c>
      <c r="I499" s="155" t="str">
        <f>IF(ISBLANK('Beladung des Speichers'!A499),"",SUMIFS('Beladung des Speichers'!$E$17:$E$1001,'Beladung des Speichers'!$A$17:$A$1001,'Ergebnis (detailliert)'!A499))</f>
        <v/>
      </c>
      <c r="J499" s="113" t="str">
        <f>IF(ISBLANK('Beladung des Speichers'!A499),"",'Beladung des Speichers'!E499)</f>
        <v/>
      </c>
      <c r="K499" s="155" t="str">
        <f>IF(ISBLANK('Beladung des Speichers'!A499),"",SUMIFS('Entladung des Speichers'!$C$17:$C$1001,'Entladung des Speichers'!$A$17:$A$1001,'Ergebnis (detailliert)'!A499))</f>
        <v/>
      </c>
      <c r="L499" s="156" t="str">
        <f t="shared" si="30"/>
        <v/>
      </c>
      <c r="M499" s="156" t="str">
        <f>IF(ISBLANK('Entladung des Speichers'!A499),"",'Entladung des Speichers'!C499)</f>
        <v/>
      </c>
      <c r="N499" s="155" t="str">
        <f>IF(ISBLANK('Beladung des Speichers'!A499),"",SUMIFS('Entladung des Speichers'!$E$17:$E$1001,'Entladung des Speichers'!$A$17:$A$1001,'Ergebnis (detailliert)'!$A$17:$A$300))</f>
        <v/>
      </c>
      <c r="O499" s="113" t="str">
        <f t="shared" si="31"/>
        <v/>
      </c>
      <c r="P499" s="17" t="str">
        <f>IFERROR(IF(A499="","",N499*'Ergebnis (detailliert)'!J499/'Ergebnis (detailliert)'!I499),0)</f>
        <v/>
      </c>
      <c r="Q499" s="95" t="str">
        <f t="shared" si="32"/>
        <v/>
      </c>
      <c r="R499" s="96" t="str">
        <f t="shared" si="33"/>
        <v/>
      </c>
      <c r="S499" s="97" t="str">
        <f>IF(A499="","",IF(LOOKUP(A499,Stammdaten!$A$17:$A$1001,Stammdaten!$G$17:$G$1001)="Nein",0,IF(ISBLANK('Beladung des Speichers'!A499),"",ROUND(MIN(J499,Q499)*-1,2))))</f>
        <v/>
      </c>
    </row>
    <row r="500" spans="1:19" x14ac:dyDescent="0.2">
      <c r="A500" s="98" t="str">
        <f>IF('Beladung des Speichers'!A500="","",'Beladung des Speichers'!A500)</f>
        <v/>
      </c>
      <c r="B500" s="98" t="str">
        <f>IF('Beladung des Speichers'!B500="","",'Beladung des Speichers'!B500)</f>
        <v/>
      </c>
      <c r="C500" s="150" t="str">
        <f>IF(ISBLANK('Beladung des Speichers'!A500),"",SUMIFS('Beladung des Speichers'!$C$17:$C$300,'Beladung des Speichers'!$A$17:$A$300,A500)-SUMIFS('Entladung des Speichers'!$C$17:$C$300,'Entladung des Speichers'!$A$17:$A$300,A500)+SUMIFS(Füllstände!$B$17:$B$299,Füllstände!$A$17:$A$299,A500)-SUMIFS(Füllstände!$C$17:$C$299,Füllstände!$A$17:$A$299,A500))</f>
        <v/>
      </c>
      <c r="D500" s="151" t="str">
        <f>IF(ISBLANK('Beladung des Speichers'!A500),"",C500*'Beladung des Speichers'!C500/SUMIFS('Beladung des Speichers'!$C$17:$C$300,'Beladung des Speichers'!$A$17:$A$300,A500))</f>
        <v/>
      </c>
      <c r="E500" s="152" t="str">
        <f>IF(ISBLANK('Beladung des Speichers'!A500),"",1/SUMIFS('Beladung des Speichers'!$C$17:$C$300,'Beladung des Speichers'!$A$17:$A$300,A500)*C500*SUMIF($A$17:$A$300,A500,'Beladung des Speichers'!$E$17:$E$300))</f>
        <v/>
      </c>
      <c r="F500" s="153" t="str">
        <f>IF(ISBLANK('Beladung des Speichers'!A500),"",IF(C500=0,"0,00",D500/C500*E500))</f>
        <v/>
      </c>
      <c r="G500" s="154" t="str">
        <f>IF(ISBLANK('Beladung des Speichers'!A500),"",SUMIFS('Beladung des Speichers'!$C$17:$C$300,'Beladung des Speichers'!$A$17:$A$300,A500))</f>
        <v/>
      </c>
      <c r="H500" s="112" t="str">
        <f>IF(ISBLANK('Beladung des Speichers'!A500),"",'Beladung des Speichers'!C500)</f>
        <v/>
      </c>
      <c r="I500" s="155" t="str">
        <f>IF(ISBLANK('Beladung des Speichers'!A500),"",SUMIFS('Beladung des Speichers'!$E$17:$E$1001,'Beladung des Speichers'!$A$17:$A$1001,'Ergebnis (detailliert)'!A500))</f>
        <v/>
      </c>
      <c r="J500" s="113" t="str">
        <f>IF(ISBLANK('Beladung des Speichers'!A500),"",'Beladung des Speichers'!E500)</f>
        <v/>
      </c>
      <c r="K500" s="155" t="str">
        <f>IF(ISBLANK('Beladung des Speichers'!A500),"",SUMIFS('Entladung des Speichers'!$C$17:$C$1001,'Entladung des Speichers'!$A$17:$A$1001,'Ergebnis (detailliert)'!A500))</f>
        <v/>
      </c>
      <c r="L500" s="156" t="str">
        <f t="shared" si="30"/>
        <v/>
      </c>
      <c r="M500" s="156" t="str">
        <f>IF(ISBLANK('Entladung des Speichers'!A500),"",'Entladung des Speichers'!C500)</f>
        <v/>
      </c>
      <c r="N500" s="155" t="str">
        <f>IF(ISBLANK('Beladung des Speichers'!A500),"",SUMIFS('Entladung des Speichers'!$E$17:$E$1001,'Entladung des Speichers'!$A$17:$A$1001,'Ergebnis (detailliert)'!$A$17:$A$300))</f>
        <v/>
      </c>
      <c r="O500" s="113" t="str">
        <f t="shared" si="31"/>
        <v/>
      </c>
      <c r="P500" s="17" t="str">
        <f>IFERROR(IF(A500="","",N500*'Ergebnis (detailliert)'!J500/'Ergebnis (detailliert)'!I500),0)</f>
        <v/>
      </c>
      <c r="Q500" s="95" t="str">
        <f t="shared" si="32"/>
        <v/>
      </c>
      <c r="R500" s="96" t="str">
        <f t="shared" si="33"/>
        <v/>
      </c>
      <c r="S500" s="97" t="str">
        <f>IF(A500="","",IF(LOOKUP(A500,Stammdaten!$A$17:$A$1001,Stammdaten!$G$17:$G$1001)="Nein",0,IF(ISBLANK('Beladung des Speichers'!A500),"",ROUND(MIN(J500,Q500)*-1,2))))</f>
        <v/>
      </c>
    </row>
    <row r="501" spans="1:19" x14ac:dyDescent="0.2">
      <c r="A501" s="98" t="str">
        <f>IF('Beladung des Speichers'!A501="","",'Beladung des Speichers'!A501)</f>
        <v/>
      </c>
      <c r="B501" s="98" t="str">
        <f>IF('Beladung des Speichers'!B501="","",'Beladung des Speichers'!B501)</f>
        <v/>
      </c>
      <c r="C501" s="150" t="str">
        <f>IF(ISBLANK('Beladung des Speichers'!A501),"",SUMIFS('Beladung des Speichers'!$C$17:$C$300,'Beladung des Speichers'!$A$17:$A$300,A501)-SUMIFS('Entladung des Speichers'!$C$17:$C$300,'Entladung des Speichers'!$A$17:$A$300,A501)+SUMIFS(Füllstände!$B$17:$B$299,Füllstände!$A$17:$A$299,A501)-SUMIFS(Füllstände!$C$17:$C$299,Füllstände!$A$17:$A$299,A501))</f>
        <v/>
      </c>
      <c r="D501" s="151" t="str">
        <f>IF(ISBLANK('Beladung des Speichers'!A501),"",C501*'Beladung des Speichers'!C501/SUMIFS('Beladung des Speichers'!$C$17:$C$300,'Beladung des Speichers'!$A$17:$A$300,A501))</f>
        <v/>
      </c>
      <c r="E501" s="152" t="str">
        <f>IF(ISBLANK('Beladung des Speichers'!A501),"",1/SUMIFS('Beladung des Speichers'!$C$17:$C$300,'Beladung des Speichers'!$A$17:$A$300,A501)*C501*SUMIF($A$17:$A$300,A501,'Beladung des Speichers'!$E$17:$E$300))</f>
        <v/>
      </c>
      <c r="F501" s="153" t="str">
        <f>IF(ISBLANK('Beladung des Speichers'!A501),"",IF(C501=0,"0,00",D501/C501*E501))</f>
        <v/>
      </c>
      <c r="G501" s="154" t="str">
        <f>IF(ISBLANK('Beladung des Speichers'!A501),"",SUMIFS('Beladung des Speichers'!$C$17:$C$300,'Beladung des Speichers'!$A$17:$A$300,A501))</f>
        <v/>
      </c>
      <c r="H501" s="112" t="str">
        <f>IF(ISBLANK('Beladung des Speichers'!A501),"",'Beladung des Speichers'!C501)</f>
        <v/>
      </c>
      <c r="I501" s="155" t="str">
        <f>IF(ISBLANK('Beladung des Speichers'!A501),"",SUMIFS('Beladung des Speichers'!$E$17:$E$1001,'Beladung des Speichers'!$A$17:$A$1001,'Ergebnis (detailliert)'!A501))</f>
        <v/>
      </c>
      <c r="J501" s="113" t="str">
        <f>IF(ISBLANK('Beladung des Speichers'!A501),"",'Beladung des Speichers'!E501)</f>
        <v/>
      </c>
      <c r="K501" s="155" t="str">
        <f>IF(ISBLANK('Beladung des Speichers'!A501),"",SUMIFS('Entladung des Speichers'!$C$17:$C$1001,'Entladung des Speichers'!$A$17:$A$1001,'Ergebnis (detailliert)'!A501))</f>
        <v/>
      </c>
      <c r="L501" s="156" t="str">
        <f t="shared" si="30"/>
        <v/>
      </c>
      <c r="M501" s="156" t="str">
        <f>IF(ISBLANK('Entladung des Speichers'!A501),"",'Entladung des Speichers'!C501)</f>
        <v/>
      </c>
      <c r="N501" s="155" t="str">
        <f>IF(ISBLANK('Beladung des Speichers'!A501),"",SUMIFS('Entladung des Speichers'!$E$17:$E$1001,'Entladung des Speichers'!$A$17:$A$1001,'Ergebnis (detailliert)'!$A$17:$A$300))</f>
        <v/>
      </c>
      <c r="O501" s="113" t="str">
        <f t="shared" si="31"/>
        <v/>
      </c>
      <c r="P501" s="17" t="str">
        <f>IFERROR(IF(A501="","",N501*'Ergebnis (detailliert)'!J501/'Ergebnis (detailliert)'!I501),0)</f>
        <v/>
      </c>
      <c r="Q501" s="95" t="str">
        <f t="shared" si="32"/>
        <v/>
      </c>
      <c r="R501" s="96" t="str">
        <f t="shared" si="33"/>
        <v/>
      </c>
      <c r="S501" s="97" t="str">
        <f>IF(A501="","",IF(LOOKUP(A501,Stammdaten!$A$17:$A$1001,Stammdaten!$G$17:$G$1001)="Nein",0,IF(ISBLANK('Beladung des Speichers'!A501),"",ROUND(MIN(J501,Q501)*-1,2))))</f>
        <v/>
      </c>
    </row>
    <row r="502" spans="1:19" x14ac:dyDescent="0.2">
      <c r="A502" s="98" t="str">
        <f>IF('Beladung des Speichers'!A502="","",'Beladung des Speichers'!A502)</f>
        <v/>
      </c>
      <c r="B502" s="98" t="str">
        <f>IF('Beladung des Speichers'!B502="","",'Beladung des Speichers'!B502)</f>
        <v/>
      </c>
      <c r="C502" s="150" t="str">
        <f>IF(ISBLANK('Beladung des Speichers'!A502),"",SUMIFS('Beladung des Speichers'!$C$17:$C$300,'Beladung des Speichers'!$A$17:$A$300,A502)-SUMIFS('Entladung des Speichers'!$C$17:$C$300,'Entladung des Speichers'!$A$17:$A$300,A502)+SUMIFS(Füllstände!$B$17:$B$299,Füllstände!$A$17:$A$299,A502)-SUMIFS(Füllstände!$C$17:$C$299,Füllstände!$A$17:$A$299,A502))</f>
        <v/>
      </c>
      <c r="D502" s="151" t="str">
        <f>IF(ISBLANK('Beladung des Speichers'!A502),"",C502*'Beladung des Speichers'!C502/SUMIFS('Beladung des Speichers'!$C$17:$C$300,'Beladung des Speichers'!$A$17:$A$300,A502))</f>
        <v/>
      </c>
      <c r="E502" s="152" t="str">
        <f>IF(ISBLANK('Beladung des Speichers'!A502),"",1/SUMIFS('Beladung des Speichers'!$C$17:$C$300,'Beladung des Speichers'!$A$17:$A$300,A502)*C502*SUMIF($A$17:$A$300,A502,'Beladung des Speichers'!$E$17:$E$300))</f>
        <v/>
      </c>
      <c r="F502" s="153" t="str">
        <f>IF(ISBLANK('Beladung des Speichers'!A502),"",IF(C502=0,"0,00",D502/C502*E502))</f>
        <v/>
      </c>
      <c r="G502" s="154" t="str">
        <f>IF(ISBLANK('Beladung des Speichers'!A502),"",SUMIFS('Beladung des Speichers'!$C$17:$C$300,'Beladung des Speichers'!$A$17:$A$300,A502))</f>
        <v/>
      </c>
      <c r="H502" s="112" t="str">
        <f>IF(ISBLANK('Beladung des Speichers'!A502),"",'Beladung des Speichers'!C502)</f>
        <v/>
      </c>
      <c r="I502" s="155" t="str">
        <f>IF(ISBLANK('Beladung des Speichers'!A502),"",SUMIFS('Beladung des Speichers'!$E$17:$E$1001,'Beladung des Speichers'!$A$17:$A$1001,'Ergebnis (detailliert)'!A502))</f>
        <v/>
      </c>
      <c r="J502" s="113" t="str">
        <f>IF(ISBLANK('Beladung des Speichers'!A502),"",'Beladung des Speichers'!E502)</f>
        <v/>
      </c>
      <c r="K502" s="155" t="str">
        <f>IF(ISBLANK('Beladung des Speichers'!A502),"",SUMIFS('Entladung des Speichers'!$C$17:$C$1001,'Entladung des Speichers'!$A$17:$A$1001,'Ergebnis (detailliert)'!A502))</f>
        <v/>
      </c>
      <c r="L502" s="156" t="str">
        <f t="shared" si="30"/>
        <v/>
      </c>
      <c r="M502" s="156" t="str">
        <f>IF(ISBLANK('Entladung des Speichers'!A502),"",'Entladung des Speichers'!C502)</f>
        <v/>
      </c>
      <c r="N502" s="155" t="str">
        <f>IF(ISBLANK('Beladung des Speichers'!A502),"",SUMIFS('Entladung des Speichers'!$E$17:$E$1001,'Entladung des Speichers'!$A$17:$A$1001,'Ergebnis (detailliert)'!$A$17:$A$300))</f>
        <v/>
      </c>
      <c r="O502" s="113" t="str">
        <f t="shared" si="31"/>
        <v/>
      </c>
      <c r="P502" s="17" t="str">
        <f>IFERROR(IF(A502="","",N502*'Ergebnis (detailliert)'!J502/'Ergebnis (detailliert)'!I502),0)</f>
        <v/>
      </c>
      <c r="Q502" s="95" t="str">
        <f t="shared" si="32"/>
        <v/>
      </c>
      <c r="R502" s="96" t="str">
        <f t="shared" si="33"/>
        <v/>
      </c>
      <c r="S502" s="97" t="str">
        <f>IF(A502="","",IF(LOOKUP(A502,Stammdaten!$A$17:$A$1001,Stammdaten!$G$17:$G$1001)="Nein",0,IF(ISBLANK('Beladung des Speichers'!A502),"",ROUND(MIN(J502,Q502)*-1,2))))</f>
        <v/>
      </c>
    </row>
    <row r="503" spans="1:19" x14ac:dyDescent="0.2">
      <c r="A503" s="98" t="str">
        <f>IF('Beladung des Speichers'!A503="","",'Beladung des Speichers'!A503)</f>
        <v/>
      </c>
      <c r="B503" s="98" t="str">
        <f>IF('Beladung des Speichers'!B503="","",'Beladung des Speichers'!B503)</f>
        <v/>
      </c>
      <c r="C503" s="150" t="str">
        <f>IF(ISBLANK('Beladung des Speichers'!A503),"",SUMIFS('Beladung des Speichers'!$C$17:$C$300,'Beladung des Speichers'!$A$17:$A$300,A503)-SUMIFS('Entladung des Speichers'!$C$17:$C$300,'Entladung des Speichers'!$A$17:$A$300,A503)+SUMIFS(Füllstände!$B$17:$B$299,Füllstände!$A$17:$A$299,A503)-SUMIFS(Füllstände!$C$17:$C$299,Füllstände!$A$17:$A$299,A503))</f>
        <v/>
      </c>
      <c r="D503" s="151" t="str">
        <f>IF(ISBLANK('Beladung des Speichers'!A503),"",C503*'Beladung des Speichers'!C503/SUMIFS('Beladung des Speichers'!$C$17:$C$300,'Beladung des Speichers'!$A$17:$A$300,A503))</f>
        <v/>
      </c>
      <c r="E503" s="152" t="str">
        <f>IF(ISBLANK('Beladung des Speichers'!A503),"",1/SUMIFS('Beladung des Speichers'!$C$17:$C$300,'Beladung des Speichers'!$A$17:$A$300,A503)*C503*SUMIF($A$17:$A$300,A503,'Beladung des Speichers'!$E$17:$E$300))</f>
        <v/>
      </c>
      <c r="F503" s="153" t="str">
        <f>IF(ISBLANK('Beladung des Speichers'!A503),"",IF(C503=0,"0,00",D503/C503*E503))</f>
        <v/>
      </c>
      <c r="G503" s="154" t="str">
        <f>IF(ISBLANK('Beladung des Speichers'!A503),"",SUMIFS('Beladung des Speichers'!$C$17:$C$300,'Beladung des Speichers'!$A$17:$A$300,A503))</f>
        <v/>
      </c>
      <c r="H503" s="112" t="str">
        <f>IF(ISBLANK('Beladung des Speichers'!A503),"",'Beladung des Speichers'!C503)</f>
        <v/>
      </c>
      <c r="I503" s="155" t="str">
        <f>IF(ISBLANK('Beladung des Speichers'!A503),"",SUMIFS('Beladung des Speichers'!$E$17:$E$1001,'Beladung des Speichers'!$A$17:$A$1001,'Ergebnis (detailliert)'!A503))</f>
        <v/>
      </c>
      <c r="J503" s="113" t="str">
        <f>IF(ISBLANK('Beladung des Speichers'!A503),"",'Beladung des Speichers'!E503)</f>
        <v/>
      </c>
      <c r="K503" s="155" t="str">
        <f>IF(ISBLANK('Beladung des Speichers'!A503),"",SUMIFS('Entladung des Speichers'!$C$17:$C$1001,'Entladung des Speichers'!$A$17:$A$1001,'Ergebnis (detailliert)'!A503))</f>
        <v/>
      </c>
      <c r="L503" s="156" t="str">
        <f t="shared" si="30"/>
        <v/>
      </c>
      <c r="M503" s="156" t="str">
        <f>IF(ISBLANK('Entladung des Speichers'!A503),"",'Entladung des Speichers'!C503)</f>
        <v/>
      </c>
      <c r="N503" s="155" t="str">
        <f>IF(ISBLANK('Beladung des Speichers'!A503),"",SUMIFS('Entladung des Speichers'!$E$17:$E$1001,'Entladung des Speichers'!$A$17:$A$1001,'Ergebnis (detailliert)'!$A$17:$A$300))</f>
        <v/>
      </c>
      <c r="O503" s="113" t="str">
        <f t="shared" si="31"/>
        <v/>
      </c>
      <c r="P503" s="17" t="str">
        <f>IFERROR(IF(A503="","",N503*'Ergebnis (detailliert)'!J503/'Ergebnis (detailliert)'!I503),0)</f>
        <v/>
      </c>
      <c r="Q503" s="95" t="str">
        <f t="shared" si="32"/>
        <v/>
      </c>
      <c r="R503" s="96" t="str">
        <f t="shared" si="33"/>
        <v/>
      </c>
      <c r="S503" s="97" t="str">
        <f>IF(A503="","",IF(LOOKUP(A503,Stammdaten!$A$17:$A$1001,Stammdaten!$G$17:$G$1001)="Nein",0,IF(ISBLANK('Beladung des Speichers'!A503),"",ROUND(MIN(J503,Q503)*-1,2))))</f>
        <v/>
      </c>
    </row>
    <row r="504" spans="1:19" x14ac:dyDescent="0.2">
      <c r="A504" s="98" t="str">
        <f>IF('Beladung des Speichers'!A504="","",'Beladung des Speichers'!A504)</f>
        <v/>
      </c>
      <c r="B504" s="98" t="str">
        <f>IF('Beladung des Speichers'!B504="","",'Beladung des Speichers'!B504)</f>
        <v/>
      </c>
      <c r="C504" s="150" t="str">
        <f>IF(ISBLANK('Beladung des Speichers'!A504),"",SUMIFS('Beladung des Speichers'!$C$17:$C$300,'Beladung des Speichers'!$A$17:$A$300,A504)-SUMIFS('Entladung des Speichers'!$C$17:$C$300,'Entladung des Speichers'!$A$17:$A$300,A504)+SUMIFS(Füllstände!$B$17:$B$299,Füllstände!$A$17:$A$299,A504)-SUMIFS(Füllstände!$C$17:$C$299,Füllstände!$A$17:$A$299,A504))</f>
        <v/>
      </c>
      <c r="D504" s="151" t="str">
        <f>IF(ISBLANK('Beladung des Speichers'!A504),"",C504*'Beladung des Speichers'!C504/SUMIFS('Beladung des Speichers'!$C$17:$C$300,'Beladung des Speichers'!$A$17:$A$300,A504))</f>
        <v/>
      </c>
      <c r="E504" s="152" t="str">
        <f>IF(ISBLANK('Beladung des Speichers'!A504),"",1/SUMIFS('Beladung des Speichers'!$C$17:$C$300,'Beladung des Speichers'!$A$17:$A$300,A504)*C504*SUMIF($A$17:$A$300,A504,'Beladung des Speichers'!$E$17:$E$300))</f>
        <v/>
      </c>
      <c r="F504" s="153" t="str">
        <f>IF(ISBLANK('Beladung des Speichers'!A504),"",IF(C504=0,"0,00",D504/C504*E504))</f>
        <v/>
      </c>
      <c r="G504" s="154" t="str">
        <f>IF(ISBLANK('Beladung des Speichers'!A504),"",SUMIFS('Beladung des Speichers'!$C$17:$C$300,'Beladung des Speichers'!$A$17:$A$300,A504))</f>
        <v/>
      </c>
      <c r="H504" s="112" t="str">
        <f>IF(ISBLANK('Beladung des Speichers'!A504),"",'Beladung des Speichers'!C504)</f>
        <v/>
      </c>
      <c r="I504" s="155" t="str">
        <f>IF(ISBLANK('Beladung des Speichers'!A504),"",SUMIFS('Beladung des Speichers'!$E$17:$E$1001,'Beladung des Speichers'!$A$17:$A$1001,'Ergebnis (detailliert)'!A504))</f>
        <v/>
      </c>
      <c r="J504" s="113" t="str">
        <f>IF(ISBLANK('Beladung des Speichers'!A504),"",'Beladung des Speichers'!E504)</f>
        <v/>
      </c>
      <c r="K504" s="155" t="str">
        <f>IF(ISBLANK('Beladung des Speichers'!A504),"",SUMIFS('Entladung des Speichers'!$C$17:$C$1001,'Entladung des Speichers'!$A$17:$A$1001,'Ergebnis (detailliert)'!A504))</f>
        <v/>
      </c>
      <c r="L504" s="156" t="str">
        <f t="shared" si="30"/>
        <v/>
      </c>
      <c r="M504" s="156" t="str">
        <f>IF(ISBLANK('Entladung des Speichers'!A504),"",'Entladung des Speichers'!C504)</f>
        <v/>
      </c>
      <c r="N504" s="155" t="str">
        <f>IF(ISBLANK('Beladung des Speichers'!A504),"",SUMIFS('Entladung des Speichers'!$E$17:$E$1001,'Entladung des Speichers'!$A$17:$A$1001,'Ergebnis (detailliert)'!$A$17:$A$300))</f>
        <v/>
      </c>
      <c r="O504" s="113" t="str">
        <f t="shared" si="31"/>
        <v/>
      </c>
      <c r="P504" s="17" t="str">
        <f>IFERROR(IF(A504="","",N504*'Ergebnis (detailliert)'!J504/'Ergebnis (detailliert)'!I504),0)</f>
        <v/>
      </c>
      <c r="Q504" s="95" t="str">
        <f t="shared" si="32"/>
        <v/>
      </c>
      <c r="R504" s="96" t="str">
        <f t="shared" si="33"/>
        <v/>
      </c>
      <c r="S504" s="97" t="str">
        <f>IF(A504="","",IF(LOOKUP(A504,Stammdaten!$A$17:$A$1001,Stammdaten!$G$17:$G$1001)="Nein",0,IF(ISBLANK('Beladung des Speichers'!A504),"",ROUND(MIN(J504,Q504)*-1,2))))</f>
        <v/>
      </c>
    </row>
    <row r="505" spans="1:19" x14ac:dyDescent="0.2">
      <c r="A505" s="98" t="str">
        <f>IF('Beladung des Speichers'!A505="","",'Beladung des Speichers'!A505)</f>
        <v/>
      </c>
      <c r="B505" s="98" t="str">
        <f>IF('Beladung des Speichers'!B505="","",'Beladung des Speichers'!B505)</f>
        <v/>
      </c>
      <c r="C505" s="150" t="str">
        <f>IF(ISBLANK('Beladung des Speichers'!A505),"",SUMIFS('Beladung des Speichers'!$C$17:$C$300,'Beladung des Speichers'!$A$17:$A$300,A505)-SUMIFS('Entladung des Speichers'!$C$17:$C$300,'Entladung des Speichers'!$A$17:$A$300,A505)+SUMIFS(Füllstände!$B$17:$B$299,Füllstände!$A$17:$A$299,A505)-SUMIFS(Füllstände!$C$17:$C$299,Füllstände!$A$17:$A$299,A505))</f>
        <v/>
      </c>
      <c r="D505" s="151" t="str">
        <f>IF(ISBLANK('Beladung des Speichers'!A505),"",C505*'Beladung des Speichers'!C505/SUMIFS('Beladung des Speichers'!$C$17:$C$300,'Beladung des Speichers'!$A$17:$A$300,A505))</f>
        <v/>
      </c>
      <c r="E505" s="152" t="str">
        <f>IF(ISBLANK('Beladung des Speichers'!A505),"",1/SUMIFS('Beladung des Speichers'!$C$17:$C$300,'Beladung des Speichers'!$A$17:$A$300,A505)*C505*SUMIF($A$17:$A$300,A505,'Beladung des Speichers'!$E$17:$E$300))</f>
        <v/>
      </c>
      <c r="F505" s="153" t="str">
        <f>IF(ISBLANK('Beladung des Speichers'!A505),"",IF(C505=0,"0,00",D505/C505*E505))</f>
        <v/>
      </c>
      <c r="G505" s="154" t="str">
        <f>IF(ISBLANK('Beladung des Speichers'!A505),"",SUMIFS('Beladung des Speichers'!$C$17:$C$300,'Beladung des Speichers'!$A$17:$A$300,A505))</f>
        <v/>
      </c>
      <c r="H505" s="112" t="str">
        <f>IF(ISBLANK('Beladung des Speichers'!A505),"",'Beladung des Speichers'!C505)</f>
        <v/>
      </c>
      <c r="I505" s="155" t="str">
        <f>IF(ISBLANK('Beladung des Speichers'!A505),"",SUMIFS('Beladung des Speichers'!$E$17:$E$1001,'Beladung des Speichers'!$A$17:$A$1001,'Ergebnis (detailliert)'!A505))</f>
        <v/>
      </c>
      <c r="J505" s="113" t="str">
        <f>IF(ISBLANK('Beladung des Speichers'!A505),"",'Beladung des Speichers'!E505)</f>
        <v/>
      </c>
      <c r="K505" s="155" t="str">
        <f>IF(ISBLANK('Beladung des Speichers'!A505),"",SUMIFS('Entladung des Speichers'!$C$17:$C$1001,'Entladung des Speichers'!$A$17:$A$1001,'Ergebnis (detailliert)'!A505))</f>
        <v/>
      </c>
      <c r="L505" s="156" t="str">
        <f t="shared" si="30"/>
        <v/>
      </c>
      <c r="M505" s="156" t="str">
        <f>IF(ISBLANK('Entladung des Speichers'!A505),"",'Entladung des Speichers'!C505)</f>
        <v/>
      </c>
      <c r="N505" s="155" t="str">
        <f>IF(ISBLANK('Beladung des Speichers'!A505),"",SUMIFS('Entladung des Speichers'!$E$17:$E$1001,'Entladung des Speichers'!$A$17:$A$1001,'Ergebnis (detailliert)'!$A$17:$A$300))</f>
        <v/>
      </c>
      <c r="O505" s="113" t="str">
        <f t="shared" si="31"/>
        <v/>
      </c>
      <c r="P505" s="17" t="str">
        <f>IFERROR(IF(A505="","",N505*'Ergebnis (detailliert)'!J505/'Ergebnis (detailliert)'!I505),0)</f>
        <v/>
      </c>
      <c r="Q505" s="95" t="str">
        <f t="shared" si="32"/>
        <v/>
      </c>
      <c r="R505" s="96" t="str">
        <f t="shared" si="33"/>
        <v/>
      </c>
      <c r="S505" s="97" t="str">
        <f>IF(A505="","",IF(LOOKUP(A505,Stammdaten!$A$17:$A$1001,Stammdaten!$G$17:$G$1001)="Nein",0,IF(ISBLANK('Beladung des Speichers'!A505),"",ROUND(MIN(J505,Q505)*-1,2))))</f>
        <v/>
      </c>
    </row>
    <row r="506" spans="1:19" x14ac:dyDescent="0.2">
      <c r="A506" s="98" t="str">
        <f>IF('Beladung des Speichers'!A506="","",'Beladung des Speichers'!A506)</f>
        <v/>
      </c>
      <c r="B506" s="98" t="str">
        <f>IF('Beladung des Speichers'!B506="","",'Beladung des Speichers'!B506)</f>
        <v/>
      </c>
      <c r="C506" s="150" t="str">
        <f>IF(ISBLANK('Beladung des Speichers'!A506),"",SUMIFS('Beladung des Speichers'!$C$17:$C$300,'Beladung des Speichers'!$A$17:$A$300,A506)-SUMIFS('Entladung des Speichers'!$C$17:$C$300,'Entladung des Speichers'!$A$17:$A$300,A506)+SUMIFS(Füllstände!$B$17:$B$299,Füllstände!$A$17:$A$299,A506)-SUMIFS(Füllstände!$C$17:$C$299,Füllstände!$A$17:$A$299,A506))</f>
        <v/>
      </c>
      <c r="D506" s="151" t="str">
        <f>IF(ISBLANK('Beladung des Speichers'!A506),"",C506*'Beladung des Speichers'!C506/SUMIFS('Beladung des Speichers'!$C$17:$C$300,'Beladung des Speichers'!$A$17:$A$300,A506))</f>
        <v/>
      </c>
      <c r="E506" s="152" t="str">
        <f>IF(ISBLANK('Beladung des Speichers'!A506),"",1/SUMIFS('Beladung des Speichers'!$C$17:$C$300,'Beladung des Speichers'!$A$17:$A$300,A506)*C506*SUMIF($A$17:$A$300,A506,'Beladung des Speichers'!$E$17:$E$300))</f>
        <v/>
      </c>
      <c r="F506" s="153" t="str">
        <f>IF(ISBLANK('Beladung des Speichers'!A506),"",IF(C506=0,"0,00",D506/C506*E506))</f>
        <v/>
      </c>
      <c r="G506" s="154" t="str">
        <f>IF(ISBLANK('Beladung des Speichers'!A506),"",SUMIFS('Beladung des Speichers'!$C$17:$C$300,'Beladung des Speichers'!$A$17:$A$300,A506))</f>
        <v/>
      </c>
      <c r="H506" s="112" t="str">
        <f>IF(ISBLANK('Beladung des Speichers'!A506),"",'Beladung des Speichers'!C506)</f>
        <v/>
      </c>
      <c r="I506" s="155" t="str">
        <f>IF(ISBLANK('Beladung des Speichers'!A506),"",SUMIFS('Beladung des Speichers'!$E$17:$E$1001,'Beladung des Speichers'!$A$17:$A$1001,'Ergebnis (detailliert)'!A506))</f>
        <v/>
      </c>
      <c r="J506" s="113" t="str">
        <f>IF(ISBLANK('Beladung des Speichers'!A506),"",'Beladung des Speichers'!E506)</f>
        <v/>
      </c>
      <c r="K506" s="155" t="str">
        <f>IF(ISBLANK('Beladung des Speichers'!A506),"",SUMIFS('Entladung des Speichers'!$C$17:$C$1001,'Entladung des Speichers'!$A$17:$A$1001,'Ergebnis (detailliert)'!A506))</f>
        <v/>
      </c>
      <c r="L506" s="156" t="str">
        <f t="shared" si="30"/>
        <v/>
      </c>
      <c r="M506" s="156" t="str">
        <f>IF(ISBLANK('Entladung des Speichers'!A506),"",'Entladung des Speichers'!C506)</f>
        <v/>
      </c>
      <c r="N506" s="155" t="str">
        <f>IF(ISBLANK('Beladung des Speichers'!A506),"",SUMIFS('Entladung des Speichers'!$E$17:$E$1001,'Entladung des Speichers'!$A$17:$A$1001,'Ergebnis (detailliert)'!$A$17:$A$300))</f>
        <v/>
      </c>
      <c r="O506" s="113" t="str">
        <f t="shared" si="31"/>
        <v/>
      </c>
      <c r="P506" s="17" t="str">
        <f>IFERROR(IF(A506="","",N506*'Ergebnis (detailliert)'!J506/'Ergebnis (detailliert)'!I506),0)</f>
        <v/>
      </c>
      <c r="Q506" s="95" t="str">
        <f t="shared" si="32"/>
        <v/>
      </c>
      <c r="R506" s="96" t="str">
        <f t="shared" si="33"/>
        <v/>
      </c>
      <c r="S506" s="97" t="str">
        <f>IF(A506="","",IF(LOOKUP(A506,Stammdaten!$A$17:$A$1001,Stammdaten!$G$17:$G$1001)="Nein",0,IF(ISBLANK('Beladung des Speichers'!A506),"",ROUND(MIN(J506,Q506)*-1,2))))</f>
        <v/>
      </c>
    </row>
    <row r="507" spans="1:19" x14ac:dyDescent="0.2">
      <c r="A507" s="98" t="str">
        <f>IF('Beladung des Speichers'!A507="","",'Beladung des Speichers'!A507)</f>
        <v/>
      </c>
      <c r="B507" s="98" t="str">
        <f>IF('Beladung des Speichers'!B507="","",'Beladung des Speichers'!B507)</f>
        <v/>
      </c>
      <c r="C507" s="150" t="str">
        <f>IF(ISBLANK('Beladung des Speichers'!A507),"",SUMIFS('Beladung des Speichers'!$C$17:$C$300,'Beladung des Speichers'!$A$17:$A$300,A507)-SUMIFS('Entladung des Speichers'!$C$17:$C$300,'Entladung des Speichers'!$A$17:$A$300,A507)+SUMIFS(Füllstände!$B$17:$B$299,Füllstände!$A$17:$A$299,A507)-SUMIFS(Füllstände!$C$17:$C$299,Füllstände!$A$17:$A$299,A507))</f>
        <v/>
      </c>
      <c r="D507" s="151" t="str">
        <f>IF(ISBLANK('Beladung des Speichers'!A507),"",C507*'Beladung des Speichers'!C507/SUMIFS('Beladung des Speichers'!$C$17:$C$300,'Beladung des Speichers'!$A$17:$A$300,A507))</f>
        <v/>
      </c>
      <c r="E507" s="152" t="str">
        <f>IF(ISBLANK('Beladung des Speichers'!A507),"",1/SUMIFS('Beladung des Speichers'!$C$17:$C$300,'Beladung des Speichers'!$A$17:$A$300,A507)*C507*SUMIF($A$17:$A$300,A507,'Beladung des Speichers'!$E$17:$E$300))</f>
        <v/>
      </c>
      <c r="F507" s="153" t="str">
        <f>IF(ISBLANK('Beladung des Speichers'!A507),"",IF(C507=0,"0,00",D507/C507*E507))</f>
        <v/>
      </c>
      <c r="G507" s="154" t="str">
        <f>IF(ISBLANK('Beladung des Speichers'!A507),"",SUMIFS('Beladung des Speichers'!$C$17:$C$300,'Beladung des Speichers'!$A$17:$A$300,A507))</f>
        <v/>
      </c>
      <c r="H507" s="112" t="str">
        <f>IF(ISBLANK('Beladung des Speichers'!A507),"",'Beladung des Speichers'!C507)</f>
        <v/>
      </c>
      <c r="I507" s="155" t="str">
        <f>IF(ISBLANK('Beladung des Speichers'!A507),"",SUMIFS('Beladung des Speichers'!$E$17:$E$1001,'Beladung des Speichers'!$A$17:$A$1001,'Ergebnis (detailliert)'!A507))</f>
        <v/>
      </c>
      <c r="J507" s="113" t="str">
        <f>IF(ISBLANK('Beladung des Speichers'!A507),"",'Beladung des Speichers'!E507)</f>
        <v/>
      </c>
      <c r="K507" s="155" t="str">
        <f>IF(ISBLANK('Beladung des Speichers'!A507),"",SUMIFS('Entladung des Speichers'!$C$17:$C$1001,'Entladung des Speichers'!$A$17:$A$1001,'Ergebnis (detailliert)'!A507))</f>
        <v/>
      </c>
      <c r="L507" s="156" t="str">
        <f t="shared" si="30"/>
        <v/>
      </c>
      <c r="M507" s="156" t="str">
        <f>IF(ISBLANK('Entladung des Speichers'!A507),"",'Entladung des Speichers'!C507)</f>
        <v/>
      </c>
      <c r="N507" s="155" t="str">
        <f>IF(ISBLANK('Beladung des Speichers'!A507),"",SUMIFS('Entladung des Speichers'!$E$17:$E$1001,'Entladung des Speichers'!$A$17:$A$1001,'Ergebnis (detailliert)'!$A$17:$A$300))</f>
        <v/>
      </c>
      <c r="O507" s="113" t="str">
        <f t="shared" si="31"/>
        <v/>
      </c>
      <c r="P507" s="17" t="str">
        <f>IFERROR(IF(A507="","",N507*'Ergebnis (detailliert)'!J507/'Ergebnis (detailliert)'!I507),0)</f>
        <v/>
      </c>
      <c r="Q507" s="95" t="str">
        <f t="shared" si="32"/>
        <v/>
      </c>
      <c r="R507" s="96" t="str">
        <f t="shared" si="33"/>
        <v/>
      </c>
      <c r="S507" s="97" t="str">
        <f>IF(A507="","",IF(LOOKUP(A507,Stammdaten!$A$17:$A$1001,Stammdaten!$G$17:$G$1001)="Nein",0,IF(ISBLANK('Beladung des Speichers'!A507),"",ROUND(MIN(J507,Q507)*-1,2))))</f>
        <v/>
      </c>
    </row>
    <row r="508" spans="1:19" x14ac:dyDescent="0.2">
      <c r="A508" s="98" t="str">
        <f>IF('Beladung des Speichers'!A508="","",'Beladung des Speichers'!A508)</f>
        <v/>
      </c>
      <c r="B508" s="98" t="str">
        <f>IF('Beladung des Speichers'!B508="","",'Beladung des Speichers'!B508)</f>
        <v/>
      </c>
      <c r="C508" s="150" t="str">
        <f>IF(ISBLANK('Beladung des Speichers'!A508),"",SUMIFS('Beladung des Speichers'!$C$17:$C$300,'Beladung des Speichers'!$A$17:$A$300,A508)-SUMIFS('Entladung des Speichers'!$C$17:$C$300,'Entladung des Speichers'!$A$17:$A$300,A508)+SUMIFS(Füllstände!$B$17:$B$299,Füllstände!$A$17:$A$299,A508)-SUMIFS(Füllstände!$C$17:$C$299,Füllstände!$A$17:$A$299,A508))</f>
        <v/>
      </c>
      <c r="D508" s="151" t="str">
        <f>IF(ISBLANK('Beladung des Speichers'!A508),"",C508*'Beladung des Speichers'!C508/SUMIFS('Beladung des Speichers'!$C$17:$C$300,'Beladung des Speichers'!$A$17:$A$300,A508))</f>
        <v/>
      </c>
      <c r="E508" s="152" t="str">
        <f>IF(ISBLANK('Beladung des Speichers'!A508),"",1/SUMIFS('Beladung des Speichers'!$C$17:$C$300,'Beladung des Speichers'!$A$17:$A$300,A508)*C508*SUMIF($A$17:$A$300,A508,'Beladung des Speichers'!$E$17:$E$300))</f>
        <v/>
      </c>
      <c r="F508" s="153" t="str">
        <f>IF(ISBLANK('Beladung des Speichers'!A508),"",IF(C508=0,"0,00",D508/C508*E508))</f>
        <v/>
      </c>
      <c r="G508" s="154" t="str">
        <f>IF(ISBLANK('Beladung des Speichers'!A508),"",SUMIFS('Beladung des Speichers'!$C$17:$C$300,'Beladung des Speichers'!$A$17:$A$300,A508))</f>
        <v/>
      </c>
      <c r="H508" s="112" t="str">
        <f>IF(ISBLANK('Beladung des Speichers'!A508),"",'Beladung des Speichers'!C508)</f>
        <v/>
      </c>
      <c r="I508" s="155" t="str">
        <f>IF(ISBLANK('Beladung des Speichers'!A508),"",SUMIFS('Beladung des Speichers'!$E$17:$E$1001,'Beladung des Speichers'!$A$17:$A$1001,'Ergebnis (detailliert)'!A508))</f>
        <v/>
      </c>
      <c r="J508" s="113" t="str">
        <f>IF(ISBLANK('Beladung des Speichers'!A508),"",'Beladung des Speichers'!E508)</f>
        <v/>
      </c>
      <c r="K508" s="155" t="str">
        <f>IF(ISBLANK('Beladung des Speichers'!A508),"",SUMIFS('Entladung des Speichers'!$C$17:$C$1001,'Entladung des Speichers'!$A$17:$A$1001,'Ergebnis (detailliert)'!A508))</f>
        <v/>
      </c>
      <c r="L508" s="156" t="str">
        <f t="shared" si="30"/>
        <v/>
      </c>
      <c r="M508" s="156" t="str">
        <f>IF(ISBLANK('Entladung des Speichers'!A508),"",'Entladung des Speichers'!C508)</f>
        <v/>
      </c>
      <c r="N508" s="155" t="str">
        <f>IF(ISBLANK('Beladung des Speichers'!A508),"",SUMIFS('Entladung des Speichers'!$E$17:$E$1001,'Entladung des Speichers'!$A$17:$A$1001,'Ergebnis (detailliert)'!$A$17:$A$300))</f>
        <v/>
      </c>
      <c r="O508" s="113" t="str">
        <f t="shared" si="31"/>
        <v/>
      </c>
      <c r="P508" s="17" t="str">
        <f>IFERROR(IF(A508="","",N508*'Ergebnis (detailliert)'!J508/'Ergebnis (detailliert)'!I508),0)</f>
        <v/>
      </c>
      <c r="Q508" s="95" t="str">
        <f t="shared" si="32"/>
        <v/>
      </c>
      <c r="R508" s="96" t="str">
        <f t="shared" si="33"/>
        <v/>
      </c>
      <c r="S508" s="97" t="str">
        <f>IF(A508="","",IF(LOOKUP(A508,Stammdaten!$A$17:$A$1001,Stammdaten!$G$17:$G$1001)="Nein",0,IF(ISBLANK('Beladung des Speichers'!A508),"",ROUND(MIN(J508,Q508)*-1,2))))</f>
        <v/>
      </c>
    </row>
    <row r="509" spans="1:19" x14ac:dyDescent="0.2">
      <c r="A509" s="98" t="str">
        <f>IF('Beladung des Speichers'!A509="","",'Beladung des Speichers'!A509)</f>
        <v/>
      </c>
      <c r="B509" s="98" t="str">
        <f>IF('Beladung des Speichers'!B509="","",'Beladung des Speichers'!B509)</f>
        <v/>
      </c>
      <c r="C509" s="150" t="str">
        <f>IF(ISBLANK('Beladung des Speichers'!A509),"",SUMIFS('Beladung des Speichers'!$C$17:$C$300,'Beladung des Speichers'!$A$17:$A$300,A509)-SUMIFS('Entladung des Speichers'!$C$17:$C$300,'Entladung des Speichers'!$A$17:$A$300,A509)+SUMIFS(Füllstände!$B$17:$B$299,Füllstände!$A$17:$A$299,A509)-SUMIFS(Füllstände!$C$17:$C$299,Füllstände!$A$17:$A$299,A509))</f>
        <v/>
      </c>
      <c r="D509" s="151" t="str">
        <f>IF(ISBLANK('Beladung des Speichers'!A509),"",C509*'Beladung des Speichers'!C509/SUMIFS('Beladung des Speichers'!$C$17:$C$300,'Beladung des Speichers'!$A$17:$A$300,A509))</f>
        <v/>
      </c>
      <c r="E509" s="152" t="str">
        <f>IF(ISBLANK('Beladung des Speichers'!A509),"",1/SUMIFS('Beladung des Speichers'!$C$17:$C$300,'Beladung des Speichers'!$A$17:$A$300,A509)*C509*SUMIF($A$17:$A$300,A509,'Beladung des Speichers'!$E$17:$E$300))</f>
        <v/>
      </c>
      <c r="F509" s="153" t="str">
        <f>IF(ISBLANK('Beladung des Speichers'!A509),"",IF(C509=0,"0,00",D509/C509*E509))</f>
        <v/>
      </c>
      <c r="G509" s="154" t="str">
        <f>IF(ISBLANK('Beladung des Speichers'!A509),"",SUMIFS('Beladung des Speichers'!$C$17:$C$300,'Beladung des Speichers'!$A$17:$A$300,A509))</f>
        <v/>
      </c>
      <c r="H509" s="112" t="str">
        <f>IF(ISBLANK('Beladung des Speichers'!A509),"",'Beladung des Speichers'!C509)</f>
        <v/>
      </c>
      <c r="I509" s="155" t="str">
        <f>IF(ISBLANK('Beladung des Speichers'!A509),"",SUMIFS('Beladung des Speichers'!$E$17:$E$1001,'Beladung des Speichers'!$A$17:$A$1001,'Ergebnis (detailliert)'!A509))</f>
        <v/>
      </c>
      <c r="J509" s="113" t="str">
        <f>IF(ISBLANK('Beladung des Speichers'!A509),"",'Beladung des Speichers'!E509)</f>
        <v/>
      </c>
      <c r="K509" s="155" t="str">
        <f>IF(ISBLANK('Beladung des Speichers'!A509),"",SUMIFS('Entladung des Speichers'!$C$17:$C$1001,'Entladung des Speichers'!$A$17:$A$1001,'Ergebnis (detailliert)'!A509))</f>
        <v/>
      </c>
      <c r="L509" s="156" t="str">
        <f t="shared" si="30"/>
        <v/>
      </c>
      <c r="M509" s="156" t="str">
        <f>IF(ISBLANK('Entladung des Speichers'!A509),"",'Entladung des Speichers'!C509)</f>
        <v/>
      </c>
      <c r="N509" s="155" t="str">
        <f>IF(ISBLANK('Beladung des Speichers'!A509),"",SUMIFS('Entladung des Speichers'!$E$17:$E$1001,'Entladung des Speichers'!$A$17:$A$1001,'Ergebnis (detailliert)'!$A$17:$A$300))</f>
        <v/>
      </c>
      <c r="O509" s="113" t="str">
        <f t="shared" si="31"/>
        <v/>
      </c>
      <c r="P509" s="17" t="str">
        <f>IFERROR(IF(A509="","",N509*'Ergebnis (detailliert)'!J509/'Ergebnis (detailliert)'!I509),0)</f>
        <v/>
      </c>
      <c r="Q509" s="95" t="str">
        <f t="shared" si="32"/>
        <v/>
      </c>
      <c r="R509" s="96" t="str">
        <f t="shared" si="33"/>
        <v/>
      </c>
      <c r="S509" s="97" t="str">
        <f>IF(A509="","",IF(LOOKUP(A509,Stammdaten!$A$17:$A$1001,Stammdaten!$G$17:$G$1001)="Nein",0,IF(ISBLANK('Beladung des Speichers'!A509),"",ROUND(MIN(J509,Q509)*-1,2))))</f>
        <v/>
      </c>
    </row>
    <row r="510" spans="1:19" x14ac:dyDescent="0.2">
      <c r="A510" s="98" t="str">
        <f>IF('Beladung des Speichers'!A510="","",'Beladung des Speichers'!A510)</f>
        <v/>
      </c>
      <c r="B510" s="98" t="str">
        <f>IF('Beladung des Speichers'!B510="","",'Beladung des Speichers'!B510)</f>
        <v/>
      </c>
      <c r="C510" s="150" t="str">
        <f>IF(ISBLANK('Beladung des Speichers'!A510),"",SUMIFS('Beladung des Speichers'!$C$17:$C$300,'Beladung des Speichers'!$A$17:$A$300,A510)-SUMIFS('Entladung des Speichers'!$C$17:$C$300,'Entladung des Speichers'!$A$17:$A$300,A510)+SUMIFS(Füllstände!$B$17:$B$299,Füllstände!$A$17:$A$299,A510)-SUMIFS(Füllstände!$C$17:$C$299,Füllstände!$A$17:$A$299,A510))</f>
        <v/>
      </c>
      <c r="D510" s="151" t="str">
        <f>IF(ISBLANK('Beladung des Speichers'!A510),"",C510*'Beladung des Speichers'!C510/SUMIFS('Beladung des Speichers'!$C$17:$C$300,'Beladung des Speichers'!$A$17:$A$300,A510))</f>
        <v/>
      </c>
      <c r="E510" s="152" t="str">
        <f>IF(ISBLANK('Beladung des Speichers'!A510),"",1/SUMIFS('Beladung des Speichers'!$C$17:$C$300,'Beladung des Speichers'!$A$17:$A$300,A510)*C510*SUMIF($A$17:$A$300,A510,'Beladung des Speichers'!$E$17:$E$300))</f>
        <v/>
      </c>
      <c r="F510" s="153" t="str">
        <f>IF(ISBLANK('Beladung des Speichers'!A510),"",IF(C510=0,"0,00",D510/C510*E510))</f>
        <v/>
      </c>
      <c r="G510" s="154" t="str">
        <f>IF(ISBLANK('Beladung des Speichers'!A510),"",SUMIFS('Beladung des Speichers'!$C$17:$C$300,'Beladung des Speichers'!$A$17:$A$300,A510))</f>
        <v/>
      </c>
      <c r="H510" s="112" t="str">
        <f>IF(ISBLANK('Beladung des Speichers'!A510),"",'Beladung des Speichers'!C510)</f>
        <v/>
      </c>
      <c r="I510" s="155" t="str">
        <f>IF(ISBLANK('Beladung des Speichers'!A510),"",SUMIFS('Beladung des Speichers'!$E$17:$E$1001,'Beladung des Speichers'!$A$17:$A$1001,'Ergebnis (detailliert)'!A510))</f>
        <v/>
      </c>
      <c r="J510" s="113" t="str">
        <f>IF(ISBLANK('Beladung des Speichers'!A510),"",'Beladung des Speichers'!E510)</f>
        <v/>
      </c>
      <c r="K510" s="155" t="str">
        <f>IF(ISBLANK('Beladung des Speichers'!A510),"",SUMIFS('Entladung des Speichers'!$C$17:$C$1001,'Entladung des Speichers'!$A$17:$A$1001,'Ergebnis (detailliert)'!A510))</f>
        <v/>
      </c>
      <c r="L510" s="156" t="str">
        <f t="shared" si="30"/>
        <v/>
      </c>
      <c r="M510" s="156" t="str">
        <f>IF(ISBLANK('Entladung des Speichers'!A510),"",'Entladung des Speichers'!C510)</f>
        <v/>
      </c>
      <c r="N510" s="155" t="str">
        <f>IF(ISBLANK('Beladung des Speichers'!A510),"",SUMIFS('Entladung des Speichers'!$E$17:$E$1001,'Entladung des Speichers'!$A$17:$A$1001,'Ergebnis (detailliert)'!$A$17:$A$300))</f>
        <v/>
      </c>
      <c r="O510" s="113" t="str">
        <f t="shared" si="31"/>
        <v/>
      </c>
      <c r="P510" s="17" t="str">
        <f>IFERROR(IF(A510="","",N510*'Ergebnis (detailliert)'!J510/'Ergebnis (detailliert)'!I510),0)</f>
        <v/>
      </c>
      <c r="Q510" s="95" t="str">
        <f t="shared" si="32"/>
        <v/>
      </c>
      <c r="R510" s="96" t="str">
        <f t="shared" si="33"/>
        <v/>
      </c>
      <c r="S510" s="97" t="str">
        <f>IF(A510="","",IF(LOOKUP(A510,Stammdaten!$A$17:$A$1001,Stammdaten!$G$17:$G$1001)="Nein",0,IF(ISBLANK('Beladung des Speichers'!A510),"",ROUND(MIN(J510,Q510)*-1,2))))</f>
        <v/>
      </c>
    </row>
    <row r="511" spans="1:19" x14ac:dyDescent="0.2">
      <c r="A511" s="98" t="str">
        <f>IF('Beladung des Speichers'!A511="","",'Beladung des Speichers'!A511)</f>
        <v/>
      </c>
      <c r="B511" s="98" t="str">
        <f>IF('Beladung des Speichers'!B511="","",'Beladung des Speichers'!B511)</f>
        <v/>
      </c>
      <c r="C511" s="150" t="str">
        <f>IF(ISBLANK('Beladung des Speichers'!A511),"",SUMIFS('Beladung des Speichers'!$C$17:$C$300,'Beladung des Speichers'!$A$17:$A$300,A511)-SUMIFS('Entladung des Speichers'!$C$17:$C$300,'Entladung des Speichers'!$A$17:$A$300,A511)+SUMIFS(Füllstände!$B$17:$B$299,Füllstände!$A$17:$A$299,A511)-SUMIFS(Füllstände!$C$17:$C$299,Füllstände!$A$17:$A$299,A511))</f>
        <v/>
      </c>
      <c r="D511" s="151" t="str">
        <f>IF(ISBLANK('Beladung des Speichers'!A511),"",C511*'Beladung des Speichers'!C511/SUMIFS('Beladung des Speichers'!$C$17:$C$300,'Beladung des Speichers'!$A$17:$A$300,A511))</f>
        <v/>
      </c>
      <c r="E511" s="152" t="str">
        <f>IF(ISBLANK('Beladung des Speichers'!A511),"",1/SUMIFS('Beladung des Speichers'!$C$17:$C$300,'Beladung des Speichers'!$A$17:$A$300,A511)*C511*SUMIF($A$17:$A$300,A511,'Beladung des Speichers'!$E$17:$E$300))</f>
        <v/>
      </c>
      <c r="F511" s="153" t="str">
        <f>IF(ISBLANK('Beladung des Speichers'!A511),"",IF(C511=0,"0,00",D511/C511*E511))</f>
        <v/>
      </c>
      <c r="G511" s="154" t="str">
        <f>IF(ISBLANK('Beladung des Speichers'!A511),"",SUMIFS('Beladung des Speichers'!$C$17:$C$300,'Beladung des Speichers'!$A$17:$A$300,A511))</f>
        <v/>
      </c>
      <c r="H511" s="112" t="str">
        <f>IF(ISBLANK('Beladung des Speichers'!A511),"",'Beladung des Speichers'!C511)</f>
        <v/>
      </c>
      <c r="I511" s="155" t="str">
        <f>IF(ISBLANK('Beladung des Speichers'!A511),"",SUMIFS('Beladung des Speichers'!$E$17:$E$1001,'Beladung des Speichers'!$A$17:$A$1001,'Ergebnis (detailliert)'!A511))</f>
        <v/>
      </c>
      <c r="J511" s="113" t="str">
        <f>IF(ISBLANK('Beladung des Speichers'!A511),"",'Beladung des Speichers'!E511)</f>
        <v/>
      </c>
      <c r="K511" s="155" t="str">
        <f>IF(ISBLANK('Beladung des Speichers'!A511),"",SUMIFS('Entladung des Speichers'!$C$17:$C$1001,'Entladung des Speichers'!$A$17:$A$1001,'Ergebnis (detailliert)'!A511))</f>
        <v/>
      </c>
      <c r="L511" s="156" t="str">
        <f t="shared" si="30"/>
        <v/>
      </c>
      <c r="M511" s="156" t="str">
        <f>IF(ISBLANK('Entladung des Speichers'!A511),"",'Entladung des Speichers'!C511)</f>
        <v/>
      </c>
      <c r="N511" s="155" t="str">
        <f>IF(ISBLANK('Beladung des Speichers'!A511),"",SUMIFS('Entladung des Speichers'!$E$17:$E$1001,'Entladung des Speichers'!$A$17:$A$1001,'Ergebnis (detailliert)'!$A$17:$A$300))</f>
        <v/>
      </c>
      <c r="O511" s="113" t="str">
        <f t="shared" si="31"/>
        <v/>
      </c>
      <c r="P511" s="17" t="str">
        <f>IFERROR(IF(A511="","",N511*'Ergebnis (detailliert)'!J511/'Ergebnis (detailliert)'!I511),0)</f>
        <v/>
      </c>
      <c r="Q511" s="95" t="str">
        <f t="shared" si="32"/>
        <v/>
      </c>
      <c r="R511" s="96" t="str">
        <f t="shared" si="33"/>
        <v/>
      </c>
      <c r="S511" s="97" t="str">
        <f>IF(A511="","",IF(LOOKUP(A511,Stammdaten!$A$17:$A$1001,Stammdaten!$G$17:$G$1001)="Nein",0,IF(ISBLANK('Beladung des Speichers'!A511),"",ROUND(MIN(J511,Q511)*-1,2))))</f>
        <v/>
      </c>
    </row>
    <row r="512" spans="1:19" x14ac:dyDescent="0.2">
      <c r="A512" s="98" t="str">
        <f>IF('Beladung des Speichers'!A512="","",'Beladung des Speichers'!A512)</f>
        <v/>
      </c>
      <c r="B512" s="98" t="str">
        <f>IF('Beladung des Speichers'!B512="","",'Beladung des Speichers'!B512)</f>
        <v/>
      </c>
      <c r="C512" s="150" t="str">
        <f>IF(ISBLANK('Beladung des Speichers'!A512),"",SUMIFS('Beladung des Speichers'!$C$17:$C$300,'Beladung des Speichers'!$A$17:$A$300,A512)-SUMIFS('Entladung des Speichers'!$C$17:$C$300,'Entladung des Speichers'!$A$17:$A$300,A512)+SUMIFS(Füllstände!$B$17:$B$299,Füllstände!$A$17:$A$299,A512)-SUMIFS(Füllstände!$C$17:$C$299,Füllstände!$A$17:$A$299,A512))</f>
        <v/>
      </c>
      <c r="D512" s="151" t="str">
        <f>IF(ISBLANK('Beladung des Speichers'!A512),"",C512*'Beladung des Speichers'!C512/SUMIFS('Beladung des Speichers'!$C$17:$C$300,'Beladung des Speichers'!$A$17:$A$300,A512))</f>
        <v/>
      </c>
      <c r="E512" s="152" t="str">
        <f>IF(ISBLANK('Beladung des Speichers'!A512),"",1/SUMIFS('Beladung des Speichers'!$C$17:$C$300,'Beladung des Speichers'!$A$17:$A$300,A512)*C512*SUMIF($A$17:$A$300,A512,'Beladung des Speichers'!$E$17:$E$300))</f>
        <v/>
      </c>
      <c r="F512" s="153" t="str">
        <f>IF(ISBLANK('Beladung des Speichers'!A512),"",IF(C512=0,"0,00",D512/C512*E512))</f>
        <v/>
      </c>
      <c r="G512" s="154" t="str">
        <f>IF(ISBLANK('Beladung des Speichers'!A512),"",SUMIFS('Beladung des Speichers'!$C$17:$C$300,'Beladung des Speichers'!$A$17:$A$300,A512))</f>
        <v/>
      </c>
      <c r="H512" s="112" t="str">
        <f>IF(ISBLANK('Beladung des Speichers'!A512),"",'Beladung des Speichers'!C512)</f>
        <v/>
      </c>
      <c r="I512" s="155" t="str">
        <f>IF(ISBLANK('Beladung des Speichers'!A512),"",SUMIFS('Beladung des Speichers'!$E$17:$E$1001,'Beladung des Speichers'!$A$17:$A$1001,'Ergebnis (detailliert)'!A512))</f>
        <v/>
      </c>
      <c r="J512" s="113" t="str">
        <f>IF(ISBLANK('Beladung des Speichers'!A512),"",'Beladung des Speichers'!E512)</f>
        <v/>
      </c>
      <c r="K512" s="155" t="str">
        <f>IF(ISBLANK('Beladung des Speichers'!A512),"",SUMIFS('Entladung des Speichers'!$C$17:$C$1001,'Entladung des Speichers'!$A$17:$A$1001,'Ergebnis (detailliert)'!A512))</f>
        <v/>
      </c>
      <c r="L512" s="156" t="str">
        <f t="shared" si="30"/>
        <v/>
      </c>
      <c r="M512" s="156" t="str">
        <f>IF(ISBLANK('Entladung des Speichers'!A512),"",'Entladung des Speichers'!C512)</f>
        <v/>
      </c>
      <c r="N512" s="155" t="str">
        <f>IF(ISBLANK('Beladung des Speichers'!A512),"",SUMIFS('Entladung des Speichers'!$E$17:$E$1001,'Entladung des Speichers'!$A$17:$A$1001,'Ergebnis (detailliert)'!$A$17:$A$300))</f>
        <v/>
      </c>
      <c r="O512" s="113" t="str">
        <f t="shared" si="31"/>
        <v/>
      </c>
      <c r="P512" s="17" t="str">
        <f>IFERROR(IF(A512="","",N512*'Ergebnis (detailliert)'!J512/'Ergebnis (detailliert)'!I512),0)</f>
        <v/>
      </c>
      <c r="Q512" s="95" t="str">
        <f t="shared" si="32"/>
        <v/>
      </c>
      <c r="R512" s="96" t="str">
        <f t="shared" si="33"/>
        <v/>
      </c>
      <c r="S512" s="97" t="str">
        <f>IF(A512="","",IF(LOOKUP(A512,Stammdaten!$A$17:$A$1001,Stammdaten!$G$17:$G$1001)="Nein",0,IF(ISBLANK('Beladung des Speichers'!A512),"",ROUND(MIN(J512,Q512)*-1,2))))</f>
        <v/>
      </c>
    </row>
    <row r="513" spans="1:19" x14ac:dyDescent="0.2">
      <c r="A513" s="98" t="str">
        <f>IF('Beladung des Speichers'!A513="","",'Beladung des Speichers'!A513)</f>
        <v/>
      </c>
      <c r="B513" s="98" t="str">
        <f>IF('Beladung des Speichers'!B513="","",'Beladung des Speichers'!B513)</f>
        <v/>
      </c>
      <c r="C513" s="150" t="str">
        <f>IF(ISBLANK('Beladung des Speichers'!A513),"",SUMIFS('Beladung des Speichers'!$C$17:$C$300,'Beladung des Speichers'!$A$17:$A$300,A513)-SUMIFS('Entladung des Speichers'!$C$17:$C$300,'Entladung des Speichers'!$A$17:$A$300,A513)+SUMIFS(Füllstände!$B$17:$B$299,Füllstände!$A$17:$A$299,A513)-SUMIFS(Füllstände!$C$17:$C$299,Füllstände!$A$17:$A$299,A513))</f>
        <v/>
      </c>
      <c r="D513" s="151" t="str">
        <f>IF(ISBLANK('Beladung des Speichers'!A513),"",C513*'Beladung des Speichers'!C513/SUMIFS('Beladung des Speichers'!$C$17:$C$300,'Beladung des Speichers'!$A$17:$A$300,A513))</f>
        <v/>
      </c>
      <c r="E513" s="152" t="str">
        <f>IF(ISBLANK('Beladung des Speichers'!A513),"",1/SUMIFS('Beladung des Speichers'!$C$17:$C$300,'Beladung des Speichers'!$A$17:$A$300,A513)*C513*SUMIF($A$17:$A$300,A513,'Beladung des Speichers'!$E$17:$E$300))</f>
        <v/>
      </c>
      <c r="F513" s="153" t="str">
        <f>IF(ISBLANK('Beladung des Speichers'!A513),"",IF(C513=0,"0,00",D513/C513*E513))</f>
        <v/>
      </c>
      <c r="G513" s="154" t="str">
        <f>IF(ISBLANK('Beladung des Speichers'!A513),"",SUMIFS('Beladung des Speichers'!$C$17:$C$300,'Beladung des Speichers'!$A$17:$A$300,A513))</f>
        <v/>
      </c>
      <c r="H513" s="112" t="str">
        <f>IF(ISBLANK('Beladung des Speichers'!A513),"",'Beladung des Speichers'!C513)</f>
        <v/>
      </c>
      <c r="I513" s="155" t="str">
        <f>IF(ISBLANK('Beladung des Speichers'!A513),"",SUMIFS('Beladung des Speichers'!$E$17:$E$1001,'Beladung des Speichers'!$A$17:$A$1001,'Ergebnis (detailliert)'!A513))</f>
        <v/>
      </c>
      <c r="J513" s="113" t="str">
        <f>IF(ISBLANK('Beladung des Speichers'!A513),"",'Beladung des Speichers'!E513)</f>
        <v/>
      </c>
      <c r="K513" s="155" t="str">
        <f>IF(ISBLANK('Beladung des Speichers'!A513),"",SUMIFS('Entladung des Speichers'!$C$17:$C$1001,'Entladung des Speichers'!$A$17:$A$1001,'Ergebnis (detailliert)'!A513))</f>
        <v/>
      </c>
      <c r="L513" s="156" t="str">
        <f t="shared" si="30"/>
        <v/>
      </c>
      <c r="M513" s="156" t="str">
        <f>IF(ISBLANK('Entladung des Speichers'!A513),"",'Entladung des Speichers'!C513)</f>
        <v/>
      </c>
      <c r="N513" s="155" t="str">
        <f>IF(ISBLANK('Beladung des Speichers'!A513),"",SUMIFS('Entladung des Speichers'!$E$17:$E$1001,'Entladung des Speichers'!$A$17:$A$1001,'Ergebnis (detailliert)'!$A$17:$A$300))</f>
        <v/>
      </c>
      <c r="O513" s="113" t="str">
        <f t="shared" si="31"/>
        <v/>
      </c>
      <c r="P513" s="17" t="str">
        <f>IFERROR(IF(A513="","",N513*'Ergebnis (detailliert)'!J513/'Ergebnis (detailliert)'!I513),0)</f>
        <v/>
      </c>
      <c r="Q513" s="95" t="str">
        <f t="shared" si="32"/>
        <v/>
      </c>
      <c r="R513" s="96" t="str">
        <f t="shared" si="33"/>
        <v/>
      </c>
      <c r="S513" s="97" t="str">
        <f>IF(A513="","",IF(LOOKUP(A513,Stammdaten!$A$17:$A$1001,Stammdaten!$G$17:$G$1001)="Nein",0,IF(ISBLANK('Beladung des Speichers'!A513),"",ROUND(MIN(J513,Q513)*-1,2))))</f>
        <v/>
      </c>
    </row>
    <row r="514" spans="1:19" x14ac:dyDescent="0.2">
      <c r="A514" s="98" t="str">
        <f>IF('Beladung des Speichers'!A514="","",'Beladung des Speichers'!A514)</f>
        <v/>
      </c>
      <c r="B514" s="98" t="str">
        <f>IF('Beladung des Speichers'!B514="","",'Beladung des Speichers'!B514)</f>
        <v/>
      </c>
      <c r="C514" s="150" t="str">
        <f>IF(ISBLANK('Beladung des Speichers'!A514),"",SUMIFS('Beladung des Speichers'!$C$17:$C$300,'Beladung des Speichers'!$A$17:$A$300,A514)-SUMIFS('Entladung des Speichers'!$C$17:$C$300,'Entladung des Speichers'!$A$17:$A$300,A514)+SUMIFS(Füllstände!$B$17:$B$299,Füllstände!$A$17:$A$299,A514)-SUMIFS(Füllstände!$C$17:$C$299,Füllstände!$A$17:$A$299,A514))</f>
        <v/>
      </c>
      <c r="D514" s="151" t="str">
        <f>IF(ISBLANK('Beladung des Speichers'!A514),"",C514*'Beladung des Speichers'!C514/SUMIFS('Beladung des Speichers'!$C$17:$C$300,'Beladung des Speichers'!$A$17:$A$300,A514))</f>
        <v/>
      </c>
      <c r="E514" s="152" t="str">
        <f>IF(ISBLANK('Beladung des Speichers'!A514),"",1/SUMIFS('Beladung des Speichers'!$C$17:$C$300,'Beladung des Speichers'!$A$17:$A$300,A514)*C514*SUMIF($A$17:$A$300,A514,'Beladung des Speichers'!$E$17:$E$300))</f>
        <v/>
      </c>
      <c r="F514" s="153" t="str">
        <f>IF(ISBLANK('Beladung des Speichers'!A514),"",IF(C514=0,"0,00",D514/C514*E514))</f>
        <v/>
      </c>
      <c r="G514" s="154" t="str">
        <f>IF(ISBLANK('Beladung des Speichers'!A514),"",SUMIFS('Beladung des Speichers'!$C$17:$C$300,'Beladung des Speichers'!$A$17:$A$300,A514))</f>
        <v/>
      </c>
      <c r="H514" s="112" t="str">
        <f>IF(ISBLANK('Beladung des Speichers'!A514),"",'Beladung des Speichers'!C514)</f>
        <v/>
      </c>
      <c r="I514" s="155" t="str">
        <f>IF(ISBLANK('Beladung des Speichers'!A514),"",SUMIFS('Beladung des Speichers'!$E$17:$E$1001,'Beladung des Speichers'!$A$17:$A$1001,'Ergebnis (detailliert)'!A514))</f>
        <v/>
      </c>
      <c r="J514" s="113" t="str">
        <f>IF(ISBLANK('Beladung des Speichers'!A514),"",'Beladung des Speichers'!E514)</f>
        <v/>
      </c>
      <c r="K514" s="155" t="str">
        <f>IF(ISBLANK('Beladung des Speichers'!A514),"",SUMIFS('Entladung des Speichers'!$C$17:$C$1001,'Entladung des Speichers'!$A$17:$A$1001,'Ergebnis (detailliert)'!A514))</f>
        <v/>
      </c>
      <c r="L514" s="156" t="str">
        <f t="shared" si="30"/>
        <v/>
      </c>
      <c r="M514" s="156" t="str">
        <f>IF(ISBLANK('Entladung des Speichers'!A514),"",'Entladung des Speichers'!C514)</f>
        <v/>
      </c>
      <c r="N514" s="155" t="str">
        <f>IF(ISBLANK('Beladung des Speichers'!A514),"",SUMIFS('Entladung des Speichers'!$E$17:$E$1001,'Entladung des Speichers'!$A$17:$A$1001,'Ergebnis (detailliert)'!$A$17:$A$300))</f>
        <v/>
      </c>
      <c r="O514" s="113" t="str">
        <f t="shared" si="31"/>
        <v/>
      </c>
      <c r="P514" s="17" t="str">
        <f>IFERROR(IF(A514="","",N514*'Ergebnis (detailliert)'!J514/'Ergebnis (detailliert)'!I514),0)</f>
        <v/>
      </c>
      <c r="Q514" s="95" t="str">
        <f t="shared" si="32"/>
        <v/>
      </c>
      <c r="R514" s="96" t="str">
        <f t="shared" si="33"/>
        <v/>
      </c>
      <c r="S514" s="97" t="str">
        <f>IF(A514="","",IF(LOOKUP(A514,Stammdaten!$A$17:$A$1001,Stammdaten!$G$17:$G$1001)="Nein",0,IF(ISBLANK('Beladung des Speichers'!A514),"",ROUND(MIN(J514,Q514)*-1,2))))</f>
        <v/>
      </c>
    </row>
    <row r="515" spans="1:19" x14ac:dyDescent="0.2">
      <c r="A515" s="98" t="str">
        <f>IF('Beladung des Speichers'!A515="","",'Beladung des Speichers'!A515)</f>
        <v/>
      </c>
      <c r="B515" s="98" t="str">
        <f>IF('Beladung des Speichers'!B515="","",'Beladung des Speichers'!B515)</f>
        <v/>
      </c>
      <c r="C515" s="150" t="str">
        <f>IF(ISBLANK('Beladung des Speichers'!A515),"",SUMIFS('Beladung des Speichers'!$C$17:$C$300,'Beladung des Speichers'!$A$17:$A$300,A515)-SUMIFS('Entladung des Speichers'!$C$17:$C$300,'Entladung des Speichers'!$A$17:$A$300,A515)+SUMIFS(Füllstände!$B$17:$B$299,Füllstände!$A$17:$A$299,A515)-SUMIFS(Füllstände!$C$17:$C$299,Füllstände!$A$17:$A$299,A515))</f>
        <v/>
      </c>
      <c r="D515" s="151" t="str">
        <f>IF(ISBLANK('Beladung des Speichers'!A515),"",C515*'Beladung des Speichers'!C515/SUMIFS('Beladung des Speichers'!$C$17:$C$300,'Beladung des Speichers'!$A$17:$A$300,A515))</f>
        <v/>
      </c>
      <c r="E515" s="152" t="str">
        <f>IF(ISBLANK('Beladung des Speichers'!A515),"",1/SUMIFS('Beladung des Speichers'!$C$17:$C$300,'Beladung des Speichers'!$A$17:$A$300,A515)*C515*SUMIF($A$17:$A$300,A515,'Beladung des Speichers'!$E$17:$E$300))</f>
        <v/>
      </c>
      <c r="F515" s="153" t="str">
        <f>IF(ISBLANK('Beladung des Speichers'!A515),"",IF(C515=0,"0,00",D515/C515*E515))</f>
        <v/>
      </c>
      <c r="G515" s="154" t="str">
        <f>IF(ISBLANK('Beladung des Speichers'!A515),"",SUMIFS('Beladung des Speichers'!$C$17:$C$300,'Beladung des Speichers'!$A$17:$A$300,A515))</f>
        <v/>
      </c>
      <c r="H515" s="112" t="str">
        <f>IF(ISBLANK('Beladung des Speichers'!A515),"",'Beladung des Speichers'!C515)</f>
        <v/>
      </c>
      <c r="I515" s="155" t="str">
        <f>IF(ISBLANK('Beladung des Speichers'!A515),"",SUMIFS('Beladung des Speichers'!$E$17:$E$1001,'Beladung des Speichers'!$A$17:$A$1001,'Ergebnis (detailliert)'!A515))</f>
        <v/>
      </c>
      <c r="J515" s="113" t="str">
        <f>IF(ISBLANK('Beladung des Speichers'!A515),"",'Beladung des Speichers'!E515)</f>
        <v/>
      </c>
      <c r="K515" s="155" t="str">
        <f>IF(ISBLANK('Beladung des Speichers'!A515),"",SUMIFS('Entladung des Speichers'!$C$17:$C$1001,'Entladung des Speichers'!$A$17:$A$1001,'Ergebnis (detailliert)'!A515))</f>
        <v/>
      </c>
      <c r="L515" s="156" t="str">
        <f t="shared" si="30"/>
        <v/>
      </c>
      <c r="M515" s="156" t="str">
        <f>IF(ISBLANK('Entladung des Speichers'!A515),"",'Entladung des Speichers'!C515)</f>
        <v/>
      </c>
      <c r="N515" s="155" t="str">
        <f>IF(ISBLANK('Beladung des Speichers'!A515),"",SUMIFS('Entladung des Speichers'!$E$17:$E$1001,'Entladung des Speichers'!$A$17:$A$1001,'Ergebnis (detailliert)'!$A$17:$A$300))</f>
        <v/>
      </c>
      <c r="O515" s="113" t="str">
        <f t="shared" si="31"/>
        <v/>
      </c>
      <c r="P515" s="17" t="str">
        <f>IFERROR(IF(A515="","",N515*'Ergebnis (detailliert)'!J515/'Ergebnis (detailliert)'!I515),0)</f>
        <v/>
      </c>
      <c r="Q515" s="95" t="str">
        <f t="shared" si="32"/>
        <v/>
      </c>
      <c r="R515" s="96" t="str">
        <f t="shared" si="33"/>
        <v/>
      </c>
      <c r="S515" s="97" t="str">
        <f>IF(A515="","",IF(LOOKUP(A515,Stammdaten!$A$17:$A$1001,Stammdaten!$G$17:$G$1001)="Nein",0,IF(ISBLANK('Beladung des Speichers'!A515),"",ROUND(MIN(J515,Q515)*-1,2))))</f>
        <v/>
      </c>
    </row>
    <row r="516" spans="1:19" x14ac:dyDescent="0.2">
      <c r="A516" s="98" t="str">
        <f>IF('Beladung des Speichers'!A516="","",'Beladung des Speichers'!A516)</f>
        <v/>
      </c>
      <c r="B516" s="98" t="str">
        <f>IF('Beladung des Speichers'!B516="","",'Beladung des Speichers'!B516)</f>
        <v/>
      </c>
      <c r="C516" s="150" t="str">
        <f>IF(ISBLANK('Beladung des Speichers'!A516),"",SUMIFS('Beladung des Speichers'!$C$17:$C$300,'Beladung des Speichers'!$A$17:$A$300,A516)-SUMIFS('Entladung des Speichers'!$C$17:$C$300,'Entladung des Speichers'!$A$17:$A$300,A516)+SUMIFS(Füllstände!$B$17:$B$299,Füllstände!$A$17:$A$299,A516)-SUMIFS(Füllstände!$C$17:$C$299,Füllstände!$A$17:$A$299,A516))</f>
        <v/>
      </c>
      <c r="D516" s="151" t="str">
        <f>IF(ISBLANK('Beladung des Speichers'!A516),"",C516*'Beladung des Speichers'!C516/SUMIFS('Beladung des Speichers'!$C$17:$C$300,'Beladung des Speichers'!$A$17:$A$300,A516))</f>
        <v/>
      </c>
      <c r="E516" s="152" t="str">
        <f>IF(ISBLANK('Beladung des Speichers'!A516),"",1/SUMIFS('Beladung des Speichers'!$C$17:$C$300,'Beladung des Speichers'!$A$17:$A$300,A516)*C516*SUMIF($A$17:$A$300,A516,'Beladung des Speichers'!$E$17:$E$300))</f>
        <v/>
      </c>
      <c r="F516" s="153" t="str">
        <f>IF(ISBLANK('Beladung des Speichers'!A516),"",IF(C516=0,"0,00",D516/C516*E516))</f>
        <v/>
      </c>
      <c r="G516" s="154" t="str">
        <f>IF(ISBLANK('Beladung des Speichers'!A516),"",SUMIFS('Beladung des Speichers'!$C$17:$C$300,'Beladung des Speichers'!$A$17:$A$300,A516))</f>
        <v/>
      </c>
      <c r="H516" s="112" t="str">
        <f>IF(ISBLANK('Beladung des Speichers'!A516),"",'Beladung des Speichers'!C516)</f>
        <v/>
      </c>
      <c r="I516" s="155" t="str">
        <f>IF(ISBLANK('Beladung des Speichers'!A516),"",SUMIFS('Beladung des Speichers'!$E$17:$E$1001,'Beladung des Speichers'!$A$17:$A$1001,'Ergebnis (detailliert)'!A516))</f>
        <v/>
      </c>
      <c r="J516" s="113" t="str">
        <f>IF(ISBLANK('Beladung des Speichers'!A516),"",'Beladung des Speichers'!E516)</f>
        <v/>
      </c>
      <c r="K516" s="155" t="str">
        <f>IF(ISBLANK('Beladung des Speichers'!A516),"",SUMIFS('Entladung des Speichers'!$C$17:$C$1001,'Entladung des Speichers'!$A$17:$A$1001,'Ergebnis (detailliert)'!A516))</f>
        <v/>
      </c>
      <c r="L516" s="156" t="str">
        <f t="shared" si="30"/>
        <v/>
      </c>
      <c r="M516" s="156" t="str">
        <f>IF(ISBLANK('Entladung des Speichers'!A516),"",'Entladung des Speichers'!C516)</f>
        <v/>
      </c>
      <c r="N516" s="155" t="str">
        <f>IF(ISBLANK('Beladung des Speichers'!A516),"",SUMIFS('Entladung des Speichers'!$E$17:$E$1001,'Entladung des Speichers'!$A$17:$A$1001,'Ergebnis (detailliert)'!$A$17:$A$300))</f>
        <v/>
      </c>
      <c r="O516" s="113" t="str">
        <f t="shared" si="31"/>
        <v/>
      </c>
      <c r="P516" s="17" t="str">
        <f>IFERROR(IF(A516="","",N516*'Ergebnis (detailliert)'!J516/'Ergebnis (detailliert)'!I516),0)</f>
        <v/>
      </c>
      <c r="Q516" s="95" t="str">
        <f t="shared" si="32"/>
        <v/>
      </c>
      <c r="R516" s="96" t="str">
        <f t="shared" si="33"/>
        <v/>
      </c>
      <c r="S516" s="97" t="str">
        <f>IF(A516="","",IF(LOOKUP(A516,Stammdaten!$A$17:$A$1001,Stammdaten!$G$17:$G$1001)="Nein",0,IF(ISBLANK('Beladung des Speichers'!A516),"",ROUND(MIN(J516,Q516)*-1,2))))</f>
        <v/>
      </c>
    </row>
    <row r="517" spans="1:19" x14ac:dyDescent="0.2">
      <c r="A517" s="98" t="str">
        <f>IF('Beladung des Speichers'!A517="","",'Beladung des Speichers'!A517)</f>
        <v/>
      </c>
      <c r="B517" s="98" t="str">
        <f>IF('Beladung des Speichers'!B517="","",'Beladung des Speichers'!B517)</f>
        <v/>
      </c>
      <c r="C517" s="150" t="str">
        <f>IF(ISBLANK('Beladung des Speichers'!A517),"",SUMIFS('Beladung des Speichers'!$C$17:$C$300,'Beladung des Speichers'!$A$17:$A$300,A517)-SUMIFS('Entladung des Speichers'!$C$17:$C$300,'Entladung des Speichers'!$A$17:$A$300,A517)+SUMIFS(Füllstände!$B$17:$B$299,Füllstände!$A$17:$A$299,A517)-SUMIFS(Füllstände!$C$17:$C$299,Füllstände!$A$17:$A$299,A517))</f>
        <v/>
      </c>
      <c r="D517" s="151" t="str">
        <f>IF(ISBLANK('Beladung des Speichers'!A517),"",C517*'Beladung des Speichers'!C517/SUMIFS('Beladung des Speichers'!$C$17:$C$300,'Beladung des Speichers'!$A$17:$A$300,A517))</f>
        <v/>
      </c>
      <c r="E517" s="152" t="str">
        <f>IF(ISBLANK('Beladung des Speichers'!A517),"",1/SUMIFS('Beladung des Speichers'!$C$17:$C$300,'Beladung des Speichers'!$A$17:$A$300,A517)*C517*SUMIF($A$17:$A$300,A517,'Beladung des Speichers'!$E$17:$E$300))</f>
        <v/>
      </c>
      <c r="F517" s="153" t="str">
        <f>IF(ISBLANK('Beladung des Speichers'!A517),"",IF(C517=0,"0,00",D517/C517*E517))</f>
        <v/>
      </c>
      <c r="G517" s="154" t="str">
        <f>IF(ISBLANK('Beladung des Speichers'!A517),"",SUMIFS('Beladung des Speichers'!$C$17:$C$300,'Beladung des Speichers'!$A$17:$A$300,A517))</f>
        <v/>
      </c>
      <c r="H517" s="112" t="str">
        <f>IF(ISBLANK('Beladung des Speichers'!A517),"",'Beladung des Speichers'!C517)</f>
        <v/>
      </c>
      <c r="I517" s="155" t="str">
        <f>IF(ISBLANK('Beladung des Speichers'!A517),"",SUMIFS('Beladung des Speichers'!$E$17:$E$1001,'Beladung des Speichers'!$A$17:$A$1001,'Ergebnis (detailliert)'!A517))</f>
        <v/>
      </c>
      <c r="J517" s="113" t="str">
        <f>IF(ISBLANK('Beladung des Speichers'!A517),"",'Beladung des Speichers'!E517)</f>
        <v/>
      </c>
      <c r="K517" s="155" t="str">
        <f>IF(ISBLANK('Beladung des Speichers'!A517),"",SUMIFS('Entladung des Speichers'!$C$17:$C$1001,'Entladung des Speichers'!$A$17:$A$1001,'Ergebnis (detailliert)'!A517))</f>
        <v/>
      </c>
      <c r="L517" s="156" t="str">
        <f t="shared" si="30"/>
        <v/>
      </c>
      <c r="M517" s="156" t="str">
        <f>IF(ISBLANK('Entladung des Speichers'!A517),"",'Entladung des Speichers'!C517)</f>
        <v/>
      </c>
      <c r="N517" s="155" t="str">
        <f>IF(ISBLANK('Beladung des Speichers'!A517),"",SUMIFS('Entladung des Speichers'!$E$17:$E$1001,'Entladung des Speichers'!$A$17:$A$1001,'Ergebnis (detailliert)'!$A$17:$A$300))</f>
        <v/>
      </c>
      <c r="O517" s="113" t="str">
        <f t="shared" si="31"/>
        <v/>
      </c>
      <c r="P517" s="17" t="str">
        <f>IFERROR(IF(A517="","",N517*'Ergebnis (detailliert)'!J517/'Ergebnis (detailliert)'!I517),0)</f>
        <v/>
      </c>
      <c r="Q517" s="95" t="str">
        <f t="shared" si="32"/>
        <v/>
      </c>
      <c r="R517" s="96" t="str">
        <f t="shared" si="33"/>
        <v/>
      </c>
      <c r="S517" s="97" t="str">
        <f>IF(A517="","",IF(LOOKUP(A517,Stammdaten!$A$17:$A$1001,Stammdaten!$G$17:$G$1001)="Nein",0,IF(ISBLANK('Beladung des Speichers'!A517),"",ROUND(MIN(J517,Q517)*-1,2))))</f>
        <v/>
      </c>
    </row>
    <row r="518" spans="1:19" x14ac:dyDescent="0.2">
      <c r="A518" s="98" t="str">
        <f>IF('Beladung des Speichers'!A518="","",'Beladung des Speichers'!A518)</f>
        <v/>
      </c>
      <c r="B518" s="98" t="str">
        <f>IF('Beladung des Speichers'!B518="","",'Beladung des Speichers'!B518)</f>
        <v/>
      </c>
      <c r="C518" s="150" t="str">
        <f>IF(ISBLANK('Beladung des Speichers'!A518),"",SUMIFS('Beladung des Speichers'!$C$17:$C$300,'Beladung des Speichers'!$A$17:$A$300,A518)-SUMIFS('Entladung des Speichers'!$C$17:$C$300,'Entladung des Speichers'!$A$17:$A$300,A518)+SUMIFS(Füllstände!$B$17:$B$299,Füllstände!$A$17:$A$299,A518)-SUMIFS(Füllstände!$C$17:$C$299,Füllstände!$A$17:$A$299,A518))</f>
        <v/>
      </c>
      <c r="D518" s="151" t="str">
        <f>IF(ISBLANK('Beladung des Speichers'!A518),"",C518*'Beladung des Speichers'!C518/SUMIFS('Beladung des Speichers'!$C$17:$C$300,'Beladung des Speichers'!$A$17:$A$300,A518))</f>
        <v/>
      </c>
      <c r="E518" s="152" t="str">
        <f>IF(ISBLANK('Beladung des Speichers'!A518),"",1/SUMIFS('Beladung des Speichers'!$C$17:$C$300,'Beladung des Speichers'!$A$17:$A$300,A518)*C518*SUMIF($A$17:$A$300,A518,'Beladung des Speichers'!$E$17:$E$300))</f>
        <v/>
      </c>
      <c r="F518" s="153" t="str">
        <f>IF(ISBLANK('Beladung des Speichers'!A518),"",IF(C518=0,"0,00",D518/C518*E518))</f>
        <v/>
      </c>
      <c r="G518" s="154" t="str">
        <f>IF(ISBLANK('Beladung des Speichers'!A518),"",SUMIFS('Beladung des Speichers'!$C$17:$C$300,'Beladung des Speichers'!$A$17:$A$300,A518))</f>
        <v/>
      </c>
      <c r="H518" s="112" t="str">
        <f>IF(ISBLANK('Beladung des Speichers'!A518),"",'Beladung des Speichers'!C518)</f>
        <v/>
      </c>
      <c r="I518" s="155" t="str">
        <f>IF(ISBLANK('Beladung des Speichers'!A518),"",SUMIFS('Beladung des Speichers'!$E$17:$E$1001,'Beladung des Speichers'!$A$17:$A$1001,'Ergebnis (detailliert)'!A518))</f>
        <v/>
      </c>
      <c r="J518" s="113" t="str">
        <f>IF(ISBLANK('Beladung des Speichers'!A518),"",'Beladung des Speichers'!E518)</f>
        <v/>
      </c>
      <c r="K518" s="155" t="str">
        <f>IF(ISBLANK('Beladung des Speichers'!A518),"",SUMIFS('Entladung des Speichers'!$C$17:$C$1001,'Entladung des Speichers'!$A$17:$A$1001,'Ergebnis (detailliert)'!A518))</f>
        <v/>
      </c>
      <c r="L518" s="156" t="str">
        <f t="shared" si="30"/>
        <v/>
      </c>
      <c r="M518" s="156" t="str">
        <f>IF(ISBLANK('Entladung des Speichers'!A518),"",'Entladung des Speichers'!C518)</f>
        <v/>
      </c>
      <c r="N518" s="155" t="str">
        <f>IF(ISBLANK('Beladung des Speichers'!A518),"",SUMIFS('Entladung des Speichers'!$E$17:$E$1001,'Entladung des Speichers'!$A$17:$A$1001,'Ergebnis (detailliert)'!$A$17:$A$300))</f>
        <v/>
      </c>
      <c r="O518" s="113" t="str">
        <f t="shared" si="31"/>
        <v/>
      </c>
      <c r="P518" s="17" t="str">
        <f>IFERROR(IF(A518="","",N518*'Ergebnis (detailliert)'!J518/'Ergebnis (detailliert)'!I518),0)</f>
        <v/>
      </c>
      <c r="Q518" s="95" t="str">
        <f t="shared" si="32"/>
        <v/>
      </c>
      <c r="R518" s="96" t="str">
        <f t="shared" si="33"/>
        <v/>
      </c>
      <c r="S518" s="97" t="str">
        <f>IF(A518="","",IF(LOOKUP(A518,Stammdaten!$A$17:$A$1001,Stammdaten!$G$17:$G$1001)="Nein",0,IF(ISBLANK('Beladung des Speichers'!A518),"",ROUND(MIN(J518,Q518)*-1,2))))</f>
        <v/>
      </c>
    </row>
    <row r="519" spans="1:19" x14ac:dyDescent="0.2">
      <c r="A519" s="98" t="str">
        <f>IF('Beladung des Speichers'!A519="","",'Beladung des Speichers'!A519)</f>
        <v/>
      </c>
      <c r="B519" s="98" t="str">
        <f>IF('Beladung des Speichers'!B519="","",'Beladung des Speichers'!B519)</f>
        <v/>
      </c>
      <c r="C519" s="150" t="str">
        <f>IF(ISBLANK('Beladung des Speichers'!A519),"",SUMIFS('Beladung des Speichers'!$C$17:$C$300,'Beladung des Speichers'!$A$17:$A$300,A519)-SUMIFS('Entladung des Speichers'!$C$17:$C$300,'Entladung des Speichers'!$A$17:$A$300,A519)+SUMIFS(Füllstände!$B$17:$B$299,Füllstände!$A$17:$A$299,A519)-SUMIFS(Füllstände!$C$17:$C$299,Füllstände!$A$17:$A$299,A519))</f>
        <v/>
      </c>
      <c r="D519" s="151" t="str">
        <f>IF(ISBLANK('Beladung des Speichers'!A519),"",C519*'Beladung des Speichers'!C519/SUMIFS('Beladung des Speichers'!$C$17:$C$300,'Beladung des Speichers'!$A$17:$A$300,A519))</f>
        <v/>
      </c>
      <c r="E519" s="152" t="str">
        <f>IF(ISBLANK('Beladung des Speichers'!A519),"",1/SUMIFS('Beladung des Speichers'!$C$17:$C$300,'Beladung des Speichers'!$A$17:$A$300,A519)*C519*SUMIF($A$17:$A$300,A519,'Beladung des Speichers'!$E$17:$E$300))</f>
        <v/>
      </c>
      <c r="F519" s="153" t="str">
        <f>IF(ISBLANK('Beladung des Speichers'!A519),"",IF(C519=0,"0,00",D519/C519*E519))</f>
        <v/>
      </c>
      <c r="G519" s="154" t="str">
        <f>IF(ISBLANK('Beladung des Speichers'!A519),"",SUMIFS('Beladung des Speichers'!$C$17:$C$300,'Beladung des Speichers'!$A$17:$A$300,A519))</f>
        <v/>
      </c>
      <c r="H519" s="112" t="str">
        <f>IF(ISBLANK('Beladung des Speichers'!A519),"",'Beladung des Speichers'!C519)</f>
        <v/>
      </c>
      <c r="I519" s="155" t="str">
        <f>IF(ISBLANK('Beladung des Speichers'!A519),"",SUMIFS('Beladung des Speichers'!$E$17:$E$1001,'Beladung des Speichers'!$A$17:$A$1001,'Ergebnis (detailliert)'!A519))</f>
        <v/>
      </c>
      <c r="J519" s="113" t="str">
        <f>IF(ISBLANK('Beladung des Speichers'!A519),"",'Beladung des Speichers'!E519)</f>
        <v/>
      </c>
      <c r="K519" s="155" t="str">
        <f>IF(ISBLANK('Beladung des Speichers'!A519),"",SUMIFS('Entladung des Speichers'!$C$17:$C$1001,'Entladung des Speichers'!$A$17:$A$1001,'Ergebnis (detailliert)'!A519))</f>
        <v/>
      </c>
      <c r="L519" s="156" t="str">
        <f t="shared" si="30"/>
        <v/>
      </c>
      <c r="M519" s="156" t="str">
        <f>IF(ISBLANK('Entladung des Speichers'!A519),"",'Entladung des Speichers'!C519)</f>
        <v/>
      </c>
      <c r="N519" s="155" t="str">
        <f>IF(ISBLANK('Beladung des Speichers'!A519),"",SUMIFS('Entladung des Speichers'!$E$17:$E$1001,'Entladung des Speichers'!$A$17:$A$1001,'Ergebnis (detailliert)'!$A$17:$A$300))</f>
        <v/>
      </c>
      <c r="O519" s="113" t="str">
        <f t="shared" si="31"/>
        <v/>
      </c>
      <c r="P519" s="17" t="str">
        <f>IFERROR(IF(A519="","",N519*'Ergebnis (detailliert)'!J519/'Ergebnis (detailliert)'!I519),0)</f>
        <v/>
      </c>
      <c r="Q519" s="95" t="str">
        <f t="shared" si="32"/>
        <v/>
      </c>
      <c r="R519" s="96" t="str">
        <f t="shared" si="33"/>
        <v/>
      </c>
      <c r="S519" s="97" t="str">
        <f>IF(A519="","",IF(LOOKUP(A519,Stammdaten!$A$17:$A$1001,Stammdaten!$G$17:$G$1001)="Nein",0,IF(ISBLANK('Beladung des Speichers'!A519),"",ROUND(MIN(J519,Q519)*-1,2))))</f>
        <v/>
      </c>
    </row>
    <row r="520" spans="1:19" x14ac:dyDescent="0.2">
      <c r="A520" s="98" t="str">
        <f>IF('Beladung des Speichers'!A520="","",'Beladung des Speichers'!A520)</f>
        <v/>
      </c>
      <c r="B520" s="98" t="str">
        <f>IF('Beladung des Speichers'!B520="","",'Beladung des Speichers'!B520)</f>
        <v/>
      </c>
      <c r="C520" s="150" t="str">
        <f>IF(ISBLANK('Beladung des Speichers'!A520),"",SUMIFS('Beladung des Speichers'!$C$17:$C$300,'Beladung des Speichers'!$A$17:$A$300,A520)-SUMIFS('Entladung des Speichers'!$C$17:$C$300,'Entladung des Speichers'!$A$17:$A$300,A520)+SUMIFS(Füllstände!$B$17:$B$299,Füllstände!$A$17:$A$299,A520)-SUMIFS(Füllstände!$C$17:$C$299,Füllstände!$A$17:$A$299,A520))</f>
        <v/>
      </c>
      <c r="D520" s="151" t="str">
        <f>IF(ISBLANK('Beladung des Speichers'!A520),"",C520*'Beladung des Speichers'!C520/SUMIFS('Beladung des Speichers'!$C$17:$C$300,'Beladung des Speichers'!$A$17:$A$300,A520))</f>
        <v/>
      </c>
      <c r="E520" s="152" t="str">
        <f>IF(ISBLANK('Beladung des Speichers'!A520),"",1/SUMIFS('Beladung des Speichers'!$C$17:$C$300,'Beladung des Speichers'!$A$17:$A$300,A520)*C520*SUMIF($A$17:$A$300,A520,'Beladung des Speichers'!$E$17:$E$300))</f>
        <v/>
      </c>
      <c r="F520" s="153" t="str">
        <f>IF(ISBLANK('Beladung des Speichers'!A520),"",IF(C520=0,"0,00",D520/C520*E520))</f>
        <v/>
      </c>
      <c r="G520" s="154" t="str">
        <f>IF(ISBLANK('Beladung des Speichers'!A520),"",SUMIFS('Beladung des Speichers'!$C$17:$C$300,'Beladung des Speichers'!$A$17:$A$300,A520))</f>
        <v/>
      </c>
      <c r="H520" s="112" t="str">
        <f>IF(ISBLANK('Beladung des Speichers'!A520),"",'Beladung des Speichers'!C520)</f>
        <v/>
      </c>
      <c r="I520" s="155" t="str">
        <f>IF(ISBLANK('Beladung des Speichers'!A520),"",SUMIFS('Beladung des Speichers'!$E$17:$E$1001,'Beladung des Speichers'!$A$17:$A$1001,'Ergebnis (detailliert)'!A520))</f>
        <v/>
      </c>
      <c r="J520" s="113" t="str">
        <f>IF(ISBLANK('Beladung des Speichers'!A520),"",'Beladung des Speichers'!E520)</f>
        <v/>
      </c>
      <c r="K520" s="155" t="str">
        <f>IF(ISBLANK('Beladung des Speichers'!A520),"",SUMIFS('Entladung des Speichers'!$C$17:$C$1001,'Entladung des Speichers'!$A$17:$A$1001,'Ergebnis (detailliert)'!A520))</f>
        <v/>
      </c>
      <c r="L520" s="156" t="str">
        <f t="shared" si="30"/>
        <v/>
      </c>
      <c r="M520" s="156" t="str">
        <f>IF(ISBLANK('Entladung des Speichers'!A520),"",'Entladung des Speichers'!C520)</f>
        <v/>
      </c>
      <c r="N520" s="155" t="str">
        <f>IF(ISBLANK('Beladung des Speichers'!A520),"",SUMIFS('Entladung des Speichers'!$E$17:$E$1001,'Entladung des Speichers'!$A$17:$A$1001,'Ergebnis (detailliert)'!$A$17:$A$300))</f>
        <v/>
      </c>
      <c r="O520" s="113" t="str">
        <f t="shared" si="31"/>
        <v/>
      </c>
      <c r="P520" s="17" t="str">
        <f>IFERROR(IF(A520="","",N520*'Ergebnis (detailliert)'!J520/'Ergebnis (detailliert)'!I520),0)</f>
        <v/>
      </c>
      <c r="Q520" s="95" t="str">
        <f t="shared" si="32"/>
        <v/>
      </c>
      <c r="R520" s="96" t="str">
        <f t="shared" si="33"/>
        <v/>
      </c>
      <c r="S520" s="97" t="str">
        <f>IF(A520="","",IF(LOOKUP(A520,Stammdaten!$A$17:$A$1001,Stammdaten!$G$17:$G$1001)="Nein",0,IF(ISBLANK('Beladung des Speichers'!A520),"",ROUND(MIN(J520,Q520)*-1,2))))</f>
        <v/>
      </c>
    </row>
    <row r="521" spans="1:19" x14ac:dyDescent="0.2">
      <c r="A521" s="98" t="str">
        <f>IF('Beladung des Speichers'!A521="","",'Beladung des Speichers'!A521)</f>
        <v/>
      </c>
      <c r="B521" s="98" t="str">
        <f>IF('Beladung des Speichers'!B521="","",'Beladung des Speichers'!B521)</f>
        <v/>
      </c>
      <c r="C521" s="150" t="str">
        <f>IF(ISBLANK('Beladung des Speichers'!A521),"",SUMIFS('Beladung des Speichers'!$C$17:$C$300,'Beladung des Speichers'!$A$17:$A$300,A521)-SUMIFS('Entladung des Speichers'!$C$17:$C$300,'Entladung des Speichers'!$A$17:$A$300,A521)+SUMIFS(Füllstände!$B$17:$B$299,Füllstände!$A$17:$A$299,A521)-SUMIFS(Füllstände!$C$17:$C$299,Füllstände!$A$17:$A$299,A521))</f>
        <v/>
      </c>
      <c r="D521" s="151" t="str">
        <f>IF(ISBLANK('Beladung des Speichers'!A521),"",C521*'Beladung des Speichers'!C521/SUMIFS('Beladung des Speichers'!$C$17:$C$300,'Beladung des Speichers'!$A$17:$A$300,A521))</f>
        <v/>
      </c>
      <c r="E521" s="152" t="str">
        <f>IF(ISBLANK('Beladung des Speichers'!A521),"",1/SUMIFS('Beladung des Speichers'!$C$17:$C$300,'Beladung des Speichers'!$A$17:$A$300,A521)*C521*SUMIF($A$17:$A$300,A521,'Beladung des Speichers'!$E$17:$E$300))</f>
        <v/>
      </c>
      <c r="F521" s="153" t="str">
        <f>IF(ISBLANK('Beladung des Speichers'!A521),"",IF(C521=0,"0,00",D521/C521*E521))</f>
        <v/>
      </c>
      <c r="G521" s="154" t="str">
        <f>IF(ISBLANK('Beladung des Speichers'!A521),"",SUMIFS('Beladung des Speichers'!$C$17:$C$300,'Beladung des Speichers'!$A$17:$A$300,A521))</f>
        <v/>
      </c>
      <c r="H521" s="112" t="str">
        <f>IF(ISBLANK('Beladung des Speichers'!A521),"",'Beladung des Speichers'!C521)</f>
        <v/>
      </c>
      <c r="I521" s="155" t="str">
        <f>IF(ISBLANK('Beladung des Speichers'!A521),"",SUMIFS('Beladung des Speichers'!$E$17:$E$1001,'Beladung des Speichers'!$A$17:$A$1001,'Ergebnis (detailliert)'!A521))</f>
        <v/>
      </c>
      <c r="J521" s="113" t="str">
        <f>IF(ISBLANK('Beladung des Speichers'!A521),"",'Beladung des Speichers'!E521)</f>
        <v/>
      </c>
      <c r="K521" s="155" t="str">
        <f>IF(ISBLANK('Beladung des Speichers'!A521),"",SUMIFS('Entladung des Speichers'!$C$17:$C$1001,'Entladung des Speichers'!$A$17:$A$1001,'Ergebnis (detailliert)'!A521))</f>
        <v/>
      </c>
      <c r="L521" s="156" t="str">
        <f t="shared" si="30"/>
        <v/>
      </c>
      <c r="M521" s="156" t="str">
        <f>IF(ISBLANK('Entladung des Speichers'!A521),"",'Entladung des Speichers'!C521)</f>
        <v/>
      </c>
      <c r="N521" s="155" t="str">
        <f>IF(ISBLANK('Beladung des Speichers'!A521),"",SUMIFS('Entladung des Speichers'!$E$17:$E$1001,'Entladung des Speichers'!$A$17:$A$1001,'Ergebnis (detailliert)'!$A$17:$A$300))</f>
        <v/>
      </c>
      <c r="O521" s="113" t="str">
        <f t="shared" si="31"/>
        <v/>
      </c>
      <c r="P521" s="17" t="str">
        <f>IFERROR(IF(A521="","",N521*'Ergebnis (detailliert)'!J521/'Ergebnis (detailliert)'!I521),0)</f>
        <v/>
      </c>
      <c r="Q521" s="95" t="str">
        <f t="shared" si="32"/>
        <v/>
      </c>
      <c r="R521" s="96" t="str">
        <f t="shared" si="33"/>
        <v/>
      </c>
      <c r="S521" s="97" t="str">
        <f>IF(A521="","",IF(LOOKUP(A521,Stammdaten!$A$17:$A$1001,Stammdaten!$G$17:$G$1001)="Nein",0,IF(ISBLANK('Beladung des Speichers'!A521),"",ROUND(MIN(J521,Q521)*-1,2))))</f>
        <v/>
      </c>
    </row>
    <row r="522" spans="1:19" x14ac:dyDescent="0.2">
      <c r="A522" s="98" t="str">
        <f>IF('Beladung des Speichers'!A522="","",'Beladung des Speichers'!A522)</f>
        <v/>
      </c>
      <c r="B522" s="98" t="str">
        <f>IF('Beladung des Speichers'!B522="","",'Beladung des Speichers'!B522)</f>
        <v/>
      </c>
      <c r="C522" s="150" t="str">
        <f>IF(ISBLANK('Beladung des Speichers'!A522),"",SUMIFS('Beladung des Speichers'!$C$17:$C$300,'Beladung des Speichers'!$A$17:$A$300,A522)-SUMIFS('Entladung des Speichers'!$C$17:$C$300,'Entladung des Speichers'!$A$17:$A$300,A522)+SUMIFS(Füllstände!$B$17:$B$299,Füllstände!$A$17:$A$299,A522)-SUMIFS(Füllstände!$C$17:$C$299,Füllstände!$A$17:$A$299,A522))</f>
        <v/>
      </c>
      <c r="D522" s="151" t="str">
        <f>IF(ISBLANK('Beladung des Speichers'!A522),"",C522*'Beladung des Speichers'!C522/SUMIFS('Beladung des Speichers'!$C$17:$C$300,'Beladung des Speichers'!$A$17:$A$300,A522))</f>
        <v/>
      </c>
      <c r="E522" s="152" t="str">
        <f>IF(ISBLANK('Beladung des Speichers'!A522),"",1/SUMIFS('Beladung des Speichers'!$C$17:$C$300,'Beladung des Speichers'!$A$17:$A$300,A522)*C522*SUMIF($A$17:$A$300,A522,'Beladung des Speichers'!$E$17:$E$300))</f>
        <v/>
      </c>
      <c r="F522" s="153" t="str">
        <f>IF(ISBLANK('Beladung des Speichers'!A522),"",IF(C522=0,"0,00",D522/C522*E522))</f>
        <v/>
      </c>
      <c r="G522" s="154" t="str">
        <f>IF(ISBLANK('Beladung des Speichers'!A522),"",SUMIFS('Beladung des Speichers'!$C$17:$C$300,'Beladung des Speichers'!$A$17:$A$300,A522))</f>
        <v/>
      </c>
      <c r="H522" s="112" t="str">
        <f>IF(ISBLANK('Beladung des Speichers'!A522),"",'Beladung des Speichers'!C522)</f>
        <v/>
      </c>
      <c r="I522" s="155" t="str">
        <f>IF(ISBLANK('Beladung des Speichers'!A522),"",SUMIFS('Beladung des Speichers'!$E$17:$E$1001,'Beladung des Speichers'!$A$17:$A$1001,'Ergebnis (detailliert)'!A522))</f>
        <v/>
      </c>
      <c r="J522" s="113" t="str">
        <f>IF(ISBLANK('Beladung des Speichers'!A522),"",'Beladung des Speichers'!E522)</f>
        <v/>
      </c>
      <c r="K522" s="155" t="str">
        <f>IF(ISBLANK('Beladung des Speichers'!A522),"",SUMIFS('Entladung des Speichers'!$C$17:$C$1001,'Entladung des Speichers'!$A$17:$A$1001,'Ergebnis (detailliert)'!A522))</f>
        <v/>
      </c>
      <c r="L522" s="156" t="str">
        <f t="shared" si="30"/>
        <v/>
      </c>
      <c r="M522" s="156" t="str">
        <f>IF(ISBLANK('Entladung des Speichers'!A522),"",'Entladung des Speichers'!C522)</f>
        <v/>
      </c>
      <c r="N522" s="155" t="str">
        <f>IF(ISBLANK('Beladung des Speichers'!A522),"",SUMIFS('Entladung des Speichers'!$E$17:$E$1001,'Entladung des Speichers'!$A$17:$A$1001,'Ergebnis (detailliert)'!$A$17:$A$300))</f>
        <v/>
      </c>
      <c r="O522" s="113" t="str">
        <f t="shared" si="31"/>
        <v/>
      </c>
      <c r="P522" s="17" t="str">
        <f>IFERROR(IF(A522="","",N522*'Ergebnis (detailliert)'!J522/'Ergebnis (detailliert)'!I522),0)</f>
        <v/>
      </c>
      <c r="Q522" s="95" t="str">
        <f t="shared" si="32"/>
        <v/>
      </c>
      <c r="R522" s="96" t="str">
        <f t="shared" si="33"/>
        <v/>
      </c>
      <c r="S522" s="97" t="str">
        <f>IF(A522="","",IF(LOOKUP(A522,Stammdaten!$A$17:$A$1001,Stammdaten!$G$17:$G$1001)="Nein",0,IF(ISBLANK('Beladung des Speichers'!A522),"",ROUND(MIN(J522,Q522)*-1,2))))</f>
        <v/>
      </c>
    </row>
    <row r="523" spans="1:19" x14ac:dyDescent="0.2">
      <c r="A523" s="98" t="str">
        <f>IF('Beladung des Speichers'!A523="","",'Beladung des Speichers'!A523)</f>
        <v/>
      </c>
      <c r="B523" s="98" t="str">
        <f>IF('Beladung des Speichers'!B523="","",'Beladung des Speichers'!B523)</f>
        <v/>
      </c>
      <c r="C523" s="150" t="str">
        <f>IF(ISBLANK('Beladung des Speichers'!A523),"",SUMIFS('Beladung des Speichers'!$C$17:$C$300,'Beladung des Speichers'!$A$17:$A$300,A523)-SUMIFS('Entladung des Speichers'!$C$17:$C$300,'Entladung des Speichers'!$A$17:$A$300,A523)+SUMIFS(Füllstände!$B$17:$B$299,Füllstände!$A$17:$A$299,A523)-SUMIFS(Füllstände!$C$17:$C$299,Füllstände!$A$17:$A$299,A523))</f>
        <v/>
      </c>
      <c r="D523" s="151" t="str">
        <f>IF(ISBLANK('Beladung des Speichers'!A523),"",C523*'Beladung des Speichers'!C523/SUMIFS('Beladung des Speichers'!$C$17:$C$300,'Beladung des Speichers'!$A$17:$A$300,A523))</f>
        <v/>
      </c>
      <c r="E523" s="152" t="str">
        <f>IF(ISBLANK('Beladung des Speichers'!A523),"",1/SUMIFS('Beladung des Speichers'!$C$17:$C$300,'Beladung des Speichers'!$A$17:$A$300,A523)*C523*SUMIF($A$17:$A$300,A523,'Beladung des Speichers'!$E$17:$E$300))</f>
        <v/>
      </c>
      <c r="F523" s="153" t="str">
        <f>IF(ISBLANK('Beladung des Speichers'!A523),"",IF(C523=0,"0,00",D523/C523*E523))</f>
        <v/>
      </c>
      <c r="G523" s="154" t="str">
        <f>IF(ISBLANK('Beladung des Speichers'!A523),"",SUMIFS('Beladung des Speichers'!$C$17:$C$300,'Beladung des Speichers'!$A$17:$A$300,A523))</f>
        <v/>
      </c>
      <c r="H523" s="112" t="str">
        <f>IF(ISBLANK('Beladung des Speichers'!A523),"",'Beladung des Speichers'!C523)</f>
        <v/>
      </c>
      <c r="I523" s="155" t="str">
        <f>IF(ISBLANK('Beladung des Speichers'!A523),"",SUMIFS('Beladung des Speichers'!$E$17:$E$1001,'Beladung des Speichers'!$A$17:$A$1001,'Ergebnis (detailliert)'!A523))</f>
        <v/>
      </c>
      <c r="J523" s="113" t="str">
        <f>IF(ISBLANK('Beladung des Speichers'!A523),"",'Beladung des Speichers'!E523)</f>
        <v/>
      </c>
      <c r="K523" s="155" t="str">
        <f>IF(ISBLANK('Beladung des Speichers'!A523),"",SUMIFS('Entladung des Speichers'!$C$17:$C$1001,'Entladung des Speichers'!$A$17:$A$1001,'Ergebnis (detailliert)'!A523))</f>
        <v/>
      </c>
      <c r="L523" s="156" t="str">
        <f t="shared" si="30"/>
        <v/>
      </c>
      <c r="M523" s="156" t="str">
        <f>IF(ISBLANK('Entladung des Speichers'!A523),"",'Entladung des Speichers'!C523)</f>
        <v/>
      </c>
      <c r="N523" s="155" t="str">
        <f>IF(ISBLANK('Beladung des Speichers'!A523),"",SUMIFS('Entladung des Speichers'!$E$17:$E$1001,'Entladung des Speichers'!$A$17:$A$1001,'Ergebnis (detailliert)'!$A$17:$A$300))</f>
        <v/>
      </c>
      <c r="O523" s="113" t="str">
        <f t="shared" si="31"/>
        <v/>
      </c>
      <c r="P523" s="17" t="str">
        <f>IFERROR(IF(A523="","",N523*'Ergebnis (detailliert)'!J523/'Ergebnis (detailliert)'!I523),0)</f>
        <v/>
      </c>
      <c r="Q523" s="95" t="str">
        <f t="shared" si="32"/>
        <v/>
      </c>
      <c r="R523" s="96" t="str">
        <f t="shared" si="33"/>
        <v/>
      </c>
      <c r="S523" s="97" t="str">
        <f>IF(A523="","",IF(LOOKUP(A523,Stammdaten!$A$17:$A$1001,Stammdaten!$G$17:$G$1001)="Nein",0,IF(ISBLANK('Beladung des Speichers'!A523),"",ROUND(MIN(J523,Q523)*-1,2))))</f>
        <v/>
      </c>
    </row>
    <row r="524" spans="1:19" x14ac:dyDescent="0.2">
      <c r="A524" s="98" t="str">
        <f>IF('Beladung des Speichers'!A524="","",'Beladung des Speichers'!A524)</f>
        <v/>
      </c>
      <c r="B524" s="98" t="str">
        <f>IF('Beladung des Speichers'!B524="","",'Beladung des Speichers'!B524)</f>
        <v/>
      </c>
      <c r="C524" s="150" t="str">
        <f>IF(ISBLANK('Beladung des Speichers'!A524),"",SUMIFS('Beladung des Speichers'!$C$17:$C$300,'Beladung des Speichers'!$A$17:$A$300,A524)-SUMIFS('Entladung des Speichers'!$C$17:$C$300,'Entladung des Speichers'!$A$17:$A$300,A524)+SUMIFS(Füllstände!$B$17:$B$299,Füllstände!$A$17:$A$299,A524)-SUMIFS(Füllstände!$C$17:$C$299,Füllstände!$A$17:$A$299,A524))</f>
        <v/>
      </c>
      <c r="D524" s="151" t="str">
        <f>IF(ISBLANK('Beladung des Speichers'!A524),"",C524*'Beladung des Speichers'!C524/SUMIFS('Beladung des Speichers'!$C$17:$C$300,'Beladung des Speichers'!$A$17:$A$300,A524))</f>
        <v/>
      </c>
      <c r="E524" s="152" t="str">
        <f>IF(ISBLANK('Beladung des Speichers'!A524),"",1/SUMIFS('Beladung des Speichers'!$C$17:$C$300,'Beladung des Speichers'!$A$17:$A$300,A524)*C524*SUMIF($A$17:$A$300,A524,'Beladung des Speichers'!$E$17:$E$300))</f>
        <v/>
      </c>
      <c r="F524" s="153" t="str">
        <f>IF(ISBLANK('Beladung des Speichers'!A524),"",IF(C524=0,"0,00",D524/C524*E524))</f>
        <v/>
      </c>
      <c r="G524" s="154" t="str">
        <f>IF(ISBLANK('Beladung des Speichers'!A524),"",SUMIFS('Beladung des Speichers'!$C$17:$C$300,'Beladung des Speichers'!$A$17:$A$300,A524))</f>
        <v/>
      </c>
      <c r="H524" s="112" t="str">
        <f>IF(ISBLANK('Beladung des Speichers'!A524),"",'Beladung des Speichers'!C524)</f>
        <v/>
      </c>
      <c r="I524" s="155" t="str">
        <f>IF(ISBLANK('Beladung des Speichers'!A524),"",SUMIFS('Beladung des Speichers'!$E$17:$E$1001,'Beladung des Speichers'!$A$17:$A$1001,'Ergebnis (detailliert)'!A524))</f>
        <v/>
      </c>
      <c r="J524" s="113" t="str">
        <f>IF(ISBLANK('Beladung des Speichers'!A524),"",'Beladung des Speichers'!E524)</f>
        <v/>
      </c>
      <c r="K524" s="155" t="str">
        <f>IF(ISBLANK('Beladung des Speichers'!A524),"",SUMIFS('Entladung des Speichers'!$C$17:$C$1001,'Entladung des Speichers'!$A$17:$A$1001,'Ergebnis (detailliert)'!A524))</f>
        <v/>
      </c>
      <c r="L524" s="156" t="str">
        <f t="shared" si="30"/>
        <v/>
      </c>
      <c r="M524" s="156" t="str">
        <f>IF(ISBLANK('Entladung des Speichers'!A524),"",'Entladung des Speichers'!C524)</f>
        <v/>
      </c>
      <c r="N524" s="155" t="str">
        <f>IF(ISBLANK('Beladung des Speichers'!A524),"",SUMIFS('Entladung des Speichers'!$E$17:$E$1001,'Entladung des Speichers'!$A$17:$A$1001,'Ergebnis (detailliert)'!$A$17:$A$300))</f>
        <v/>
      </c>
      <c r="O524" s="113" t="str">
        <f t="shared" si="31"/>
        <v/>
      </c>
      <c r="P524" s="17" t="str">
        <f>IFERROR(IF(A524="","",N524*'Ergebnis (detailliert)'!J524/'Ergebnis (detailliert)'!I524),0)</f>
        <v/>
      </c>
      <c r="Q524" s="95" t="str">
        <f t="shared" si="32"/>
        <v/>
      </c>
      <c r="R524" s="96" t="str">
        <f t="shared" si="33"/>
        <v/>
      </c>
      <c r="S524" s="97" t="str">
        <f>IF(A524="","",IF(LOOKUP(A524,Stammdaten!$A$17:$A$1001,Stammdaten!$G$17:$G$1001)="Nein",0,IF(ISBLANK('Beladung des Speichers'!A524),"",ROUND(MIN(J524,Q524)*-1,2))))</f>
        <v/>
      </c>
    </row>
    <row r="525" spans="1:19" x14ac:dyDescent="0.2">
      <c r="A525" s="98" t="str">
        <f>IF('Beladung des Speichers'!A525="","",'Beladung des Speichers'!A525)</f>
        <v/>
      </c>
      <c r="B525" s="98" t="str">
        <f>IF('Beladung des Speichers'!B525="","",'Beladung des Speichers'!B525)</f>
        <v/>
      </c>
      <c r="C525" s="150" t="str">
        <f>IF(ISBLANK('Beladung des Speichers'!A525),"",SUMIFS('Beladung des Speichers'!$C$17:$C$300,'Beladung des Speichers'!$A$17:$A$300,A525)-SUMIFS('Entladung des Speichers'!$C$17:$C$300,'Entladung des Speichers'!$A$17:$A$300,A525)+SUMIFS(Füllstände!$B$17:$B$299,Füllstände!$A$17:$A$299,A525)-SUMIFS(Füllstände!$C$17:$C$299,Füllstände!$A$17:$A$299,A525))</f>
        <v/>
      </c>
      <c r="D525" s="151" t="str">
        <f>IF(ISBLANK('Beladung des Speichers'!A525),"",C525*'Beladung des Speichers'!C525/SUMIFS('Beladung des Speichers'!$C$17:$C$300,'Beladung des Speichers'!$A$17:$A$300,A525))</f>
        <v/>
      </c>
      <c r="E525" s="152" t="str">
        <f>IF(ISBLANK('Beladung des Speichers'!A525),"",1/SUMIFS('Beladung des Speichers'!$C$17:$C$300,'Beladung des Speichers'!$A$17:$A$300,A525)*C525*SUMIF($A$17:$A$300,A525,'Beladung des Speichers'!$E$17:$E$300))</f>
        <v/>
      </c>
      <c r="F525" s="153" t="str">
        <f>IF(ISBLANK('Beladung des Speichers'!A525),"",IF(C525=0,"0,00",D525/C525*E525))</f>
        <v/>
      </c>
      <c r="G525" s="154" t="str">
        <f>IF(ISBLANK('Beladung des Speichers'!A525),"",SUMIFS('Beladung des Speichers'!$C$17:$C$300,'Beladung des Speichers'!$A$17:$A$300,A525))</f>
        <v/>
      </c>
      <c r="H525" s="112" t="str">
        <f>IF(ISBLANK('Beladung des Speichers'!A525),"",'Beladung des Speichers'!C525)</f>
        <v/>
      </c>
      <c r="I525" s="155" t="str">
        <f>IF(ISBLANK('Beladung des Speichers'!A525),"",SUMIFS('Beladung des Speichers'!$E$17:$E$1001,'Beladung des Speichers'!$A$17:$A$1001,'Ergebnis (detailliert)'!A525))</f>
        <v/>
      </c>
      <c r="J525" s="113" t="str">
        <f>IF(ISBLANK('Beladung des Speichers'!A525),"",'Beladung des Speichers'!E525)</f>
        <v/>
      </c>
      <c r="K525" s="155" t="str">
        <f>IF(ISBLANK('Beladung des Speichers'!A525),"",SUMIFS('Entladung des Speichers'!$C$17:$C$1001,'Entladung des Speichers'!$A$17:$A$1001,'Ergebnis (detailliert)'!A525))</f>
        <v/>
      </c>
      <c r="L525" s="156" t="str">
        <f t="shared" si="30"/>
        <v/>
      </c>
      <c r="M525" s="156" t="str">
        <f>IF(ISBLANK('Entladung des Speichers'!A525),"",'Entladung des Speichers'!C525)</f>
        <v/>
      </c>
      <c r="N525" s="155" t="str">
        <f>IF(ISBLANK('Beladung des Speichers'!A525),"",SUMIFS('Entladung des Speichers'!$E$17:$E$1001,'Entladung des Speichers'!$A$17:$A$1001,'Ergebnis (detailliert)'!$A$17:$A$300))</f>
        <v/>
      </c>
      <c r="O525" s="113" t="str">
        <f t="shared" si="31"/>
        <v/>
      </c>
      <c r="P525" s="17" t="str">
        <f>IFERROR(IF(A525="","",N525*'Ergebnis (detailliert)'!J525/'Ergebnis (detailliert)'!I525),0)</f>
        <v/>
      </c>
      <c r="Q525" s="95" t="str">
        <f t="shared" si="32"/>
        <v/>
      </c>
      <c r="R525" s="96" t="str">
        <f t="shared" si="33"/>
        <v/>
      </c>
      <c r="S525" s="97" t="str">
        <f>IF(A525="","",IF(LOOKUP(A525,Stammdaten!$A$17:$A$1001,Stammdaten!$G$17:$G$1001)="Nein",0,IF(ISBLANK('Beladung des Speichers'!A525),"",ROUND(MIN(J525,Q525)*-1,2))))</f>
        <v/>
      </c>
    </row>
    <row r="526" spans="1:19" x14ac:dyDescent="0.2">
      <c r="A526" s="98" t="str">
        <f>IF('Beladung des Speichers'!A526="","",'Beladung des Speichers'!A526)</f>
        <v/>
      </c>
      <c r="B526" s="98" t="str">
        <f>IF('Beladung des Speichers'!B526="","",'Beladung des Speichers'!B526)</f>
        <v/>
      </c>
      <c r="C526" s="150" t="str">
        <f>IF(ISBLANK('Beladung des Speichers'!A526),"",SUMIFS('Beladung des Speichers'!$C$17:$C$300,'Beladung des Speichers'!$A$17:$A$300,A526)-SUMIFS('Entladung des Speichers'!$C$17:$C$300,'Entladung des Speichers'!$A$17:$A$300,A526)+SUMIFS(Füllstände!$B$17:$B$299,Füllstände!$A$17:$A$299,A526)-SUMIFS(Füllstände!$C$17:$C$299,Füllstände!$A$17:$A$299,A526))</f>
        <v/>
      </c>
      <c r="D526" s="151" t="str">
        <f>IF(ISBLANK('Beladung des Speichers'!A526),"",C526*'Beladung des Speichers'!C526/SUMIFS('Beladung des Speichers'!$C$17:$C$300,'Beladung des Speichers'!$A$17:$A$300,A526))</f>
        <v/>
      </c>
      <c r="E526" s="152" t="str">
        <f>IF(ISBLANK('Beladung des Speichers'!A526),"",1/SUMIFS('Beladung des Speichers'!$C$17:$C$300,'Beladung des Speichers'!$A$17:$A$300,A526)*C526*SUMIF($A$17:$A$300,A526,'Beladung des Speichers'!$E$17:$E$300))</f>
        <v/>
      </c>
      <c r="F526" s="153" t="str">
        <f>IF(ISBLANK('Beladung des Speichers'!A526),"",IF(C526=0,"0,00",D526/C526*E526))</f>
        <v/>
      </c>
      <c r="G526" s="154" t="str">
        <f>IF(ISBLANK('Beladung des Speichers'!A526),"",SUMIFS('Beladung des Speichers'!$C$17:$C$300,'Beladung des Speichers'!$A$17:$A$300,A526))</f>
        <v/>
      </c>
      <c r="H526" s="112" t="str">
        <f>IF(ISBLANK('Beladung des Speichers'!A526),"",'Beladung des Speichers'!C526)</f>
        <v/>
      </c>
      <c r="I526" s="155" t="str">
        <f>IF(ISBLANK('Beladung des Speichers'!A526),"",SUMIFS('Beladung des Speichers'!$E$17:$E$1001,'Beladung des Speichers'!$A$17:$A$1001,'Ergebnis (detailliert)'!A526))</f>
        <v/>
      </c>
      <c r="J526" s="113" t="str">
        <f>IF(ISBLANK('Beladung des Speichers'!A526),"",'Beladung des Speichers'!E526)</f>
        <v/>
      </c>
      <c r="K526" s="155" t="str">
        <f>IF(ISBLANK('Beladung des Speichers'!A526),"",SUMIFS('Entladung des Speichers'!$C$17:$C$1001,'Entladung des Speichers'!$A$17:$A$1001,'Ergebnis (detailliert)'!A526))</f>
        <v/>
      </c>
      <c r="L526" s="156" t="str">
        <f t="shared" si="30"/>
        <v/>
      </c>
      <c r="M526" s="156" t="str">
        <f>IF(ISBLANK('Entladung des Speichers'!A526),"",'Entladung des Speichers'!C526)</f>
        <v/>
      </c>
      <c r="N526" s="155" t="str">
        <f>IF(ISBLANK('Beladung des Speichers'!A526),"",SUMIFS('Entladung des Speichers'!$E$17:$E$1001,'Entladung des Speichers'!$A$17:$A$1001,'Ergebnis (detailliert)'!$A$17:$A$300))</f>
        <v/>
      </c>
      <c r="O526" s="113" t="str">
        <f t="shared" si="31"/>
        <v/>
      </c>
      <c r="P526" s="17" t="str">
        <f>IFERROR(IF(A526="","",N526*'Ergebnis (detailliert)'!J526/'Ergebnis (detailliert)'!I526),0)</f>
        <v/>
      </c>
      <c r="Q526" s="95" t="str">
        <f t="shared" si="32"/>
        <v/>
      </c>
      <c r="R526" s="96" t="str">
        <f t="shared" si="33"/>
        <v/>
      </c>
      <c r="S526" s="97" t="str">
        <f>IF(A526="","",IF(LOOKUP(A526,Stammdaten!$A$17:$A$1001,Stammdaten!$G$17:$G$1001)="Nein",0,IF(ISBLANK('Beladung des Speichers'!A526),"",ROUND(MIN(J526,Q526)*-1,2))))</f>
        <v/>
      </c>
    </row>
    <row r="527" spans="1:19" x14ac:dyDescent="0.2">
      <c r="A527" s="98" t="str">
        <f>IF('Beladung des Speichers'!A527="","",'Beladung des Speichers'!A527)</f>
        <v/>
      </c>
      <c r="B527" s="98" t="str">
        <f>IF('Beladung des Speichers'!B527="","",'Beladung des Speichers'!B527)</f>
        <v/>
      </c>
      <c r="C527" s="150" t="str">
        <f>IF(ISBLANK('Beladung des Speichers'!A527),"",SUMIFS('Beladung des Speichers'!$C$17:$C$300,'Beladung des Speichers'!$A$17:$A$300,A527)-SUMIFS('Entladung des Speichers'!$C$17:$C$300,'Entladung des Speichers'!$A$17:$A$300,A527)+SUMIFS(Füllstände!$B$17:$B$299,Füllstände!$A$17:$A$299,A527)-SUMIFS(Füllstände!$C$17:$C$299,Füllstände!$A$17:$A$299,A527))</f>
        <v/>
      </c>
      <c r="D527" s="151" t="str">
        <f>IF(ISBLANK('Beladung des Speichers'!A527),"",C527*'Beladung des Speichers'!C527/SUMIFS('Beladung des Speichers'!$C$17:$C$300,'Beladung des Speichers'!$A$17:$A$300,A527))</f>
        <v/>
      </c>
      <c r="E527" s="152" t="str">
        <f>IF(ISBLANK('Beladung des Speichers'!A527),"",1/SUMIFS('Beladung des Speichers'!$C$17:$C$300,'Beladung des Speichers'!$A$17:$A$300,A527)*C527*SUMIF($A$17:$A$300,A527,'Beladung des Speichers'!$E$17:$E$300))</f>
        <v/>
      </c>
      <c r="F527" s="153" t="str">
        <f>IF(ISBLANK('Beladung des Speichers'!A527),"",IF(C527=0,"0,00",D527/C527*E527))</f>
        <v/>
      </c>
      <c r="G527" s="154" t="str">
        <f>IF(ISBLANK('Beladung des Speichers'!A527),"",SUMIFS('Beladung des Speichers'!$C$17:$C$300,'Beladung des Speichers'!$A$17:$A$300,A527))</f>
        <v/>
      </c>
      <c r="H527" s="112" t="str">
        <f>IF(ISBLANK('Beladung des Speichers'!A527),"",'Beladung des Speichers'!C527)</f>
        <v/>
      </c>
      <c r="I527" s="155" t="str">
        <f>IF(ISBLANK('Beladung des Speichers'!A527),"",SUMIFS('Beladung des Speichers'!$E$17:$E$1001,'Beladung des Speichers'!$A$17:$A$1001,'Ergebnis (detailliert)'!A527))</f>
        <v/>
      </c>
      <c r="J527" s="113" t="str">
        <f>IF(ISBLANK('Beladung des Speichers'!A527),"",'Beladung des Speichers'!E527)</f>
        <v/>
      </c>
      <c r="K527" s="155" t="str">
        <f>IF(ISBLANK('Beladung des Speichers'!A527),"",SUMIFS('Entladung des Speichers'!$C$17:$C$1001,'Entladung des Speichers'!$A$17:$A$1001,'Ergebnis (detailliert)'!A527))</f>
        <v/>
      </c>
      <c r="L527" s="156" t="str">
        <f t="shared" si="30"/>
        <v/>
      </c>
      <c r="M527" s="156" t="str">
        <f>IF(ISBLANK('Entladung des Speichers'!A527),"",'Entladung des Speichers'!C527)</f>
        <v/>
      </c>
      <c r="N527" s="155" t="str">
        <f>IF(ISBLANK('Beladung des Speichers'!A527),"",SUMIFS('Entladung des Speichers'!$E$17:$E$1001,'Entladung des Speichers'!$A$17:$A$1001,'Ergebnis (detailliert)'!$A$17:$A$300))</f>
        <v/>
      </c>
      <c r="O527" s="113" t="str">
        <f t="shared" si="31"/>
        <v/>
      </c>
      <c r="P527" s="17" t="str">
        <f>IFERROR(IF(A527="","",N527*'Ergebnis (detailliert)'!J527/'Ergebnis (detailliert)'!I527),0)</f>
        <v/>
      </c>
      <c r="Q527" s="95" t="str">
        <f t="shared" si="32"/>
        <v/>
      </c>
      <c r="R527" s="96" t="str">
        <f t="shared" si="33"/>
        <v/>
      </c>
      <c r="S527" s="97" t="str">
        <f>IF(A527="","",IF(LOOKUP(A527,Stammdaten!$A$17:$A$1001,Stammdaten!$G$17:$G$1001)="Nein",0,IF(ISBLANK('Beladung des Speichers'!A527),"",ROUND(MIN(J527,Q527)*-1,2))))</f>
        <v/>
      </c>
    </row>
    <row r="528" spans="1:19" x14ac:dyDescent="0.2">
      <c r="A528" s="98" t="str">
        <f>IF('Beladung des Speichers'!A528="","",'Beladung des Speichers'!A528)</f>
        <v/>
      </c>
      <c r="B528" s="98" t="str">
        <f>IF('Beladung des Speichers'!B528="","",'Beladung des Speichers'!B528)</f>
        <v/>
      </c>
      <c r="C528" s="150" t="str">
        <f>IF(ISBLANK('Beladung des Speichers'!A528),"",SUMIFS('Beladung des Speichers'!$C$17:$C$300,'Beladung des Speichers'!$A$17:$A$300,A528)-SUMIFS('Entladung des Speichers'!$C$17:$C$300,'Entladung des Speichers'!$A$17:$A$300,A528)+SUMIFS(Füllstände!$B$17:$B$299,Füllstände!$A$17:$A$299,A528)-SUMIFS(Füllstände!$C$17:$C$299,Füllstände!$A$17:$A$299,A528))</f>
        <v/>
      </c>
      <c r="D528" s="151" t="str">
        <f>IF(ISBLANK('Beladung des Speichers'!A528),"",C528*'Beladung des Speichers'!C528/SUMIFS('Beladung des Speichers'!$C$17:$C$300,'Beladung des Speichers'!$A$17:$A$300,A528))</f>
        <v/>
      </c>
      <c r="E528" s="152" t="str">
        <f>IF(ISBLANK('Beladung des Speichers'!A528),"",1/SUMIFS('Beladung des Speichers'!$C$17:$C$300,'Beladung des Speichers'!$A$17:$A$300,A528)*C528*SUMIF($A$17:$A$300,A528,'Beladung des Speichers'!$E$17:$E$300))</f>
        <v/>
      </c>
      <c r="F528" s="153" t="str">
        <f>IF(ISBLANK('Beladung des Speichers'!A528),"",IF(C528=0,"0,00",D528/C528*E528))</f>
        <v/>
      </c>
      <c r="G528" s="154" t="str">
        <f>IF(ISBLANK('Beladung des Speichers'!A528),"",SUMIFS('Beladung des Speichers'!$C$17:$C$300,'Beladung des Speichers'!$A$17:$A$300,A528))</f>
        <v/>
      </c>
      <c r="H528" s="112" t="str">
        <f>IF(ISBLANK('Beladung des Speichers'!A528),"",'Beladung des Speichers'!C528)</f>
        <v/>
      </c>
      <c r="I528" s="155" t="str">
        <f>IF(ISBLANK('Beladung des Speichers'!A528),"",SUMIFS('Beladung des Speichers'!$E$17:$E$1001,'Beladung des Speichers'!$A$17:$A$1001,'Ergebnis (detailliert)'!A528))</f>
        <v/>
      </c>
      <c r="J528" s="113" t="str">
        <f>IF(ISBLANK('Beladung des Speichers'!A528),"",'Beladung des Speichers'!E528)</f>
        <v/>
      </c>
      <c r="K528" s="155" t="str">
        <f>IF(ISBLANK('Beladung des Speichers'!A528),"",SUMIFS('Entladung des Speichers'!$C$17:$C$1001,'Entladung des Speichers'!$A$17:$A$1001,'Ergebnis (detailliert)'!A528))</f>
        <v/>
      </c>
      <c r="L528" s="156" t="str">
        <f t="shared" si="30"/>
        <v/>
      </c>
      <c r="M528" s="156" t="str">
        <f>IF(ISBLANK('Entladung des Speichers'!A528),"",'Entladung des Speichers'!C528)</f>
        <v/>
      </c>
      <c r="N528" s="155" t="str">
        <f>IF(ISBLANK('Beladung des Speichers'!A528),"",SUMIFS('Entladung des Speichers'!$E$17:$E$1001,'Entladung des Speichers'!$A$17:$A$1001,'Ergebnis (detailliert)'!$A$17:$A$300))</f>
        <v/>
      </c>
      <c r="O528" s="113" t="str">
        <f t="shared" si="31"/>
        <v/>
      </c>
      <c r="P528" s="17" t="str">
        <f>IFERROR(IF(A528="","",N528*'Ergebnis (detailliert)'!J528/'Ergebnis (detailliert)'!I528),0)</f>
        <v/>
      </c>
      <c r="Q528" s="95" t="str">
        <f t="shared" si="32"/>
        <v/>
      </c>
      <c r="R528" s="96" t="str">
        <f t="shared" si="33"/>
        <v/>
      </c>
      <c r="S528" s="97" t="str">
        <f>IF(A528="","",IF(LOOKUP(A528,Stammdaten!$A$17:$A$1001,Stammdaten!$G$17:$G$1001)="Nein",0,IF(ISBLANK('Beladung des Speichers'!A528),"",ROUND(MIN(J528,Q528)*-1,2))))</f>
        <v/>
      </c>
    </row>
    <row r="529" spans="1:19" x14ac:dyDescent="0.2">
      <c r="A529" s="98" t="str">
        <f>IF('Beladung des Speichers'!A529="","",'Beladung des Speichers'!A529)</f>
        <v/>
      </c>
      <c r="B529" s="98" t="str">
        <f>IF('Beladung des Speichers'!B529="","",'Beladung des Speichers'!B529)</f>
        <v/>
      </c>
      <c r="C529" s="150" t="str">
        <f>IF(ISBLANK('Beladung des Speichers'!A529),"",SUMIFS('Beladung des Speichers'!$C$17:$C$300,'Beladung des Speichers'!$A$17:$A$300,A529)-SUMIFS('Entladung des Speichers'!$C$17:$C$300,'Entladung des Speichers'!$A$17:$A$300,A529)+SUMIFS(Füllstände!$B$17:$B$299,Füllstände!$A$17:$A$299,A529)-SUMIFS(Füllstände!$C$17:$C$299,Füllstände!$A$17:$A$299,A529))</f>
        <v/>
      </c>
      <c r="D529" s="151" t="str">
        <f>IF(ISBLANK('Beladung des Speichers'!A529),"",C529*'Beladung des Speichers'!C529/SUMIFS('Beladung des Speichers'!$C$17:$C$300,'Beladung des Speichers'!$A$17:$A$300,A529))</f>
        <v/>
      </c>
      <c r="E529" s="152" t="str">
        <f>IF(ISBLANK('Beladung des Speichers'!A529),"",1/SUMIFS('Beladung des Speichers'!$C$17:$C$300,'Beladung des Speichers'!$A$17:$A$300,A529)*C529*SUMIF($A$17:$A$300,A529,'Beladung des Speichers'!$E$17:$E$300))</f>
        <v/>
      </c>
      <c r="F529" s="153" t="str">
        <f>IF(ISBLANK('Beladung des Speichers'!A529),"",IF(C529=0,"0,00",D529/C529*E529))</f>
        <v/>
      </c>
      <c r="G529" s="154" t="str">
        <f>IF(ISBLANK('Beladung des Speichers'!A529),"",SUMIFS('Beladung des Speichers'!$C$17:$C$300,'Beladung des Speichers'!$A$17:$A$300,A529))</f>
        <v/>
      </c>
      <c r="H529" s="112" t="str">
        <f>IF(ISBLANK('Beladung des Speichers'!A529),"",'Beladung des Speichers'!C529)</f>
        <v/>
      </c>
      <c r="I529" s="155" t="str">
        <f>IF(ISBLANK('Beladung des Speichers'!A529),"",SUMIFS('Beladung des Speichers'!$E$17:$E$1001,'Beladung des Speichers'!$A$17:$A$1001,'Ergebnis (detailliert)'!A529))</f>
        <v/>
      </c>
      <c r="J529" s="113" t="str">
        <f>IF(ISBLANK('Beladung des Speichers'!A529),"",'Beladung des Speichers'!E529)</f>
        <v/>
      </c>
      <c r="K529" s="155" t="str">
        <f>IF(ISBLANK('Beladung des Speichers'!A529),"",SUMIFS('Entladung des Speichers'!$C$17:$C$1001,'Entladung des Speichers'!$A$17:$A$1001,'Ergebnis (detailliert)'!A529))</f>
        <v/>
      </c>
      <c r="L529" s="156" t="str">
        <f t="shared" si="30"/>
        <v/>
      </c>
      <c r="M529" s="156" t="str">
        <f>IF(ISBLANK('Entladung des Speichers'!A529),"",'Entladung des Speichers'!C529)</f>
        <v/>
      </c>
      <c r="N529" s="155" t="str">
        <f>IF(ISBLANK('Beladung des Speichers'!A529),"",SUMIFS('Entladung des Speichers'!$E$17:$E$1001,'Entladung des Speichers'!$A$17:$A$1001,'Ergebnis (detailliert)'!$A$17:$A$300))</f>
        <v/>
      </c>
      <c r="O529" s="113" t="str">
        <f t="shared" si="31"/>
        <v/>
      </c>
      <c r="P529" s="17" t="str">
        <f>IFERROR(IF(A529="","",N529*'Ergebnis (detailliert)'!J529/'Ergebnis (detailliert)'!I529),0)</f>
        <v/>
      </c>
      <c r="Q529" s="95" t="str">
        <f t="shared" si="32"/>
        <v/>
      </c>
      <c r="R529" s="96" t="str">
        <f t="shared" si="33"/>
        <v/>
      </c>
      <c r="S529" s="97" t="str">
        <f>IF(A529="","",IF(LOOKUP(A529,Stammdaten!$A$17:$A$1001,Stammdaten!$G$17:$G$1001)="Nein",0,IF(ISBLANK('Beladung des Speichers'!A529),"",ROUND(MIN(J529,Q529)*-1,2))))</f>
        <v/>
      </c>
    </row>
    <row r="530" spans="1:19" x14ac:dyDescent="0.2">
      <c r="A530" s="98" t="str">
        <f>IF('Beladung des Speichers'!A530="","",'Beladung des Speichers'!A530)</f>
        <v/>
      </c>
      <c r="B530" s="98" t="str">
        <f>IF('Beladung des Speichers'!B530="","",'Beladung des Speichers'!B530)</f>
        <v/>
      </c>
      <c r="C530" s="150" t="str">
        <f>IF(ISBLANK('Beladung des Speichers'!A530),"",SUMIFS('Beladung des Speichers'!$C$17:$C$300,'Beladung des Speichers'!$A$17:$A$300,A530)-SUMIFS('Entladung des Speichers'!$C$17:$C$300,'Entladung des Speichers'!$A$17:$A$300,A530)+SUMIFS(Füllstände!$B$17:$B$299,Füllstände!$A$17:$A$299,A530)-SUMIFS(Füllstände!$C$17:$C$299,Füllstände!$A$17:$A$299,A530))</f>
        <v/>
      </c>
      <c r="D530" s="151" t="str">
        <f>IF(ISBLANK('Beladung des Speichers'!A530),"",C530*'Beladung des Speichers'!C530/SUMIFS('Beladung des Speichers'!$C$17:$C$300,'Beladung des Speichers'!$A$17:$A$300,A530))</f>
        <v/>
      </c>
      <c r="E530" s="152" t="str">
        <f>IF(ISBLANK('Beladung des Speichers'!A530),"",1/SUMIFS('Beladung des Speichers'!$C$17:$C$300,'Beladung des Speichers'!$A$17:$A$300,A530)*C530*SUMIF($A$17:$A$300,A530,'Beladung des Speichers'!$E$17:$E$300))</f>
        <v/>
      </c>
      <c r="F530" s="153" t="str">
        <f>IF(ISBLANK('Beladung des Speichers'!A530),"",IF(C530=0,"0,00",D530/C530*E530))</f>
        <v/>
      </c>
      <c r="G530" s="154" t="str">
        <f>IF(ISBLANK('Beladung des Speichers'!A530),"",SUMIFS('Beladung des Speichers'!$C$17:$C$300,'Beladung des Speichers'!$A$17:$A$300,A530))</f>
        <v/>
      </c>
      <c r="H530" s="112" t="str">
        <f>IF(ISBLANK('Beladung des Speichers'!A530),"",'Beladung des Speichers'!C530)</f>
        <v/>
      </c>
      <c r="I530" s="155" t="str">
        <f>IF(ISBLANK('Beladung des Speichers'!A530),"",SUMIFS('Beladung des Speichers'!$E$17:$E$1001,'Beladung des Speichers'!$A$17:$A$1001,'Ergebnis (detailliert)'!A530))</f>
        <v/>
      </c>
      <c r="J530" s="113" t="str">
        <f>IF(ISBLANK('Beladung des Speichers'!A530),"",'Beladung des Speichers'!E530)</f>
        <v/>
      </c>
      <c r="K530" s="155" t="str">
        <f>IF(ISBLANK('Beladung des Speichers'!A530),"",SUMIFS('Entladung des Speichers'!$C$17:$C$1001,'Entladung des Speichers'!$A$17:$A$1001,'Ergebnis (detailliert)'!A530))</f>
        <v/>
      </c>
      <c r="L530" s="156" t="str">
        <f t="shared" ref="L530:L593" si="34">IF(A530="","",K530+C530)</f>
        <v/>
      </c>
      <c r="M530" s="156" t="str">
        <f>IF(ISBLANK('Entladung des Speichers'!A530),"",'Entladung des Speichers'!C530)</f>
        <v/>
      </c>
      <c r="N530" s="155" t="str">
        <f>IF(ISBLANK('Beladung des Speichers'!A530),"",SUMIFS('Entladung des Speichers'!$E$17:$E$1001,'Entladung des Speichers'!$A$17:$A$1001,'Ergebnis (detailliert)'!$A$17:$A$300))</f>
        <v/>
      </c>
      <c r="O530" s="113" t="str">
        <f t="shared" ref="O530:O593" si="35">IF(A530="","",N530+E530)</f>
        <v/>
      </c>
      <c r="P530" s="17" t="str">
        <f>IFERROR(IF(A530="","",N530*'Ergebnis (detailliert)'!J530/'Ergebnis (detailliert)'!I530),0)</f>
        <v/>
      </c>
      <c r="Q530" s="95" t="str">
        <f t="shared" ref="Q530:Q593" si="36">IFERROR(IF(A530="","",P530+E530*H530/G530),0)</f>
        <v/>
      </c>
      <c r="R530" s="96" t="str">
        <f t="shared" ref="R530:R593" si="37">H530</f>
        <v/>
      </c>
      <c r="S530" s="97" t="str">
        <f>IF(A530="","",IF(LOOKUP(A530,Stammdaten!$A$17:$A$1001,Stammdaten!$G$17:$G$1001)="Nein",0,IF(ISBLANK('Beladung des Speichers'!A530),"",ROUND(MIN(J530,Q530)*-1,2))))</f>
        <v/>
      </c>
    </row>
    <row r="531" spans="1:19" x14ac:dyDescent="0.2">
      <c r="A531" s="98" t="str">
        <f>IF('Beladung des Speichers'!A531="","",'Beladung des Speichers'!A531)</f>
        <v/>
      </c>
      <c r="B531" s="98" t="str">
        <f>IF('Beladung des Speichers'!B531="","",'Beladung des Speichers'!B531)</f>
        <v/>
      </c>
      <c r="C531" s="150" t="str">
        <f>IF(ISBLANK('Beladung des Speichers'!A531),"",SUMIFS('Beladung des Speichers'!$C$17:$C$300,'Beladung des Speichers'!$A$17:$A$300,A531)-SUMIFS('Entladung des Speichers'!$C$17:$C$300,'Entladung des Speichers'!$A$17:$A$300,A531)+SUMIFS(Füllstände!$B$17:$B$299,Füllstände!$A$17:$A$299,A531)-SUMIFS(Füllstände!$C$17:$C$299,Füllstände!$A$17:$A$299,A531))</f>
        <v/>
      </c>
      <c r="D531" s="151" t="str">
        <f>IF(ISBLANK('Beladung des Speichers'!A531),"",C531*'Beladung des Speichers'!C531/SUMIFS('Beladung des Speichers'!$C$17:$C$300,'Beladung des Speichers'!$A$17:$A$300,A531))</f>
        <v/>
      </c>
      <c r="E531" s="152" t="str">
        <f>IF(ISBLANK('Beladung des Speichers'!A531),"",1/SUMIFS('Beladung des Speichers'!$C$17:$C$300,'Beladung des Speichers'!$A$17:$A$300,A531)*C531*SUMIF($A$17:$A$300,A531,'Beladung des Speichers'!$E$17:$E$300))</f>
        <v/>
      </c>
      <c r="F531" s="153" t="str">
        <f>IF(ISBLANK('Beladung des Speichers'!A531),"",IF(C531=0,"0,00",D531/C531*E531))</f>
        <v/>
      </c>
      <c r="G531" s="154" t="str">
        <f>IF(ISBLANK('Beladung des Speichers'!A531),"",SUMIFS('Beladung des Speichers'!$C$17:$C$300,'Beladung des Speichers'!$A$17:$A$300,A531))</f>
        <v/>
      </c>
      <c r="H531" s="112" t="str">
        <f>IF(ISBLANK('Beladung des Speichers'!A531),"",'Beladung des Speichers'!C531)</f>
        <v/>
      </c>
      <c r="I531" s="155" t="str">
        <f>IF(ISBLANK('Beladung des Speichers'!A531),"",SUMIFS('Beladung des Speichers'!$E$17:$E$1001,'Beladung des Speichers'!$A$17:$A$1001,'Ergebnis (detailliert)'!A531))</f>
        <v/>
      </c>
      <c r="J531" s="113" t="str">
        <f>IF(ISBLANK('Beladung des Speichers'!A531),"",'Beladung des Speichers'!E531)</f>
        <v/>
      </c>
      <c r="K531" s="155" t="str">
        <f>IF(ISBLANK('Beladung des Speichers'!A531),"",SUMIFS('Entladung des Speichers'!$C$17:$C$1001,'Entladung des Speichers'!$A$17:$A$1001,'Ergebnis (detailliert)'!A531))</f>
        <v/>
      </c>
      <c r="L531" s="156" t="str">
        <f t="shared" si="34"/>
        <v/>
      </c>
      <c r="M531" s="156" t="str">
        <f>IF(ISBLANK('Entladung des Speichers'!A531),"",'Entladung des Speichers'!C531)</f>
        <v/>
      </c>
      <c r="N531" s="155" t="str">
        <f>IF(ISBLANK('Beladung des Speichers'!A531),"",SUMIFS('Entladung des Speichers'!$E$17:$E$1001,'Entladung des Speichers'!$A$17:$A$1001,'Ergebnis (detailliert)'!$A$17:$A$300))</f>
        <v/>
      </c>
      <c r="O531" s="113" t="str">
        <f t="shared" si="35"/>
        <v/>
      </c>
      <c r="P531" s="17" t="str">
        <f>IFERROR(IF(A531="","",N531*'Ergebnis (detailliert)'!J531/'Ergebnis (detailliert)'!I531),0)</f>
        <v/>
      </c>
      <c r="Q531" s="95" t="str">
        <f t="shared" si="36"/>
        <v/>
      </c>
      <c r="R531" s="96" t="str">
        <f t="shared" si="37"/>
        <v/>
      </c>
      <c r="S531" s="97" t="str">
        <f>IF(A531="","",IF(LOOKUP(A531,Stammdaten!$A$17:$A$1001,Stammdaten!$G$17:$G$1001)="Nein",0,IF(ISBLANK('Beladung des Speichers'!A531),"",ROUND(MIN(J531,Q531)*-1,2))))</f>
        <v/>
      </c>
    </row>
    <row r="532" spans="1:19" x14ac:dyDescent="0.2">
      <c r="A532" s="98" t="str">
        <f>IF('Beladung des Speichers'!A532="","",'Beladung des Speichers'!A532)</f>
        <v/>
      </c>
      <c r="B532" s="98" t="str">
        <f>IF('Beladung des Speichers'!B532="","",'Beladung des Speichers'!B532)</f>
        <v/>
      </c>
      <c r="C532" s="150" t="str">
        <f>IF(ISBLANK('Beladung des Speichers'!A532),"",SUMIFS('Beladung des Speichers'!$C$17:$C$300,'Beladung des Speichers'!$A$17:$A$300,A532)-SUMIFS('Entladung des Speichers'!$C$17:$C$300,'Entladung des Speichers'!$A$17:$A$300,A532)+SUMIFS(Füllstände!$B$17:$B$299,Füllstände!$A$17:$A$299,A532)-SUMIFS(Füllstände!$C$17:$C$299,Füllstände!$A$17:$A$299,A532))</f>
        <v/>
      </c>
      <c r="D532" s="151" t="str">
        <f>IF(ISBLANK('Beladung des Speichers'!A532),"",C532*'Beladung des Speichers'!C532/SUMIFS('Beladung des Speichers'!$C$17:$C$300,'Beladung des Speichers'!$A$17:$A$300,A532))</f>
        <v/>
      </c>
      <c r="E532" s="152" t="str">
        <f>IF(ISBLANK('Beladung des Speichers'!A532),"",1/SUMIFS('Beladung des Speichers'!$C$17:$C$300,'Beladung des Speichers'!$A$17:$A$300,A532)*C532*SUMIF($A$17:$A$300,A532,'Beladung des Speichers'!$E$17:$E$300))</f>
        <v/>
      </c>
      <c r="F532" s="153" t="str">
        <f>IF(ISBLANK('Beladung des Speichers'!A532),"",IF(C532=0,"0,00",D532/C532*E532))</f>
        <v/>
      </c>
      <c r="G532" s="154" t="str">
        <f>IF(ISBLANK('Beladung des Speichers'!A532),"",SUMIFS('Beladung des Speichers'!$C$17:$C$300,'Beladung des Speichers'!$A$17:$A$300,A532))</f>
        <v/>
      </c>
      <c r="H532" s="112" t="str">
        <f>IF(ISBLANK('Beladung des Speichers'!A532),"",'Beladung des Speichers'!C532)</f>
        <v/>
      </c>
      <c r="I532" s="155" t="str">
        <f>IF(ISBLANK('Beladung des Speichers'!A532),"",SUMIFS('Beladung des Speichers'!$E$17:$E$1001,'Beladung des Speichers'!$A$17:$A$1001,'Ergebnis (detailliert)'!A532))</f>
        <v/>
      </c>
      <c r="J532" s="113" t="str">
        <f>IF(ISBLANK('Beladung des Speichers'!A532),"",'Beladung des Speichers'!E532)</f>
        <v/>
      </c>
      <c r="K532" s="155" t="str">
        <f>IF(ISBLANK('Beladung des Speichers'!A532),"",SUMIFS('Entladung des Speichers'!$C$17:$C$1001,'Entladung des Speichers'!$A$17:$A$1001,'Ergebnis (detailliert)'!A532))</f>
        <v/>
      </c>
      <c r="L532" s="156" t="str">
        <f t="shared" si="34"/>
        <v/>
      </c>
      <c r="M532" s="156" t="str">
        <f>IF(ISBLANK('Entladung des Speichers'!A532),"",'Entladung des Speichers'!C532)</f>
        <v/>
      </c>
      <c r="N532" s="155" t="str">
        <f>IF(ISBLANK('Beladung des Speichers'!A532),"",SUMIFS('Entladung des Speichers'!$E$17:$E$1001,'Entladung des Speichers'!$A$17:$A$1001,'Ergebnis (detailliert)'!$A$17:$A$300))</f>
        <v/>
      </c>
      <c r="O532" s="113" t="str">
        <f t="shared" si="35"/>
        <v/>
      </c>
      <c r="P532" s="17" t="str">
        <f>IFERROR(IF(A532="","",N532*'Ergebnis (detailliert)'!J532/'Ergebnis (detailliert)'!I532),0)</f>
        <v/>
      </c>
      <c r="Q532" s="95" t="str">
        <f t="shared" si="36"/>
        <v/>
      </c>
      <c r="R532" s="96" t="str">
        <f t="shared" si="37"/>
        <v/>
      </c>
      <c r="S532" s="97" t="str">
        <f>IF(A532="","",IF(LOOKUP(A532,Stammdaten!$A$17:$A$1001,Stammdaten!$G$17:$G$1001)="Nein",0,IF(ISBLANK('Beladung des Speichers'!A532),"",ROUND(MIN(J532,Q532)*-1,2))))</f>
        <v/>
      </c>
    </row>
    <row r="533" spans="1:19" x14ac:dyDescent="0.2">
      <c r="A533" s="98" t="str">
        <f>IF('Beladung des Speichers'!A533="","",'Beladung des Speichers'!A533)</f>
        <v/>
      </c>
      <c r="B533" s="98" t="str">
        <f>IF('Beladung des Speichers'!B533="","",'Beladung des Speichers'!B533)</f>
        <v/>
      </c>
      <c r="C533" s="150" t="str">
        <f>IF(ISBLANK('Beladung des Speichers'!A533),"",SUMIFS('Beladung des Speichers'!$C$17:$C$300,'Beladung des Speichers'!$A$17:$A$300,A533)-SUMIFS('Entladung des Speichers'!$C$17:$C$300,'Entladung des Speichers'!$A$17:$A$300,A533)+SUMIFS(Füllstände!$B$17:$B$299,Füllstände!$A$17:$A$299,A533)-SUMIFS(Füllstände!$C$17:$C$299,Füllstände!$A$17:$A$299,A533))</f>
        <v/>
      </c>
      <c r="D533" s="151" t="str">
        <f>IF(ISBLANK('Beladung des Speichers'!A533),"",C533*'Beladung des Speichers'!C533/SUMIFS('Beladung des Speichers'!$C$17:$C$300,'Beladung des Speichers'!$A$17:$A$300,A533))</f>
        <v/>
      </c>
      <c r="E533" s="152" t="str">
        <f>IF(ISBLANK('Beladung des Speichers'!A533),"",1/SUMIFS('Beladung des Speichers'!$C$17:$C$300,'Beladung des Speichers'!$A$17:$A$300,A533)*C533*SUMIF($A$17:$A$300,A533,'Beladung des Speichers'!$E$17:$E$300))</f>
        <v/>
      </c>
      <c r="F533" s="153" t="str">
        <f>IF(ISBLANK('Beladung des Speichers'!A533),"",IF(C533=0,"0,00",D533/C533*E533))</f>
        <v/>
      </c>
      <c r="G533" s="154" t="str">
        <f>IF(ISBLANK('Beladung des Speichers'!A533),"",SUMIFS('Beladung des Speichers'!$C$17:$C$300,'Beladung des Speichers'!$A$17:$A$300,A533))</f>
        <v/>
      </c>
      <c r="H533" s="112" t="str">
        <f>IF(ISBLANK('Beladung des Speichers'!A533),"",'Beladung des Speichers'!C533)</f>
        <v/>
      </c>
      <c r="I533" s="155" t="str">
        <f>IF(ISBLANK('Beladung des Speichers'!A533),"",SUMIFS('Beladung des Speichers'!$E$17:$E$1001,'Beladung des Speichers'!$A$17:$A$1001,'Ergebnis (detailliert)'!A533))</f>
        <v/>
      </c>
      <c r="J533" s="113" t="str">
        <f>IF(ISBLANK('Beladung des Speichers'!A533),"",'Beladung des Speichers'!E533)</f>
        <v/>
      </c>
      <c r="K533" s="155" t="str">
        <f>IF(ISBLANK('Beladung des Speichers'!A533),"",SUMIFS('Entladung des Speichers'!$C$17:$C$1001,'Entladung des Speichers'!$A$17:$A$1001,'Ergebnis (detailliert)'!A533))</f>
        <v/>
      </c>
      <c r="L533" s="156" t="str">
        <f t="shared" si="34"/>
        <v/>
      </c>
      <c r="M533" s="156" t="str">
        <f>IF(ISBLANK('Entladung des Speichers'!A533),"",'Entladung des Speichers'!C533)</f>
        <v/>
      </c>
      <c r="N533" s="155" t="str">
        <f>IF(ISBLANK('Beladung des Speichers'!A533),"",SUMIFS('Entladung des Speichers'!$E$17:$E$1001,'Entladung des Speichers'!$A$17:$A$1001,'Ergebnis (detailliert)'!$A$17:$A$300))</f>
        <v/>
      </c>
      <c r="O533" s="113" t="str">
        <f t="shared" si="35"/>
        <v/>
      </c>
      <c r="P533" s="17" t="str">
        <f>IFERROR(IF(A533="","",N533*'Ergebnis (detailliert)'!J533/'Ergebnis (detailliert)'!I533),0)</f>
        <v/>
      </c>
      <c r="Q533" s="95" t="str">
        <f t="shared" si="36"/>
        <v/>
      </c>
      <c r="R533" s="96" t="str">
        <f t="shared" si="37"/>
        <v/>
      </c>
      <c r="S533" s="97" t="str">
        <f>IF(A533="","",IF(LOOKUP(A533,Stammdaten!$A$17:$A$1001,Stammdaten!$G$17:$G$1001)="Nein",0,IF(ISBLANK('Beladung des Speichers'!A533),"",ROUND(MIN(J533,Q533)*-1,2))))</f>
        <v/>
      </c>
    </row>
    <row r="534" spans="1:19" x14ac:dyDescent="0.2">
      <c r="A534" s="98" t="str">
        <f>IF('Beladung des Speichers'!A534="","",'Beladung des Speichers'!A534)</f>
        <v/>
      </c>
      <c r="B534" s="98" t="str">
        <f>IF('Beladung des Speichers'!B534="","",'Beladung des Speichers'!B534)</f>
        <v/>
      </c>
      <c r="C534" s="150" t="str">
        <f>IF(ISBLANK('Beladung des Speichers'!A534),"",SUMIFS('Beladung des Speichers'!$C$17:$C$300,'Beladung des Speichers'!$A$17:$A$300,A534)-SUMIFS('Entladung des Speichers'!$C$17:$C$300,'Entladung des Speichers'!$A$17:$A$300,A534)+SUMIFS(Füllstände!$B$17:$B$299,Füllstände!$A$17:$A$299,A534)-SUMIFS(Füllstände!$C$17:$C$299,Füllstände!$A$17:$A$299,A534))</f>
        <v/>
      </c>
      <c r="D534" s="151" t="str">
        <f>IF(ISBLANK('Beladung des Speichers'!A534),"",C534*'Beladung des Speichers'!C534/SUMIFS('Beladung des Speichers'!$C$17:$C$300,'Beladung des Speichers'!$A$17:$A$300,A534))</f>
        <v/>
      </c>
      <c r="E534" s="152" t="str">
        <f>IF(ISBLANK('Beladung des Speichers'!A534),"",1/SUMIFS('Beladung des Speichers'!$C$17:$C$300,'Beladung des Speichers'!$A$17:$A$300,A534)*C534*SUMIF($A$17:$A$300,A534,'Beladung des Speichers'!$E$17:$E$300))</f>
        <v/>
      </c>
      <c r="F534" s="153" t="str">
        <f>IF(ISBLANK('Beladung des Speichers'!A534),"",IF(C534=0,"0,00",D534/C534*E534))</f>
        <v/>
      </c>
      <c r="G534" s="154" t="str">
        <f>IF(ISBLANK('Beladung des Speichers'!A534),"",SUMIFS('Beladung des Speichers'!$C$17:$C$300,'Beladung des Speichers'!$A$17:$A$300,A534))</f>
        <v/>
      </c>
      <c r="H534" s="112" t="str">
        <f>IF(ISBLANK('Beladung des Speichers'!A534),"",'Beladung des Speichers'!C534)</f>
        <v/>
      </c>
      <c r="I534" s="155" t="str">
        <f>IF(ISBLANK('Beladung des Speichers'!A534),"",SUMIFS('Beladung des Speichers'!$E$17:$E$1001,'Beladung des Speichers'!$A$17:$A$1001,'Ergebnis (detailliert)'!A534))</f>
        <v/>
      </c>
      <c r="J534" s="113" t="str">
        <f>IF(ISBLANK('Beladung des Speichers'!A534),"",'Beladung des Speichers'!E534)</f>
        <v/>
      </c>
      <c r="K534" s="155" t="str">
        <f>IF(ISBLANK('Beladung des Speichers'!A534),"",SUMIFS('Entladung des Speichers'!$C$17:$C$1001,'Entladung des Speichers'!$A$17:$A$1001,'Ergebnis (detailliert)'!A534))</f>
        <v/>
      </c>
      <c r="L534" s="156" t="str">
        <f t="shared" si="34"/>
        <v/>
      </c>
      <c r="M534" s="156" t="str">
        <f>IF(ISBLANK('Entladung des Speichers'!A534),"",'Entladung des Speichers'!C534)</f>
        <v/>
      </c>
      <c r="N534" s="155" t="str">
        <f>IF(ISBLANK('Beladung des Speichers'!A534),"",SUMIFS('Entladung des Speichers'!$E$17:$E$1001,'Entladung des Speichers'!$A$17:$A$1001,'Ergebnis (detailliert)'!$A$17:$A$300))</f>
        <v/>
      </c>
      <c r="O534" s="113" t="str">
        <f t="shared" si="35"/>
        <v/>
      </c>
      <c r="P534" s="17" t="str">
        <f>IFERROR(IF(A534="","",N534*'Ergebnis (detailliert)'!J534/'Ergebnis (detailliert)'!I534),0)</f>
        <v/>
      </c>
      <c r="Q534" s="95" t="str">
        <f t="shared" si="36"/>
        <v/>
      </c>
      <c r="R534" s="96" t="str">
        <f t="shared" si="37"/>
        <v/>
      </c>
      <c r="S534" s="97" t="str">
        <f>IF(A534="","",IF(LOOKUP(A534,Stammdaten!$A$17:$A$1001,Stammdaten!$G$17:$G$1001)="Nein",0,IF(ISBLANK('Beladung des Speichers'!A534),"",ROUND(MIN(J534,Q534)*-1,2))))</f>
        <v/>
      </c>
    </row>
    <row r="535" spans="1:19" x14ac:dyDescent="0.2">
      <c r="A535" s="98" t="str">
        <f>IF('Beladung des Speichers'!A535="","",'Beladung des Speichers'!A535)</f>
        <v/>
      </c>
      <c r="B535" s="98" t="str">
        <f>IF('Beladung des Speichers'!B535="","",'Beladung des Speichers'!B535)</f>
        <v/>
      </c>
      <c r="C535" s="150" t="str">
        <f>IF(ISBLANK('Beladung des Speichers'!A535),"",SUMIFS('Beladung des Speichers'!$C$17:$C$300,'Beladung des Speichers'!$A$17:$A$300,A535)-SUMIFS('Entladung des Speichers'!$C$17:$C$300,'Entladung des Speichers'!$A$17:$A$300,A535)+SUMIFS(Füllstände!$B$17:$B$299,Füllstände!$A$17:$A$299,A535)-SUMIFS(Füllstände!$C$17:$C$299,Füllstände!$A$17:$A$299,A535))</f>
        <v/>
      </c>
      <c r="D535" s="151" t="str">
        <f>IF(ISBLANK('Beladung des Speichers'!A535),"",C535*'Beladung des Speichers'!C535/SUMIFS('Beladung des Speichers'!$C$17:$C$300,'Beladung des Speichers'!$A$17:$A$300,A535))</f>
        <v/>
      </c>
      <c r="E535" s="152" t="str">
        <f>IF(ISBLANK('Beladung des Speichers'!A535),"",1/SUMIFS('Beladung des Speichers'!$C$17:$C$300,'Beladung des Speichers'!$A$17:$A$300,A535)*C535*SUMIF($A$17:$A$300,A535,'Beladung des Speichers'!$E$17:$E$300))</f>
        <v/>
      </c>
      <c r="F535" s="153" t="str">
        <f>IF(ISBLANK('Beladung des Speichers'!A535),"",IF(C535=0,"0,00",D535/C535*E535))</f>
        <v/>
      </c>
      <c r="G535" s="154" t="str">
        <f>IF(ISBLANK('Beladung des Speichers'!A535),"",SUMIFS('Beladung des Speichers'!$C$17:$C$300,'Beladung des Speichers'!$A$17:$A$300,A535))</f>
        <v/>
      </c>
      <c r="H535" s="112" t="str">
        <f>IF(ISBLANK('Beladung des Speichers'!A535),"",'Beladung des Speichers'!C535)</f>
        <v/>
      </c>
      <c r="I535" s="155" t="str">
        <f>IF(ISBLANK('Beladung des Speichers'!A535),"",SUMIFS('Beladung des Speichers'!$E$17:$E$1001,'Beladung des Speichers'!$A$17:$A$1001,'Ergebnis (detailliert)'!A535))</f>
        <v/>
      </c>
      <c r="J535" s="113" t="str">
        <f>IF(ISBLANK('Beladung des Speichers'!A535),"",'Beladung des Speichers'!E535)</f>
        <v/>
      </c>
      <c r="K535" s="155" t="str">
        <f>IF(ISBLANK('Beladung des Speichers'!A535),"",SUMIFS('Entladung des Speichers'!$C$17:$C$1001,'Entladung des Speichers'!$A$17:$A$1001,'Ergebnis (detailliert)'!A535))</f>
        <v/>
      </c>
      <c r="L535" s="156" t="str">
        <f t="shared" si="34"/>
        <v/>
      </c>
      <c r="M535" s="156" t="str">
        <f>IF(ISBLANK('Entladung des Speichers'!A535),"",'Entladung des Speichers'!C535)</f>
        <v/>
      </c>
      <c r="N535" s="155" t="str">
        <f>IF(ISBLANK('Beladung des Speichers'!A535),"",SUMIFS('Entladung des Speichers'!$E$17:$E$1001,'Entladung des Speichers'!$A$17:$A$1001,'Ergebnis (detailliert)'!$A$17:$A$300))</f>
        <v/>
      </c>
      <c r="O535" s="113" t="str">
        <f t="shared" si="35"/>
        <v/>
      </c>
      <c r="P535" s="17" t="str">
        <f>IFERROR(IF(A535="","",N535*'Ergebnis (detailliert)'!J535/'Ergebnis (detailliert)'!I535),0)</f>
        <v/>
      </c>
      <c r="Q535" s="95" t="str">
        <f t="shared" si="36"/>
        <v/>
      </c>
      <c r="R535" s="96" t="str">
        <f t="shared" si="37"/>
        <v/>
      </c>
      <c r="S535" s="97" t="str">
        <f>IF(A535="","",IF(LOOKUP(A535,Stammdaten!$A$17:$A$1001,Stammdaten!$G$17:$G$1001)="Nein",0,IF(ISBLANK('Beladung des Speichers'!A535),"",ROUND(MIN(J535,Q535)*-1,2))))</f>
        <v/>
      </c>
    </row>
    <row r="536" spans="1:19" x14ac:dyDescent="0.2">
      <c r="A536" s="98" t="str">
        <f>IF('Beladung des Speichers'!A536="","",'Beladung des Speichers'!A536)</f>
        <v/>
      </c>
      <c r="B536" s="98" t="str">
        <f>IF('Beladung des Speichers'!B536="","",'Beladung des Speichers'!B536)</f>
        <v/>
      </c>
      <c r="C536" s="150" t="str">
        <f>IF(ISBLANK('Beladung des Speichers'!A536),"",SUMIFS('Beladung des Speichers'!$C$17:$C$300,'Beladung des Speichers'!$A$17:$A$300,A536)-SUMIFS('Entladung des Speichers'!$C$17:$C$300,'Entladung des Speichers'!$A$17:$A$300,A536)+SUMIFS(Füllstände!$B$17:$B$299,Füllstände!$A$17:$A$299,A536)-SUMIFS(Füllstände!$C$17:$C$299,Füllstände!$A$17:$A$299,A536))</f>
        <v/>
      </c>
      <c r="D536" s="151" t="str">
        <f>IF(ISBLANK('Beladung des Speichers'!A536),"",C536*'Beladung des Speichers'!C536/SUMIFS('Beladung des Speichers'!$C$17:$C$300,'Beladung des Speichers'!$A$17:$A$300,A536))</f>
        <v/>
      </c>
      <c r="E536" s="152" t="str">
        <f>IF(ISBLANK('Beladung des Speichers'!A536),"",1/SUMIFS('Beladung des Speichers'!$C$17:$C$300,'Beladung des Speichers'!$A$17:$A$300,A536)*C536*SUMIF($A$17:$A$300,A536,'Beladung des Speichers'!$E$17:$E$300))</f>
        <v/>
      </c>
      <c r="F536" s="153" t="str">
        <f>IF(ISBLANK('Beladung des Speichers'!A536),"",IF(C536=0,"0,00",D536/C536*E536))</f>
        <v/>
      </c>
      <c r="G536" s="154" t="str">
        <f>IF(ISBLANK('Beladung des Speichers'!A536),"",SUMIFS('Beladung des Speichers'!$C$17:$C$300,'Beladung des Speichers'!$A$17:$A$300,A536))</f>
        <v/>
      </c>
      <c r="H536" s="112" t="str">
        <f>IF(ISBLANK('Beladung des Speichers'!A536),"",'Beladung des Speichers'!C536)</f>
        <v/>
      </c>
      <c r="I536" s="155" t="str">
        <f>IF(ISBLANK('Beladung des Speichers'!A536),"",SUMIFS('Beladung des Speichers'!$E$17:$E$1001,'Beladung des Speichers'!$A$17:$A$1001,'Ergebnis (detailliert)'!A536))</f>
        <v/>
      </c>
      <c r="J536" s="113" t="str">
        <f>IF(ISBLANK('Beladung des Speichers'!A536),"",'Beladung des Speichers'!E536)</f>
        <v/>
      </c>
      <c r="K536" s="155" t="str">
        <f>IF(ISBLANK('Beladung des Speichers'!A536),"",SUMIFS('Entladung des Speichers'!$C$17:$C$1001,'Entladung des Speichers'!$A$17:$A$1001,'Ergebnis (detailliert)'!A536))</f>
        <v/>
      </c>
      <c r="L536" s="156" t="str">
        <f t="shared" si="34"/>
        <v/>
      </c>
      <c r="M536" s="156" t="str">
        <f>IF(ISBLANK('Entladung des Speichers'!A536),"",'Entladung des Speichers'!C536)</f>
        <v/>
      </c>
      <c r="N536" s="155" t="str">
        <f>IF(ISBLANK('Beladung des Speichers'!A536),"",SUMIFS('Entladung des Speichers'!$E$17:$E$1001,'Entladung des Speichers'!$A$17:$A$1001,'Ergebnis (detailliert)'!$A$17:$A$300))</f>
        <v/>
      </c>
      <c r="O536" s="113" t="str">
        <f t="shared" si="35"/>
        <v/>
      </c>
      <c r="P536" s="17" t="str">
        <f>IFERROR(IF(A536="","",N536*'Ergebnis (detailliert)'!J536/'Ergebnis (detailliert)'!I536),0)</f>
        <v/>
      </c>
      <c r="Q536" s="95" t="str">
        <f t="shared" si="36"/>
        <v/>
      </c>
      <c r="R536" s="96" t="str">
        <f t="shared" si="37"/>
        <v/>
      </c>
      <c r="S536" s="97" t="str">
        <f>IF(A536="","",IF(LOOKUP(A536,Stammdaten!$A$17:$A$1001,Stammdaten!$G$17:$G$1001)="Nein",0,IF(ISBLANK('Beladung des Speichers'!A536),"",ROUND(MIN(J536,Q536)*-1,2))))</f>
        <v/>
      </c>
    </row>
    <row r="537" spans="1:19" x14ac:dyDescent="0.2">
      <c r="A537" s="98" t="str">
        <f>IF('Beladung des Speichers'!A537="","",'Beladung des Speichers'!A537)</f>
        <v/>
      </c>
      <c r="B537" s="98" t="str">
        <f>IF('Beladung des Speichers'!B537="","",'Beladung des Speichers'!B537)</f>
        <v/>
      </c>
      <c r="C537" s="150" t="str">
        <f>IF(ISBLANK('Beladung des Speichers'!A537),"",SUMIFS('Beladung des Speichers'!$C$17:$C$300,'Beladung des Speichers'!$A$17:$A$300,A537)-SUMIFS('Entladung des Speichers'!$C$17:$C$300,'Entladung des Speichers'!$A$17:$A$300,A537)+SUMIFS(Füllstände!$B$17:$B$299,Füllstände!$A$17:$A$299,A537)-SUMIFS(Füllstände!$C$17:$C$299,Füllstände!$A$17:$A$299,A537))</f>
        <v/>
      </c>
      <c r="D537" s="151" t="str">
        <f>IF(ISBLANK('Beladung des Speichers'!A537),"",C537*'Beladung des Speichers'!C537/SUMIFS('Beladung des Speichers'!$C$17:$C$300,'Beladung des Speichers'!$A$17:$A$300,A537))</f>
        <v/>
      </c>
      <c r="E537" s="152" t="str">
        <f>IF(ISBLANK('Beladung des Speichers'!A537),"",1/SUMIFS('Beladung des Speichers'!$C$17:$C$300,'Beladung des Speichers'!$A$17:$A$300,A537)*C537*SUMIF($A$17:$A$300,A537,'Beladung des Speichers'!$E$17:$E$300))</f>
        <v/>
      </c>
      <c r="F537" s="153" t="str">
        <f>IF(ISBLANK('Beladung des Speichers'!A537),"",IF(C537=0,"0,00",D537/C537*E537))</f>
        <v/>
      </c>
      <c r="G537" s="154" t="str">
        <f>IF(ISBLANK('Beladung des Speichers'!A537),"",SUMIFS('Beladung des Speichers'!$C$17:$C$300,'Beladung des Speichers'!$A$17:$A$300,A537))</f>
        <v/>
      </c>
      <c r="H537" s="112" t="str">
        <f>IF(ISBLANK('Beladung des Speichers'!A537),"",'Beladung des Speichers'!C537)</f>
        <v/>
      </c>
      <c r="I537" s="155" t="str">
        <f>IF(ISBLANK('Beladung des Speichers'!A537),"",SUMIFS('Beladung des Speichers'!$E$17:$E$1001,'Beladung des Speichers'!$A$17:$A$1001,'Ergebnis (detailliert)'!A537))</f>
        <v/>
      </c>
      <c r="J537" s="113" t="str">
        <f>IF(ISBLANK('Beladung des Speichers'!A537),"",'Beladung des Speichers'!E537)</f>
        <v/>
      </c>
      <c r="K537" s="155" t="str">
        <f>IF(ISBLANK('Beladung des Speichers'!A537),"",SUMIFS('Entladung des Speichers'!$C$17:$C$1001,'Entladung des Speichers'!$A$17:$A$1001,'Ergebnis (detailliert)'!A537))</f>
        <v/>
      </c>
      <c r="L537" s="156" t="str">
        <f t="shared" si="34"/>
        <v/>
      </c>
      <c r="M537" s="156" t="str">
        <f>IF(ISBLANK('Entladung des Speichers'!A537),"",'Entladung des Speichers'!C537)</f>
        <v/>
      </c>
      <c r="N537" s="155" t="str">
        <f>IF(ISBLANK('Beladung des Speichers'!A537),"",SUMIFS('Entladung des Speichers'!$E$17:$E$1001,'Entladung des Speichers'!$A$17:$A$1001,'Ergebnis (detailliert)'!$A$17:$A$300))</f>
        <v/>
      </c>
      <c r="O537" s="113" t="str">
        <f t="shared" si="35"/>
        <v/>
      </c>
      <c r="P537" s="17" t="str">
        <f>IFERROR(IF(A537="","",N537*'Ergebnis (detailliert)'!J537/'Ergebnis (detailliert)'!I537),0)</f>
        <v/>
      </c>
      <c r="Q537" s="95" t="str">
        <f t="shared" si="36"/>
        <v/>
      </c>
      <c r="R537" s="96" t="str">
        <f t="shared" si="37"/>
        <v/>
      </c>
      <c r="S537" s="97" t="str">
        <f>IF(A537="","",IF(LOOKUP(A537,Stammdaten!$A$17:$A$1001,Stammdaten!$G$17:$G$1001)="Nein",0,IF(ISBLANK('Beladung des Speichers'!A537),"",ROUND(MIN(J537,Q537)*-1,2))))</f>
        <v/>
      </c>
    </row>
    <row r="538" spans="1:19" x14ac:dyDescent="0.2">
      <c r="A538" s="98" t="str">
        <f>IF('Beladung des Speichers'!A538="","",'Beladung des Speichers'!A538)</f>
        <v/>
      </c>
      <c r="B538" s="98" t="str">
        <f>IF('Beladung des Speichers'!B538="","",'Beladung des Speichers'!B538)</f>
        <v/>
      </c>
      <c r="C538" s="150" t="str">
        <f>IF(ISBLANK('Beladung des Speichers'!A538),"",SUMIFS('Beladung des Speichers'!$C$17:$C$300,'Beladung des Speichers'!$A$17:$A$300,A538)-SUMIFS('Entladung des Speichers'!$C$17:$C$300,'Entladung des Speichers'!$A$17:$A$300,A538)+SUMIFS(Füllstände!$B$17:$B$299,Füllstände!$A$17:$A$299,A538)-SUMIFS(Füllstände!$C$17:$C$299,Füllstände!$A$17:$A$299,A538))</f>
        <v/>
      </c>
      <c r="D538" s="151" t="str">
        <f>IF(ISBLANK('Beladung des Speichers'!A538),"",C538*'Beladung des Speichers'!C538/SUMIFS('Beladung des Speichers'!$C$17:$C$300,'Beladung des Speichers'!$A$17:$A$300,A538))</f>
        <v/>
      </c>
      <c r="E538" s="152" t="str">
        <f>IF(ISBLANK('Beladung des Speichers'!A538),"",1/SUMIFS('Beladung des Speichers'!$C$17:$C$300,'Beladung des Speichers'!$A$17:$A$300,A538)*C538*SUMIF($A$17:$A$300,A538,'Beladung des Speichers'!$E$17:$E$300))</f>
        <v/>
      </c>
      <c r="F538" s="153" t="str">
        <f>IF(ISBLANK('Beladung des Speichers'!A538),"",IF(C538=0,"0,00",D538/C538*E538))</f>
        <v/>
      </c>
      <c r="G538" s="154" t="str">
        <f>IF(ISBLANK('Beladung des Speichers'!A538),"",SUMIFS('Beladung des Speichers'!$C$17:$C$300,'Beladung des Speichers'!$A$17:$A$300,A538))</f>
        <v/>
      </c>
      <c r="H538" s="112" t="str">
        <f>IF(ISBLANK('Beladung des Speichers'!A538),"",'Beladung des Speichers'!C538)</f>
        <v/>
      </c>
      <c r="I538" s="155" t="str">
        <f>IF(ISBLANK('Beladung des Speichers'!A538),"",SUMIFS('Beladung des Speichers'!$E$17:$E$1001,'Beladung des Speichers'!$A$17:$A$1001,'Ergebnis (detailliert)'!A538))</f>
        <v/>
      </c>
      <c r="J538" s="113" t="str">
        <f>IF(ISBLANK('Beladung des Speichers'!A538),"",'Beladung des Speichers'!E538)</f>
        <v/>
      </c>
      <c r="K538" s="155" t="str">
        <f>IF(ISBLANK('Beladung des Speichers'!A538),"",SUMIFS('Entladung des Speichers'!$C$17:$C$1001,'Entladung des Speichers'!$A$17:$A$1001,'Ergebnis (detailliert)'!A538))</f>
        <v/>
      </c>
      <c r="L538" s="156" t="str">
        <f t="shared" si="34"/>
        <v/>
      </c>
      <c r="M538" s="156" t="str">
        <f>IF(ISBLANK('Entladung des Speichers'!A538),"",'Entladung des Speichers'!C538)</f>
        <v/>
      </c>
      <c r="N538" s="155" t="str">
        <f>IF(ISBLANK('Beladung des Speichers'!A538),"",SUMIFS('Entladung des Speichers'!$E$17:$E$1001,'Entladung des Speichers'!$A$17:$A$1001,'Ergebnis (detailliert)'!$A$17:$A$300))</f>
        <v/>
      </c>
      <c r="O538" s="113" t="str">
        <f t="shared" si="35"/>
        <v/>
      </c>
      <c r="P538" s="17" t="str">
        <f>IFERROR(IF(A538="","",N538*'Ergebnis (detailliert)'!J538/'Ergebnis (detailliert)'!I538),0)</f>
        <v/>
      </c>
      <c r="Q538" s="95" t="str">
        <f t="shared" si="36"/>
        <v/>
      </c>
      <c r="R538" s="96" t="str">
        <f t="shared" si="37"/>
        <v/>
      </c>
      <c r="S538" s="97" t="str">
        <f>IF(A538="","",IF(LOOKUP(A538,Stammdaten!$A$17:$A$1001,Stammdaten!$G$17:$G$1001)="Nein",0,IF(ISBLANK('Beladung des Speichers'!A538),"",ROUND(MIN(J538,Q538)*-1,2))))</f>
        <v/>
      </c>
    </row>
    <row r="539" spans="1:19" x14ac:dyDescent="0.2">
      <c r="A539" s="98" t="str">
        <f>IF('Beladung des Speichers'!A539="","",'Beladung des Speichers'!A539)</f>
        <v/>
      </c>
      <c r="B539" s="98" t="str">
        <f>IF('Beladung des Speichers'!B539="","",'Beladung des Speichers'!B539)</f>
        <v/>
      </c>
      <c r="C539" s="150" t="str">
        <f>IF(ISBLANK('Beladung des Speichers'!A539),"",SUMIFS('Beladung des Speichers'!$C$17:$C$300,'Beladung des Speichers'!$A$17:$A$300,A539)-SUMIFS('Entladung des Speichers'!$C$17:$C$300,'Entladung des Speichers'!$A$17:$A$300,A539)+SUMIFS(Füllstände!$B$17:$B$299,Füllstände!$A$17:$A$299,A539)-SUMIFS(Füllstände!$C$17:$C$299,Füllstände!$A$17:$A$299,A539))</f>
        <v/>
      </c>
      <c r="D539" s="151" t="str">
        <f>IF(ISBLANK('Beladung des Speichers'!A539),"",C539*'Beladung des Speichers'!C539/SUMIFS('Beladung des Speichers'!$C$17:$C$300,'Beladung des Speichers'!$A$17:$A$300,A539))</f>
        <v/>
      </c>
      <c r="E539" s="152" t="str">
        <f>IF(ISBLANK('Beladung des Speichers'!A539),"",1/SUMIFS('Beladung des Speichers'!$C$17:$C$300,'Beladung des Speichers'!$A$17:$A$300,A539)*C539*SUMIF($A$17:$A$300,A539,'Beladung des Speichers'!$E$17:$E$300))</f>
        <v/>
      </c>
      <c r="F539" s="153" t="str">
        <f>IF(ISBLANK('Beladung des Speichers'!A539),"",IF(C539=0,"0,00",D539/C539*E539))</f>
        <v/>
      </c>
      <c r="G539" s="154" t="str">
        <f>IF(ISBLANK('Beladung des Speichers'!A539),"",SUMIFS('Beladung des Speichers'!$C$17:$C$300,'Beladung des Speichers'!$A$17:$A$300,A539))</f>
        <v/>
      </c>
      <c r="H539" s="112" t="str">
        <f>IF(ISBLANK('Beladung des Speichers'!A539),"",'Beladung des Speichers'!C539)</f>
        <v/>
      </c>
      <c r="I539" s="155" t="str">
        <f>IF(ISBLANK('Beladung des Speichers'!A539),"",SUMIFS('Beladung des Speichers'!$E$17:$E$1001,'Beladung des Speichers'!$A$17:$A$1001,'Ergebnis (detailliert)'!A539))</f>
        <v/>
      </c>
      <c r="J539" s="113" t="str">
        <f>IF(ISBLANK('Beladung des Speichers'!A539),"",'Beladung des Speichers'!E539)</f>
        <v/>
      </c>
      <c r="K539" s="155" t="str">
        <f>IF(ISBLANK('Beladung des Speichers'!A539),"",SUMIFS('Entladung des Speichers'!$C$17:$C$1001,'Entladung des Speichers'!$A$17:$A$1001,'Ergebnis (detailliert)'!A539))</f>
        <v/>
      </c>
      <c r="L539" s="156" t="str">
        <f t="shared" si="34"/>
        <v/>
      </c>
      <c r="M539" s="156" t="str">
        <f>IF(ISBLANK('Entladung des Speichers'!A539),"",'Entladung des Speichers'!C539)</f>
        <v/>
      </c>
      <c r="N539" s="155" t="str">
        <f>IF(ISBLANK('Beladung des Speichers'!A539),"",SUMIFS('Entladung des Speichers'!$E$17:$E$1001,'Entladung des Speichers'!$A$17:$A$1001,'Ergebnis (detailliert)'!$A$17:$A$300))</f>
        <v/>
      </c>
      <c r="O539" s="113" t="str">
        <f t="shared" si="35"/>
        <v/>
      </c>
      <c r="P539" s="17" t="str">
        <f>IFERROR(IF(A539="","",N539*'Ergebnis (detailliert)'!J539/'Ergebnis (detailliert)'!I539),0)</f>
        <v/>
      </c>
      <c r="Q539" s="95" t="str">
        <f t="shared" si="36"/>
        <v/>
      </c>
      <c r="R539" s="96" t="str">
        <f t="shared" si="37"/>
        <v/>
      </c>
      <c r="S539" s="97" t="str">
        <f>IF(A539="","",IF(LOOKUP(A539,Stammdaten!$A$17:$A$1001,Stammdaten!$G$17:$G$1001)="Nein",0,IF(ISBLANK('Beladung des Speichers'!A539),"",ROUND(MIN(J539,Q539)*-1,2))))</f>
        <v/>
      </c>
    </row>
    <row r="540" spans="1:19" x14ac:dyDescent="0.2">
      <c r="A540" s="98" t="str">
        <f>IF('Beladung des Speichers'!A540="","",'Beladung des Speichers'!A540)</f>
        <v/>
      </c>
      <c r="B540" s="98" t="str">
        <f>IF('Beladung des Speichers'!B540="","",'Beladung des Speichers'!B540)</f>
        <v/>
      </c>
      <c r="C540" s="150" t="str">
        <f>IF(ISBLANK('Beladung des Speichers'!A540),"",SUMIFS('Beladung des Speichers'!$C$17:$C$300,'Beladung des Speichers'!$A$17:$A$300,A540)-SUMIFS('Entladung des Speichers'!$C$17:$C$300,'Entladung des Speichers'!$A$17:$A$300,A540)+SUMIFS(Füllstände!$B$17:$B$299,Füllstände!$A$17:$A$299,A540)-SUMIFS(Füllstände!$C$17:$C$299,Füllstände!$A$17:$A$299,A540))</f>
        <v/>
      </c>
      <c r="D540" s="151" t="str">
        <f>IF(ISBLANK('Beladung des Speichers'!A540),"",C540*'Beladung des Speichers'!C540/SUMIFS('Beladung des Speichers'!$C$17:$C$300,'Beladung des Speichers'!$A$17:$A$300,A540))</f>
        <v/>
      </c>
      <c r="E540" s="152" t="str">
        <f>IF(ISBLANK('Beladung des Speichers'!A540),"",1/SUMIFS('Beladung des Speichers'!$C$17:$C$300,'Beladung des Speichers'!$A$17:$A$300,A540)*C540*SUMIF($A$17:$A$300,A540,'Beladung des Speichers'!$E$17:$E$300))</f>
        <v/>
      </c>
      <c r="F540" s="153" t="str">
        <f>IF(ISBLANK('Beladung des Speichers'!A540),"",IF(C540=0,"0,00",D540/C540*E540))</f>
        <v/>
      </c>
      <c r="G540" s="154" t="str">
        <f>IF(ISBLANK('Beladung des Speichers'!A540),"",SUMIFS('Beladung des Speichers'!$C$17:$C$300,'Beladung des Speichers'!$A$17:$A$300,A540))</f>
        <v/>
      </c>
      <c r="H540" s="112" t="str">
        <f>IF(ISBLANK('Beladung des Speichers'!A540),"",'Beladung des Speichers'!C540)</f>
        <v/>
      </c>
      <c r="I540" s="155" t="str">
        <f>IF(ISBLANK('Beladung des Speichers'!A540),"",SUMIFS('Beladung des Speichers'!$E$17:$E$1001,'Beladung des Speichers'!$A$17:$A$1001,'Ergebnis (detailliert)'!A540))</f>
        <v/>
      </c>
      <c r="J540" s="113" t="str">
        <f>IF(ISBLANK('Beladung des Speichers'!A540),"",'Beladung des Speichers'!E540)</f>
        <v/>
      </c>
      <c r="K540" s="155" t="str">
        <f>IF(ISBLANK('Beladung des Speichers'!A540),"",SUMIFS('Entladung des Speichers'!$C$17:$C$1001,'Entladung des Speichers'!$A$17:$A$1001,'Ergebnis (detailliert)'!A540))</f>
        <v/>
      </c>
      <c r="L540" s="156" t="str">
        <f t="shared" si="34"/>
        <v/>
      </c>
      <c r="M540" s="156" t="str">
        <f>IF(ISBLANK('Entladung des Speichers'!A540),"",'Entladung des Speichers'!C540)</f>
        <v/>
      </c>
      <c r="N540" s="155" t="str">
        <f>IF(ISBLANK('Beladung des Speichers'!A540),"",SUMIFS('Entladung des Speichers'!$E$17:$E$1001,'Entladung des Speichers'!$A$17:$A$1001,'Ergebnis (detailliert)'!$A$17:$A$300))</f>
        <v/>
      </c>
      <c r="O540" s="113" t="str">
        <f t="shared" si="35"/>
        <v/>
      </c>
      <c r="P540" s="17" t="str">
        <f>IFERROR(IF(A540="","",N540*'Ergebnis (detailliert)'!J540/'Ergebnis (detailliert)'!I540),0)</f>
        <v/>
      </c>
      <c r="Q540" s="95" t="str">
        <f t="shared" si="36"/>
        <v/>
      </c>
      <c r="R540" s="96" t="str">
        <f t="shared" si="37"/>
        <v/>
      </c>
      <c r="S540" s="97" t="str">
        <f>IF(A540="","",IF(LOOKUP(A540,Stammdaten!$A$17:$A$1001,Stammdaten!$G$17:$G$1001)="Nein",0,IF(ISBLANK('Beladung des Speichers'!A540),"",ROUND(MIN(J540,Q540)*-1,2))))</f>
        <v/>
      </c>
    </row>
    <row r="541" spans="1:19" x14ac:dyDescent="0.2">
      <c r="A541" s="98" t="str">
        <f>IF('Beladung des Speichers'!A541="","",'Beladung des Speichers'!A541)</f>
        <v/>
      </c>
      <c r="B541" s="98" t="str">
        <f>IF('Beladung des Speichers'!B541="","",'Beladung des Speichers'!B541)</f>
        <v/>
      </c>
      <c r="C541" s="150" t="str">
        <f>IF(ISBLANK('Beladung des Speichers'!A541),"",SUMIFS('Beladung des Speichers'!$C$17:$C$300,'Beladung des Speichers'!$A$17:$A$300,A541)-SUMIFS('Entladung des Speichers'!$C$17:$C$300,'Entladung des Speichers'!$A$17:$A$300,A541)+SUMIFS(Füllstände!$B$17:$B$299,Füllstände!$A$17:$A$299,A541)-SUMIFS(Füllstände!$C$17:$C$299,Füllstände!$A$17:$A$299,A541))</f>
        <v/>
      </c>
      <c r="D541" s="151" t="str">
        <f>IF(ISBLANK('Beladung des Speichers'!A541),"",C541*'Beladung des Speichers'!C541/SUMIFS('Beladung des Speichers'!$C$17:$C$300,'Beladung des Speichers'!$A$17:$A$300,A541))</f>
        <v/>
      </c>
      <c r="E541" s="152" t="str">
        <f>IF(ISBLANK('Beladung des Speichers'!A541),"",1/SUMIFS('Beladung des Speichers'!$C$17:$C$300,'Beladung des Speichers'!$A$17:$A$300,A541)*C541*SUMIF($A$17:$A$300,A541,'Beladung des Speichers'!$E$17:$E$300))</f>
        <v/>
      </c>
      <c r="F541" s="153" t="str">
        <f>IF(ISBLANK('Beladung des Speichers'!A541),"",IF(C541=0,"0,00",D541/C541*E541))</f>
        <v/>
      </c>
      <c r="G541" s="154" t="str">
        <f>IF(ISBLANK('Beladung des Speichers'!A541),"",SUMIFS('Beladung des Speichers'!$C$17:$C$300,'Beladung des Speichers'!$A$17:$A$300,A541))</f>
        <v/>
      </c>
      <c r="H541" s="112" t="str">
        <f>IF(ISBLANK('Beladung des Speichers'!A541),"",'Beladung des Speichers'!C541)</f>
        <v/>
      </c>
      <c r="I541" s="155" t="str">
        <f>IF(ISBLANK('Beladung des Speichers'!A541),"",SUMIFS('Beladung des Speichers'!$E$17:$E$1001,'Beladung des Speichers'!$A$17:$A$1001,'Ergebnis (detailliert)'!A541))</f>
        <v/>
      </c>
      <c r="J541" s="113" t="str">
        <f>IF(ISBLANK('Beladung des Speichers'!A541),"",'Beladung des Speichers'!E541)</f>
        <v/>
      </c>
      <c r="K541" s="155" t="str">
        <f>IF(ISBLANK('Beladung des Speichers'!A541),"",SUMIFS('Entladung des Speichers'!$C$17:$C$1001,'Entladung des Speichers'!$A$17:$A$1001,'Ergebnis (detailliert)'!A541))</f>
        <v/>
      </c>
      <c r="L541" s="156" t="str">
        <f t="shared" si="34"/>
        <v/>
      </c>
      <c r="M541" s="156" t="str">
        <f>IF(ISBLANK('Entladung des Speichers'!A541),"",'Entladung des Speichers'!C541)</f>
        <v/>
      </c>
      <c r="N541" s="155" t="str">
        <f>IF(ISBLANK('Beladung des Speichers'!A541),"",SUMIFS('Entladung des Speichers'!$E$17:$E$1001,'Entladung des Speichers'!$A$17:$A$1001,'Ergebnis (detailliert)'!$A$17:$A$300))</f>
        <v/>
      </c>
      <c r="O541" s="113" t="str">
        <f t="shared" si="35"/>
        <v/>
      </c>
      <c r="P541" s="17" t="str">
        <f>IFERROR(IF(A541="","",N541*'Ergebnis (detailliert)'!J541/'Ergebnis (detailliert)'!I541),0)</f>
        <v/>
      </c>
      <c r="Q541" s="95" t="str">
        <f t="shared" si="36"/>
        <v/>
      </c>
      <c r="R541" s="96" t="str">
        <f t="shared" si="37"/>
        <v/>
      </c>
      <c r="S541" s="97" t="str">
        <f>IF(A541="","",IF(LOOKUP(A541,Stammdaten!$A$17:$A$1001,Stammdaten!$G$17:$G$1001)="Nein",0,IF(ISBLANK('Beladung des Speichers'!A541),"",ROUND(MIN(J541,Q541)*-1,2))))</f>
        <v/>
      </c>
    </row>
    <row r="542" spans="1:19" x14ac:dyDescent="0.2">
      <c r="A542" s="98" t="str">
        <f>IF('Beladung des Speichers'!A542="","",'Beladung des Speichers'!A542)</f>
        <v/>
      </c>
      <c r="B542" s="98" t="str">
        <f>IF('Beladung des Speichers'!B542="","",'Beladung des Speichers'!B542)</f>
        <v/>
      </c>
      <c r="C542" s="150" t="str">
        <f>IF(ISBLANK('Beladung des Speichers'!A542),"",SUMIFS('Beladung des Speichers'!$C$17:$C$300,'Beladung des Speichers'!$A$17:$A$300,A542)-SUMIFS('Entladung des Speichers'!$C$17:$C$300,'Entladung des Speichers'!$A$17:$A$300,A542)+SUMIFS(Füllstände!$B$17:$B$299,Füllstände!$A$17:$A$299,A542)-SUMIFS(Füllstände!$C$17:$C$299,Füllstände!$A$17:$A$299,A542))</f>
        <v/>
      </c>
      <c r="D542" s="151" t="str">
        <f>IF(ISBLANK('Beladung des Speichers'!A542),"",C542*'Beladung des Speichers'!C542/SUMIFS('Beladung des Speichers'!$C$17:$C$300,'Beladung des Speichers'!$A$17:$A$300,A542))</f>
        <v/>
      </c>
      <c r="E542" s="152" t="str">
        <f>IF(ISBLANK('Beladung des Speichers'!A542),"",1/SUMIFS('Beladung des Speichers'!$C$17:$C$300,'Beladung des Speichers'!$A$17:$A$300,A542)*C542*SUMIF($A$17:$A$300,A542,'Beladung des Speichers'!$E$17:$E$300))</f>
        <v/>
      </c>
      <c r="F542" s="153" t="str">
        <f>IF(ISBLANK('Beladung des Speichers'!A542),"",IF(C542=0,"0,00",D542/C542*E542))</f>
        <v/>
      </c>
      <c r="G542" s="154" t="str">
        <f>IF(ISBLANK('Beladung des Speichers'!A542),"",SUMIFS('Beladung des Speichers'!$C$17:$C$300,'Beladung des Speichers'!$A$17:$A$300,A542))</f>
        <v/>
      </c>
      <c r="H542" s="112" t="str">
        <f>IF(ISBLANK('Beladung des Speichers'!A542),"",'Beladung des Speichers'!C542)</f>
        <v/>
      </c>
      <c r="I542" s="155" t="str">
        <f>IF(ISBLANK('Beladung des Speichers'!A542),"",SUMIFS('Beladung des Speichers'!$E$17:$E$1001,'Beladung des Speichers'!$A$17:$A$1001,'Ergebnis (detailliert)'!A542))</f>
        <v/>
      </c>
      <c r="J542" s="113" t="str">
        <f>IF(ISBLANK('Beladung des Speichers'!A542),"",'Beladung des Speichers'!E542)</f>
        <v/>
      </c>
      <c r="K542" s="155" t="str">
        <f>IF(ISBLANK('Beladung des Speichers'!A542),"",SUMIFS('Entladung des Speichers'!$C$17:$C$1001,'Entladung des Speichers'!$A$17:$A$1001,'Ergebnis (detailliert)'!A542))</f>
        <v/>
      </c>
      <c r="L542" s="156" t="str">
        <f t="shared" si="34"/>
        <v/>
      </c>
      <c r="M542" s="156" t="str">
        <f>IF(ISBLANK('Entladung des Speichers'!A542),"",'Entladung des Speichers'!C542)</f>
        <v/>
      </c>
      <c r="N542" s="155" t="str">
        <f>IF(ISBLANK('Beladung des Speichers'!A542),"",SUMIFS('Entladung des Speichers'!$E$17:$E$1001,'Entladung des Speichers'!$A$17:$A$1001,'Ergebnis (detailliert)'!$A$17:$A$300))</f>
        <v/>
      </c>
      <c r="O542" s="113" t="str">
        <f t="shared" si="35"/>
        <v/>
      </c>
      <c r="P542" s="17" t="str">
        <f>IFERROR(IF(A542="","",N542*'Ergebnis (detailliert)'!J542/'Ergebnis (detailliert)'!I542),0)</f>
        <v/>
      </c>
      <c r="Q542" s="95" t="str">
        <f t="shared" si="36"/>
        <v/>
      </c>
      <c r="R542" s="96" t="str">
        <f t="shared" si="37"/>
        <v/>
      </c>
      <c r="S542" s="97" t="str">
        <f>IF(A542="","",IF(LOOKUP(A542,Stammdaten!$A$17:$A$1001,Stammdaten!$G$17:$G$1001)="Nein",0,IF(ISBLANK('Beladung des Speichers'!A542),"",ROUND(MIN(J542,Q542)*-1,2))))</f>
        <v/>
      </c>
    </row>
    <row r="543" spans="1:19" x14ac:dyDescent="0.2">
      <c r="A543" s="98" t="str">
        <f>IF('Beladung des Speichers'!A543="","",'Beladung des Speichers'!A543)</f>
        <v/>
      </c>
      <c r="B543" s="98" t="str">
        <f>IF('Beladung des Speichers'!B543="","",'Beladung des Speichers'!B543)</f>
        <v/>
      </c>
      <c r="C543" s="150" t="str">
        <f>IF(ISBLANK('Beladung des Speichers'!A543),"",SUMIFS('Beladung des Speichers'!$C$17:$C$300,'Beladung des Speichers'!$A$17:$A$300,A543)-SUMIFS('Entladung des Speichers'!$C$17:$C$300,'Entladung des Speichers'!$A$17:$A$300,A543)+SUMIFS(Füllstände!$B$17:$B$299,Füllstände!$A$17:$A$299,A543)-SUMIFS(Füllstände!$C$17:$C$299,Füllstände!$A$17:$A$299,A543))</f>
        <v/>
      </c>
      <c r="D543" s="151" t="str">
        <f>IF(ISBLANK('Beladung des Speichers'!A543),"",C543*'Beladung des Speichers'!C543/SUMIFS('Beladung des Speichers'!$C$17:$C$300,'Beladung des Speichers'!$A$17:$A$300,A543))</f>
        <v/>
      </c>
      <c r="E543" s="152" t="str">
        <f>IF(ISBLANK('Beladung des Speichers'!A543),"",1/SUMIFS('Beladung des Speichers'!$C$17:$C$300,'Beladung des Speichers'!$A$17:$A$300,A543)*C543*SUMIF($A$17:$A$300,A543,'Beladung des Speichers'!$E$17:$E$300))</f>
        <v/>
      </c>
      <c r="F543" s="153" t="str">
        <f>IF(ISBLANK('Beladung des Speichers'!A543),"",IF(C543=0,"0,00",D543/C543*E543))</f>
        <v/>
      </c>
      <c r="G543" s="154" t="str">
        <f>IF(ISBLANK('Beladung des Speichers'!A543),"",SUMIFS('Beladung des Speichers'!$C$17:$C$300,'Beladung des Speichers'!$A$17:$A$300,A543))</f>
        <v/>
      </c>
      <c r="H543" s="112" t="str">
        <f>IF(ISBLANK('Beladung des Speichers'!A543),"",'Beladung des Speichers'!C543)</f>
        <v/>
      </c>
      <c r="I543" s="155" t="str">
        <f>IF(ISBLANK('Beladung des Speichers'!A543),"",SUMIFS('Beladung des Speichers'!$E$17:$E$1001,'Beladung des Speichers'!$A$17:$A$1001,'Ergebnis (detailliert)'!A543))</f>
        <v/>
      </c>
      <c r="J543" s="113" t="str">
        <f>IF(ISBLANK('Beladung des Speichers'!A543),"",'Beladung des Speichers'!E543)</f>
        <v/>
      </c>
      <c r="K543" s="155" t="str">
        <f>IF(ISBLANK('Beladung des Speichers'!A543),"",SUMIFS('Entladung des Speichers'!$C$17:$C$1001,'Entladung des Speichers'!$A$17:$A$1001,'Ergebnis (detailliert)'!A543))</f>
        <v/>
      </c>
      <c r="L543" s="156" t="str">
        <f t="shared" si="34"/>
        <v/>
      </c>
      <c r="M543" s="156" t="str">
        <f>IF(ISBLANK('Entladung des Speichers'!A543),"",'Entladung des Speichers'!C543)</f>
        <v/>
      </c>
      <c r="N543" s="155" t="str">
        <f>IF(ISBLANK('Beladung des Speichers'!A543),"",SUMIFS('Entladung des Speichers'!$E$17:$E$1001,'Entladung des Speichers'!$A$17:$A$1001,'Ergebnis (detailliert)'!$A$17:$A$300))</f>
        <v/>
      </c>
      <c r="O543" s="113" t="str">
        <f t="shared" si="35"/>
        <v/>
      </c>
      <c r="P543" s="17" t="str">
        <f>IFERROR(IF(A543="","",N543*'Ergebnis (detailliert)'!J543/'Ergebnis (detailliert)'!I543),0)</f>
        <v/>
      </c>
      <c r="Q543" s="95" t="str">
        <f t="shared" si="36"/>
        <v/>
      </c>
      <c r="R543" s="96" t="str">
        <f t="shared" si="37"/>
        <v/>
      </c>
      <c r="S543" s="97" t="str">
        <f>IF(A543="","",IF(LOOKUP(A543,Stammdaten!$A$17:$A$1001,Stammdaten!$G$17:$G$1001)="Nein",0,IF(ISBLANK('Beladung des Speichers'!A543),"",ROUND(MIN(J543,Q543)*-1,2))))</f>
        <v/>
      </c>
    </row>
    <row r="544" spans="1:19" x14ac:dyDescent="0.2">
      <c r="A544" s="98" t="str">
        <f>IF('Beladung des Speichers'!A544="","",'Beladung des Speichers'!A544)</f>
        <v/>
      </c>
      <c r="B544" s="98" t="str">
        <f>IF('Beladung des Speichers'!B544="","",'Beladung des Speichers'!B544)</f>
        <v/>
      </c>
      <c r="C544" s="150" t="str">
        <f>IF(ISBLANK('Beladung des Speichers'!A544),"",SUMIFS('Beladung des Speichers'!$C$17:$C$300,'Beladung des Speichers'!$A$17:$A$300,A544)-SUMIFS('Entladung des Speichers'!$C$17:$C$300,'Entladung des Speichers'!$A$17:$A$300,A544)+SUMIFS(Füllstände!$B$17:$B$299,Füllstände!$A$17:$A$299,A544)-SUMIFS(Füllstände!$C$17:$C$299,Füllstände!$A$17:$A$299,A544))</f>
        <v/>
      </c>
      <c r="D544" s="151" t="str">
        <f>IF(ISBLANK('Beladung des Speichers'!A544),"",C544*'Beladung des Speichers'!C544/SUMIFS('Beladung des Speichers'!$C$17:$C$300,'Beladung des Speichers'!$A$17:$A$300,A544))</f>
        <v/>
      </c>
      <c r="E544" s="152" t="str">
        <f>IF(ISBLANK('Beladung des Speichers'!A544),"",1/SUMIFS('Beladung des Speichers'!$C$17:$C$300,'Beladung des Speichers'!$A$17:$A$300,A544)*C544*SUMIF($A$17:$A$300,A544,'Beladung des Speichers'!$E$17:$E$300))</f>
        <v/>
      </c>
      <c r="F544" s="153" t="str">
        <f>IF(ISBLANK('Beladung des Speichers'!A544),"",IF(C544=0,"0,00",D544/C544*E544))</f>
        <v/>
      </c>
      <c r="G544" s="154" t="str">
        <f>IF(ISBLANK('Beladung des Speichers'!A544),"",SUMIFS('Beladung des Speichers'!$C$17:$C$300,'Beladung des Speichers'!$A$17:$A$300,A544))</f>
        <v/>
      </c>
      <c r="H544" s="112" t="str">
        <f>IF(ISBLANK('Beladung des Speichers'!A544),"",'Beladung des Speichers'!C544)</f>
        <v/>
      </c>
      <c r="I544" s="155" t="str">
        <f>IF(ISBLANK('Beladung des Speichers'!A544),"",SUMIFS('Beladung des Speichers'!$E$17:$E$1001,'Beladung des Speichers'!$A$17:$A$1001,'Ergebnis (detailliert)'!A544))</f>
        <v/>
      </c>
      <c r="J544" s="113" t="str">
        <f>IF(ISBLANK('Beladung des Speichers'!A544),"",'Beladung des Speichers'!E544)</f>
        <v/>
      </c>
      <c r="K544" s="155" t="str">
        <f>IF(ISBLANK('Beladung des Speichers'!A544),"",SUMIFS('Entladung des Speichers'!$C$17:$C$1001,'Entladung des Speichers'!$A$17:$A$1001,'Ergebnis (detailliert)'!A544))</f>
        <v/>
      </c>
      <c r="L544" s="156" t="str">
        <f t="shared" si="34"/>
        <v/>
      </c>
      <c r="M544" s="156" t="str">
        <f>IF(ISBLANK('Entladung des Speichers'!A544),"",'Entladung des Speichers'!C544)</f>
        <v/>
      </c>
      <c r="N544" s="155" t="str">
        <f>IF(ISBLANK('Beladung des Speichers'!A544),"",SUMIFS('Entladung des Speichers'!$E$17:$E$1001,'Entladung des Speichers'!$A$17:$A$1001,'Ergebnis (detailliert)'!$A$17:$A$300))</f>
        <v/>
      </c>
      <c r="O544" s="113" t="str">
        <f t="shared" si="35"/>
        <v/>
      </c>
      <c r="P544" s="17" t="str">
        <f>IFERROR(IF(A544="","",N544*'Ergebnis (detailliert)'!J544/'Ergebnis (detailliert)'!I544),0)</f>
        <v/>
      </c>
      <c r="Q544" s="95" t="str">
        <f t="shared" si="36"/>
        <v/>
      </c>
      <c r="R544" s="96" t="str">
        <f t="shared" si="37"/>
        <v/>
      </c>
      <c r="S544" s="97" t="str">
        <f>IF(A544="","",IF(LOOKUP(A544,Stammdaten!$A$17:$A$1001,Stammdaten!$G$17:$G$1001)="Nein",0,IF(ISBLANK('Beladung des Speichers'!A544),"",ROUND(MIN(J544,Q544)*-1,2))))</f>
        <v/>
      </c>
    </row>
    <row r="545" spans="1:19" x14ac:dyDescent="0.2">
      <c r="A545" s="98" t="str">
        <f>IF('Beladung des Speichers'!A545="","",'Beladung des Speichers'!A545)</f>
        <v/>
      </c>
      <c r="B545" s="98" t="str">
        <f>IF('Beladung des Speichers'!B545="","",'Beladung des Speichers'!B545)</f>
        <v/>
      </c>
      <c r="C545" s="150" t="str">
        <f>IF(ISBLANK('Beladung des Speichers'!A545),"",SUMIFS('Beladung des Speichers'!$C$17:$C$300,'Beladung des Speichers'!$A$17:$A$300,A545)-SUMIFS('Entladung des Speichers'!$C$17:$C$300,'Entladung des Speichers'!$A$17:$A$300,A545)+SUMIFS(Füllstände!$B$17:$B$299,Füllstände!$A$17:$A$299,A545)-SUMIFS(Füllstände!$C$17:$C$299,Füllstände!$A$17:$A$299,A545))</f>
        <v/>
      </c>
      <c r="D545" s="151" t="str">
        <f>IF(ISBLANK('Beladung des Speichers'!A545),"",C545*'Beladung des Speichers'!C545/SUMIFS('Beladung des Speichers'!$C$17:$C$300,'Beladung des Speichers'!$A$17:$A$300,A545))</f>
        <v/>
      </c>
      <c r="E545" s="152" t="str">
        <f>IF(ISBLANK('Beladung des Speichers'!A545),"",1/SUMIFS('Beladung des Speichers'!$C$17:$C$300,'Beladung des Speichers'!$A$17:$A$300,A545)*C545*SUMIF($A$17:$A$300,A545,'Beladung des Speichers'!$E$17:$E$300))</f>
        <v/>
      </c>
      <c r="F545" s="153" t="str">
        <f>IF(ISBLANK('Beladung des Speichers'!A545),"",IF(C545=0,"0,00",D545/C545*E545))</f>
        <v/>
      </c>
      <c r="G545" s="154" t="str">
        <f>IF(ISBLANK('Beladung des Speichers'!A545),"",SUMIFS('Beladung des Speichers'!$C$17:$C$300,'Beladung des Speichers'!$A$17:$A$300,A545))</f>
        <v/>
      </c>
      <c r="H545" s="112" t="str">
        <f>IF(ISBLANK('Beladung des Speichers'!A545),"",'Beladung des Speichers'!C545)</f>
        <v/>
      </c>
      <c r="I545" s="155" t="str">
        <f>IF(ISBLANK('Beladung des Speichers'!A545),"",SUMIFS('Beladung des Speichers'!$E$17:$E$1001,'Beladung des Speichers'!$A$17:$A$1001,'Ergebnis (detailliert)'!A545))</f>
        <v/>
      </c>
      <c r="J545" s="113" t="str">
        <f>IF(ISBLANK('Beladung des Speichers'!A545),"",'Beladung des Speichers'!E545)</f>
        <v/>
      </c>
      <c r="K545" s="155" t="str">
        <f>IF(ISBLANK('Beladung des Speichers'!A545),"",SUMIFS('Entladung des Speichers'!$C$17:$C$1001,'Entladung des Speichers'!$A$17:$A$1001,'Ergebnis (detailliert)'!A545))</f>
        <v/>
      </c>
      <c r="L545" s="156" t="str">
        <f t="shared" si="34"/>
        <v/>
      </c>
      <c r="M545" s="156" t="str">
        <f>IF(ISBLANK('Entladung des Speichers'!A545),"",'Entladung des Speichers'!C545)</f>
        <v/>
      </c>
      <c r="N545" s="155" t="str">
        <f>IF(ISBLANK('Beladung des Speichers'!A545),"",SUMIFS('Entladung des Speichers'!$E$17:$E$1001,'Entladung des Speichers'!$A$17:$A$1001,'Ergebnis (detailliert)'!$A$17:$A$300))</f>
        <v/>
      </c>
      <c r="O545" s="113" t="str">
        <f t="shared" si="35"/>
        <v/>
      </c>
      <c r="P545" s="17" t="str">
        <f>IFERROR(IF(A545="","",N545*'Ergebnis (detailliert)'!J545/'Ergebnis (detailliert)'!I545),0)</f>
        <v/>
      </c>
      <c r="Q545" s="95" t="str">
        <f t="shared" si="36"/>
        <v/>
      </c>
      <c r="R545" s="96" t="str">
        <f t="shared" si="37"/>
        <v/>
      </c>
      <c r="S545" s="97" t="str">
        <f>IF(A545="","",IF(LOOKUP(A545,Stammdaten!$A$17:$A$1001,Stammdaten!$G$17:$G$1001)="Nein",0,IF(ISBLANK('Beladung des Speichers'!A545),"",ROUND(MIN(J545,Q545)*-1,2))))</f>
        <v/>
      </c>
    </row>
    <row r="546" spans="1:19" x14ac:dyDescent="0.2">
      <c r="A546" s="98" t="str">
        <f>IF('Beladung des Speichers'!A546="","",'Beladung des Speichers'!A546)</f>
        <v/>
      </c>
      <c r="B546" s="98" t="str">
        <f>IF('Beladung des Speichers'!B546="","",'Beladung des Speichers'!B546)</f>
        <v/>
      </c>
      <c r="C546" s="150" t="str">
        <f>IF(ISBLANK('Beladung des Speichers'!A546),"",SUMIFS('Beladung des Speichers'!$C$17:$C$300,'Beladung des Speichers'!$A$17:$A$300,A546)-SUMIFS('Entladung des Speichers'!$C$17:$C$300,'Entladung des Speichers'!$A$17:$A$300,A546)+SUMIFS(Füllstände!$B$17:$B$299,Füllstände!$A$17:$A$299,A546)-SUMIFS(Füllstände!$C$17:$C$299,Füllstände!$A$17:$A$299,A546))</f>
        <v/>
      </c>
      <c r="D546" s="151" t="str">
        <f>IF(ISBLANK('Beladung des Speichers'!A546),"",C546*'Beladung des Speichers'!C546/SUMIFS('Beladung des Speichers'!$C$17:$C$300,'Beladung des Speichers'!$A$17:$A$300,A546))</f>
        <v/>
      </c>
      <c r="E546" s="152" t="str">
        <f>IF(ISBLANK('Beladung des Speichers'!A546),"",1/SUMIFS('Beladung des Speichers'!$C$17:$C$300,'Beladung des Speichers'!$A$17:$A$300,A546)*C546*SUMIF($A$17:$A$300,A546,'Beladung des Speichers'!$E$17:$E$300))</f>
        <v/>
      </c>
      <c r="F546" s="153" t="str">
        <f>IF(ISBLANK('Beladung des Speichers'!A546),"",IF(C546=0,"0,00",D546/C546*E546))</f>
        <v/>
      </c>
      <c r="G546" s="154" t="str">
        <f>IF(ISBLANK('Beladung des Speichers'!A546),"",SUMIFS('Beladung des Speichers'!$C$17:$C$300,'Beladung des Speichers'!$A$17:$A$300,A546))</f>
        <v/>
      </c>
      <c r="H546" s="112" t="str">
        <f>IF(ISBLANK('Beladung des Speichers'!A546),"",'Beladung des Speichers'!C546)</f>
        <v/>
      </c>
      <c r="I546" s="155" t="str">
        <f>IF(ISBLANK('Beladung des Speichers'!A546),"",SUMIFS('Beladung des Speichers'!$E$17:$E$1001,'Beladung des Speichers'!$A$17:$A$1001,'Ergebnis (detailliert)'!A546))</f>
        <v/>
      </c>
      <c r="J546" s="113" t="str">
        <f>IF(ISBLANK('Beladung des Speichers'!A546),"",'Beladung des Speichers'!E546)</f>
        <v/>
      </c>
      <c r="K546" s="155" t="str">
        <f>IF(ISBLANK('Beladung des Speichers'!A546),"",SUMIFS('Entladung des Speichers'!$C$17:$C$1001,'Entladung des Speichers'!$A$17:$A$1001,'Ergebnis (detailliert)'!A546))</f>
        <v/>
      </c>
      <c r="L546" s="156" t="str">
        <f t="shared" si="34"/>
        <v/>
      </c>
      <c r="M546" s="156" t="str">
        <f>IF(ISBLANK('Entladung des Speichers'!A546),"",'Entladung des Speichers'!C546)</f>
        <v/>
      </c>
      <c r="N546" s="155" t="str">
        <f>IF(ISBLANK('Beladung des Speichers'!A546),"",SUMIFS('Entladung des Speichers'!$E$17:$E$1001,'Entladung des Speichers'!$A$17:$A$1001,'Ergebnis (detailliert)'!$A$17:$A$300))</f>
        <v/>
      </c>
      <c r="O546" s="113" t="str">
        <f t="shared" si="35"/>
        <v/>
      </c>
      <c r="P546" s="17" t="str">
        <f>IFERROR(IF(A546="","",N546*'Ergebnis (detailliert)'!J546/'Ergebnis (detailliert)'!I546),0)</f>
        <v/>
      </c>
      <c r="Q546" s="95" t="str">
        <f t="shared" si="36"/>
        <v/>
      </c>
      <c r="R546" s="96" t="str">
        <f t="shared" si="37"/>
        <v/>
      </c>
      <c r="S546" s="97" t="str">
        <f>IF(A546="","",IF(LOOKUP(A546,Stammdaten!$A$17:$A$1001,Stammdaten!$G$17:$G$1001)="Nein",0,IF(ISBLANK('Beladung des Speichers'!A546),"",ROUND(MIN(J546,Q546)*-1,2))))</f>
        <v/>
      </c>
    </row>
    <row r="547" spans="1:19" x14ac:dyDescent="0.2">
      <c r="A547" s="98" t="str">
        <f>IF('Beladung des Speichers'!A547="","",'Beladung des Speichers'!A547)</f>
        <v/>
      </c>
      <c r="B547" s="98" t="str">
        <f>IF('Beladung des Speichers'!B547="","",'Beladung des Speichers'!B547)</f>
        <v/>
      </c>
      <c r="C547" s="150" t="str">
        <f>IF(ISBLANK('Beladung des Speichers'!A547),"",SUMIFS('Beladung des Speichers'!$C$17:$C$300,'Beladung des Speichers'!$A$17:$A$300,A547)-SUMIFS('Entladung des Speichers'!$C$17:$C$300,'Entladung des Speichers'!$A$17:$A$300,A547)+SUMIFS(Füllstände!$B$17:$B$299,Füllstände!$A$17:$A$299,A547)-SUMIFS(Füllstände!$C$17:$C$299,Füllstände!$A$17:$A$299,A547))</f>
        <v/>
      </c>
      <c r="D547" s="151" t="str">
        <f>IF(ISBLANK('Beladung des Speichers'!A547),"",C547*'Beladung des Speichers'!C547/SUMIFS('Beladung des Speichers'!$C$17:$C$300,'Beladung des Speichers'!$A$17:$A$300,A547))</f>
        <v/>
      </c>
      <c r="E547" s="152" t="str">
        <f>IF(ISBLANK('Beladung des Speichers'!A547),"",1/SUMIFS('Beladung des Speichers'!$C$17:$C$300,'Beladung des Speichers'!$A$17:$A$300,A547)*C547*SUMIF($A$17:$A$300,A547,'Beladung des Speichers'!$E$17:$E$300))</f>
        <v/>
      </c>
      <c r="F547" s="153" t="str">
        <f>IF(ISBLANK('Beladung des Speichers'!A547),"",IF(C547=0,"0,00",D547/C547*E547))</f>
        <v/>
      </c>
      <c r="G547" s="154" t="str">
        <f>IF(ISBLANK('Beladung des Speichers'!A547),"",SUMIFS('Beladung des Speichers'!$C$17:$C$300,'Beladung des Speichers'!$A$17:$A$300,A547))</f>
        <v/>
      </c>
      <c r="H547" s="112" t="str">
        <f>IF(ISBLANK('Beladung des Speichers'!A547),"",'Beladung des Speichers'!C547)</f>
        <v/>
      </c>
      <c r="I547" s="155" t="str">
        <f>IF(ISBLANK('Beladung des Speichers'!A547),"",SUMIFS('Beladung des Speichers'!$E$17:$E$1001,'Beladung des Speichers'!$A$17:$A$1001,'Ergebnis (detailliert)'!A547))</f>
        <v/>
      </c>
      <c r="J547" s="113" t="str">
        <f>IF(ISBLANK('Beladung des Speichers'!A547),"",'Beladung des Speichers'!E547)</f>
        <v/>
      </c>
      <c r="K547" s="155" t="str">
        <f>IF(ISBLANK('Beladung des Speichers'!A547),"",SUMIFS('Entladung des Speichers'!$C$17:$C$1001,'Entladung des Speichers'!$A$17:$A$1001,'Ergebnis (detailliert)'!A547))</f>
        <v/>
      </c>
      <c r="L547" s="156" t="str">
        <f t="shared" si="34"/>
        <v/>
      </c>
      <c r="M547" s="156" t="str">
        <f>IF(ISBLANK('Entladung des Speichers'!A547),"",'Entladung des Speichers'!C547)</f>
        <v/>
      </c>
      <c r="N547" s="155" t="str">
        <f>IF(ISBLANK('Beladung des Speichers'!A547),"",SUMIFS('Entladung des Speichers'!$E$17:$E$1001,'Entladung des Speichers'!$A$17:$A$1001,'Ergebnis (detailliert)'!$A$17:$A$300))</f>
        <v/>
      </c>
      <c r="O547" s="113" t="str">
        <f t="shared" si="35"/>
        <v/>
      </c>
      <c r="P547" s="17" t="str">
        <f>IFERROR(IF(A547="","",N547*'Ergebnis (detailliert)'!J547/'Ergebnis (detailliert)'!I547),0)</f>
        <v/>
      </c>
      <c r="Q547" s="95" t="str">
        <f t="shared" si="36"/>
        <v/>
      </c>
      <c r="R547" s="96" t="str">
        <f t="shared" si="37"/>
        <v/>
      </c>
      <c r="S547" s="97" t="str">
        <f>IF(A547="","",IF(LOOKUP(A547,Stammdaten!$A$17:$A$1001,Stammdaten!$G$17:$G$1001)="Nein",0,IF(ISBLANK('Beladung des Speichers'!A547),"",ROUND(MIN(J547,Q547)*-1,2))))</f>
        <v/>
      </c>
    </row>
    <row r="548" spans="1:19" x14ac:dyDescent="0.2">
      <c r="A548" s="98" t="str">
        <f>IF('Beladung des Speichers'!A548="","",'Beladung des Speichers'!A548)</f>
        <v/>
      </c>
      <c r="B548" s="98" t="str">
        <f>IF('Beladung des Speichers'!B548="","",'Beladung des Speichers'!B548)</f>
        <v/>
      </c>
      <c r="C548" s="150" t="str">
        <f>IF(ISBLANK('Beladung des Speichers'!A548),"",SUMIFS('Beladung des Speichers'!$C$17:$C$300,'Beladung des Speichers'!$A$17:$A$300,A548)-SUMIFS('Entladung des Speichers'!$C$17:$C$300,'Entladung des Speichers'!$A$17:$A$300,A548)+SUMIFS(Füllstände!$B$17:$B$299,Füllstände!$A$17:$A$299,A548)-SUMIFS(Füllstände!$C$17:$C$299,Füllstände!$A$17:$A$299,A548))</f>
        <v/>
      </c>
      <c r="D548" s="151" t="str">
        <f>IF(ISBLANK('Beladung des Speichers'!A548),"",C548*'Beladung des Speichers'!C548/SUMIFS('Beladung des Speichers'!$C$17:$C$300,'Beladung des Speichers'!$A$17:$A$300,A548))</f>
        <v/>
      </c>
      <c r="E548" s="152" t="str">
        <f>IF(ISBLANK('Beladung des Speichers'!A548),"",1/SUMIFS('Beladung des Speichers'!$C$17:$C$300,'Beladung des Speichers'!$A$17:$A$300,A548)*C548*SUMIF($A$17:$A$300,A548,'Beladung des Speichers'!$E$17:$E$300))</f>
        <v/>
      </c>
      <c r="F548" s="153" t="str">
        <f>IF(ISBLANK('Beladung des Speichers'!A548),"",IF(C548=0,"0,00",D548/C548*E548))</f>
        <v/>
      </c>
      <c r="G548" s="154" t="str">
        <f>IF(ISBLANK('Beladung des Speichers'!A548),"",SUMIFS('Beladung des Speichers'!$C$17:$C$300,'Beladung des Speichers'!$A$17:$A$300,A548))</f>
        <v/>
      </c>
      <c r="H548" s="112" t="str">
        <f>IF(ISBLANK('Beladung des Speichers'!A548),"",'Beladung des Speichers'!C548)</f>
        <v/>
      </c>
      <c r="I548" s="155" t="str">
        <f>IF(ISBLANK('Beladung des Speichers'!A548),"",SUMIFS('Beladung des Speichers'!$E$17:$E$1001,'Beladung des Speichers'!$A$17:$A$1001,'Ergebnis (detailliert)'!A548))</f>
        <v/>
      </c>
      <c r="J548" s="113" t="str">
        <f>IF(ISBLANK('Beladung des Speichers'!A548),"",'Beladung des Speichers'!E548)</f>
        <v/>
      </c>
      <c r="K548" s="155" t="str">
        <f>IF(ISBLANK('Beladung des Speichers'!A548),"",SUMIFS('Entladung des Speichers'!$C$17:$C$1001,'Entladung des Speichers'!$A$17:$A$1001,'Ergebnis (detailliert)'!A548))</f>
        <v/>
      </c>
      <c r="L548" s="156" t="str">
        <f t="shared" si="34"/>
        <v/>
      </c>
      <c r="M548" s="156" t="str">
        <f>IF(ISBLANK('Entladung des Speichers'!A548),"",'Entladung des Speichers'!C548)</f>
        <v/>
      </c>
      <c r="N548" s="155" t="str">
        <f>IF(ISBLANK('Beladung des Speichers'!A548),"",SUMIFS('Entladung des Speichers'!$E$17:$E$1001,'Entladung des Speichers'!$A$17:$A$1001,'Ergebnis (detailliert)'!$A$17:$A$300))</f>
        <v/>
      </c>
      <c r="O548" s="113" t="str">
        <f t="shared" si="35"/>
        <v/>
      </c>
      <c r="P548" s="17" t="str">
        <f>IFERROR(IF(A548="","",N548*'Ergebnis (detailliert)'!J548/'Ergebnis (detailliert)'!I548),0)</f>
        <v/>
      </c>
      <c r="Q548" s="95" t="str">
        <f t="shared" si="36"/>
        <v/>
      </c>
      <c r="R548" s="96" t="str">
        <f t="shared" si="37"/>
        <v/>
      </c>
      <c r="S548" s="97" t="str">
        <f>IF(A548="","",IF(LOOKUP(A548,Stammdaten!$A$17:$A$1001,Stammdaten!$G$17:$G$1001)="Nein",0,IF(ISBLANK('Beladung des Speichers'!A548),"",ROUND(MIN(J548,Q548)*-1,2))))</f>
        <v/>
      </c>
    </row>
    <row r="549" spans="1:19" x14ac:dyDescent="0.2">
      <c r="A549" s="98" t="str">
        <f>IF('Beladung des Speichers'!A549="","",'Beladung des Speichers'!A549)</f>
        <v/>
      </c>
      <c r="B549" s="98" t="str">
        <f>IF('Beladung des Speichers'!B549="","",'Beladung des Speichers'!B549)</f>
        <v/>
      </c>
      <c r="C549" s="150" t="str">
        <f>IF(ISBLANK('Beladung des Speichers'!A549),"",SUMIFS('Beladung des Speichers'!$C$17:$C$300,'Beladung des Speichers'!$A$17:$A$300,A549)-SUMIFS('Entladung des Speichers'!$C$17:$C$300,'Entladung des Speichers'!$A$17:$A$300,A549)+SUMIFS(Füllstände!$B$17:$B$299,Füllstände!$A$17:$A$299,A549)-SUMIFS(Füllstände!$C$17:$C$299,Füllstände!$A$17:$A$299,A549))</f>
        <v/>
      </c>
      <c r="D549" s="151" t="str">
        <f>IF(ISBLANK('Beladung des Speichers'!A549),"",C549*'Beladung des Speichers'!C549/SUMIFS('Beladung des Speichers'!$C$17:$C$300,'Beladung des Speichers'!$A$17:$A$300,A549))</f>
        <v/>
      </c>
      <c r="E549" s="152" t="str">
        <f>IF(ISBLANK('Beladung des Speichers'!A549),"",1/SUMIFS('Beladung des Speichers'!$C$17:$C$300,'Beladung des Speichers'!$A$17:$A$300,A549)*C549*SUMIF($A$17:$A$300,A549,'Beladung des Speichers'!$E$17:$E$300))</f>
        <v/>
      </c>
      <c r="F549" s="153" t="str">
        <f>IF(ISBLANK('Beladung des Speichers'!A549),"",IF(C549=0,"0,00",D549/C549*E549))</f>
        <v/>
      </c>
      <c r="G549" s="154" t="str">
        <f>IF(ISBLANK('Beladung des Speichers'!A549),"",SUMIFS('Beladung des Speichers'!$C$17:$C$300,'Beladung des Speichers'!$A$17:$A$300,A549))</f>
        <v/>
      </c>
      <c r="H549" s="112" t="str">
        <f>IF(ISBLANK('Beladung des Speichers'!A549),"",'Beladung des Speichers'!C549)</f>
        <v/>
      </c>
      <c r="I549" s="155" t="str">
        <f>IF(ISBLANK('Beladung des Speichers'!A549),"",SUMIFS('Beladung des Speichers'!$E$17:$E$1001,'Beladung des Speichers'!$A$17:$A$1001,'Ergebnis (detailliert)'!A549))</f>
        <v/>
      </c>
      <c r="J549" s="113" t="str">
        <f>IF(ISBLANK('Beladung des Speichers'!A549),"",'Beladung des Speichers'!E549)</f>
        <v/>
      </c>
      <c r="K549" s="155" t="str">
        <f>IF(ISBLANK('Beladung des Speichers'!A549),"",SUMIFS('Entladung des Speichers'!$C$17:$C$1001,'Entladung des Speichers'!$A$17:$A$1001,'Ergebnis (detailliert)'!A549))</f>
        <v/>
      </c>
      <c r="L549" s="156" t="str">
        <f t="shared" si="34"/>
        <v/>
      </c>
      <c r="M549" s="156" t="str">
        <f>IF(ISBLANK('Entladung des Speichers'!A549),"",'Entladung des Speichers'!C549)</f>
        <v/>
      </c>
      <c r="N549" s="155" t="str">
        <f>IF(ISBLANK('Beladung des Speichers'!A549),"",SUMIFS('Entladung des Speichers'!$E$17:$E$1001,'Entladung des Speichers'!$A$17:$A$1001,'Ergebnis (detailliert)'!$A$17:$A$300))</f>
        <v/>
      </c>
      <c r="O549" s="113" t="str">
        <f t="shared" si="35"/>
        <v/>
      </c>
      <c r="P549" s="17" t="str">
        <f>IFERROR(IF(A549="","",N549*'Ergebnis (detailliert)'!J549/'Ergebnis (detailliert)'!I549),0)</f>
        <v/>
      </c>
      <c r="Q549" s="95" t="str">
        <f t="shared" si="36"/>
        <v/>
      </c>
      <c r="R549" s="96" t="str">
        <f t="shared" si="37"/>
        <v/>
      </c>
      <c r="S549" s="97" t="str">
        <f>IF(A549="","",IF(LOOKUP(A549,Stammdaten!$A$17:$A$1001,Stammdaten!$G$17:$G$1001)="Nein",0,IF(ISBLANK('Beladung des Speichers'!A549),"",ROUND(MIN(J549,Q549)*-1,2))))</f>
        <v/>
      </c>
    </row>
    <row r="550" spans="1:19" x14ac:dyDescent="0.2">
      <c r="A550" s="98" t="str">
        <f>IF('Beladung des Speichers'!A550="","",'Beladung des Speichers'!A550)</f>
        <v/>
      </c>
      <c r="B550" s="98" t="str">
        <f>IF('Beladung des Speichers'!B550="","",'Beladung des Speichers'!B550)</f>
        <v/>
      </c>
      <c r="C550" s="150" t="str">
        <f>IF(ISBLANK('Beladung des Speichers'!A550),"",SUMIFS('Beladung des Speichers'!$C$17:$C$300,'Beladung des Speichers'!$A$17:$A$300,A550)-SUMIFS('Entladung des Speichers'!$C$17:$C$300,'Entladung des Speichers'!$A$17:$A$300,A550)+SUMIFS(Füllstände!$B$17:$B$299,Füllstände!$A$17:$A$299,A550)-SUMIFS(Füllstände!$C$17:$C$299,Füllstände!$A$17:$A$299,A550))</f>
        <v/>
      </c>
      <c r="D550" s="151" t="str">
        <f>IF(ISBLANK('Beladung des Speichers'!A550),"",C550*'Beladung des Speichers'!C550/SUMIFS('Beladung des Speichers'!$C$17:$C$300,'Beladung des Speichers'!$A$17:$A$300,A550))</f>
        <v/>
      </c>
      <c r="E550" s="152" t="str">
        <f>IF(ISBLANK('Beladung des Speichers'!A550),"",1/SUMIFS('Beladung des Speichers'!$C$17:$C$300,'Beladung des Speichers'!$A$17:$A$300,A550)*C550*SUMIF($A$17:$A$300,A550,'Beladung des Speichers'!$E$17:$E$300))</f>
        <v/>
      </c>
      <c r="F550" s="153" t="str">
        <f>IF(ISBLANK('Beladung des Speichers'!A550),"",IF(C550=0,"0,00",D550/C550*E550))</f>
        <v/>
      </c>
      <c r="G550" s="154" t="str">
        <f>IF(ISBLANK('Beladung des Speichers'!A550),"",SUMIFS('Beladung des Speichers'!$C$17:$C$300,'Beladung des Speichers'!$A$17:$A$300,A550))</f>
        <v/>
      </c>
      <c r="H550" s="112" t="str">
        <f>IF(ISBLANK('Beladung des Speichers'!A550),"",'Beladung des Speichers'!C550)</f>
        <v/>
      </c>
      <c r="I550" s="155" t="str">
        <f>IF(ISBLANK('Beladung des Speichers'!A550),"",SUMIFS('Beladung des Speichers'!$E$17:$E$1001,'Beladung des Speichers'!$A$17:$A$1001,'Ergebnis (detailliert)'!A550))</f>
        <v/>
      </c>
      <c r="J550" s="113" t="str">
        <f>IF(ISBLANK('Beladung des Speichers'!A550),"",'Beladung des Speichers'!E550)</f>
        <v/>
      </c>
      <c r="K550" s="155" t="str">
        <f>IF(ISBLANK('Beladung des Speichers'!A550),"",SUMIFS('Entladung des Speichers'!$C$17:$C$1001,'Entladung des Speichers'!$A$17:$A$1001,'Ergebnis (detailliert)'!A550))</f>
        <v/>
      </c>
      <c r="L550" s="156" t="str">
        <f t="shared" si="34"/>
        <v/>
      </c>
      <c r="M550" s="156" t="str">
        <f>IF(ISBLANK('Entladung des Speichers'!A550),"",'Entladung des Speichers'!C550)</f>
        <v/>
      </c>
      <c r="N550" s="155" t="str">
        <f>IF(ISBLANK('Beladung des Speichers'!A550),"",SUMIFS('Entladung des Speichers'!$E$17:$E$1001,'Entladung des Speichers'!$A$17:$A$1001,'Ergebnis (detailliert)'!$A$17:$A$300))</f>
        <v/>
      </c>
      <c r="O550" s="113" t="str">
        <f t="shared" si="35"/>
        <v/>
      </c>
      <c r="P550" s="17" t="str">
        <f>IFERROR(IF(A550="","",N550*'Ergebnis (detailliert)'!J550/'Ergebnis (detailliert)'!I550),0)</f>
        <v/>
      </c>
      <c r="Q550" s="95" t="str">
        <f t="shared" si="36"/>
        <v/>
      </c>
      <c r="R550" s="96" t="str">
        <f t="shared" si="37"/>
        <v/>
      </c>
      <c r="S550" s="97" t="str">
        <f>IF(A550="","",IF(LOOKUP(A550,Stammdaten!$A$17:$A$1001,Stammdaten!$G$17:$G$1001)="Nein",0,IF(ISBLANK('Beladung des Speichers'!A550),"",ROUND(MIN(J550,Q550)*-1,2))))</f>
        <v/>
      </c>
    </row>
    <row r="551" spans="1:19" x14ac:dyDescent="0.2">
      <c r="A551" s="98" t="str">
        <f>IF('Beladung des Speichers'!A551="","",'Beladung des Speichers'!A551)</f>
        <v/>
      </c>
      <c r="B551" s="98" t="str">
        <f>IF('Beladung des Speichers'!B551="","",'Beladung des Speichers'!B551)</f>
        <v/>
      </c>
      <c r="C551" s="150" t="str">
        <f>IF(ISBLANK('Beladung des Speichers'!A551),"",SUMIFS('Beladung des Speichers'!$C$17:$C$300,'Beladung des Speichers'!$A$17:$A$300,A551)-SUMIFS('Entladung des Speichers'!$C$17:$C$300,'Entladung des Speichers'!$A$17:$A$300,A551)+SUMIFS(Füllstände!$B$17:$B$299,Füllstände!$A$17:$A$299,A551)-SUMIFS(Füllstände!$C$17:$C$299,Füllstände!$A$17:$A$299,A551))</f>
        <v/>
      </c>
      <c r="D551" s="151" t="str">
        <f>IF(ISBLANK('Beladung des Speichers'!A551),"",C551*'Beladung des Speichers'!C551/SUMIFS('Beladung des Speichers'!$C$17:$C$300,'Beladung des Speichers'!$A$17:$A$300,A551))</f>
        <v/>
      </c>
      <c r="E551" s="152" t="str">
        <f>IF(ISBLANK('Beladung des Speichers'!A551),"",1/SUMIFS('Beladung des Speichers'!$C$17:$C$300,'Beladung des Speichers'!$A$17:$A$300,A551)*C551*SUMIF($A$17:$A$300,A551,'Beladung des Speichers'!$E$17:$E$300))</f>
        <v/>
      </c>
      <c r="F551" s="153" t="str">
        <f>IF(ISBLANK('Beladung des Speichers'!A551),"",IF(C551=0,"0,00",D551/C551*E551))</f>
        <v/>
      </c>
      <c r="G551" s="154" t="str">
        <f>IF(ISBLANK('Beladung des Speichers'!A551),"",SUMIFS('Beladung des Speichers'!$C$17:$C$300,'Beladung des Speichers'!$A$17:$A$300,A551))</f>
        <v/>
      </c>
      <c r="H551" s="112" t="str">
        <f>IF(ISBLANK('Beladung des Speichers'!A551),"",'Beladung des Speichers'!C551)</f>
        <v/>
      </c>
      <c r="I551" s="155" t="str">
        <f>IF(ISBLANK('Beladung des Speichers'!A551),"",SUMIFS('Beladung des Speichers'!$E$17:$E$1001,'Beladung des Speichers'!$A$17:$A$1001,'Ergebnis (detailliert)'!A551))</f>
        <v/>
      </c>
      <c r="J551" s="113" t="str">
        <f>IF(ISBLANK('Beladung des Speichers'!A551),"",'Beladung des Speichers'!E551)</f>
        <v/>
      </c>
      <c r="K551" s="155" t="str">
        <f>IF(ISBLANK('Beladung des Speichers'!A551),"",SUMIFS('Entladung des Speichers'!$C$17:$C$1001,'Entladung des Speichers'!$A$17:$A$1001,'Ergebnis (detailliert)'!A551))</f>
        <v/>
      </c>
      <c r="L551" s="156" t="str">
        <f t="shared" si="34"/>
        <v/>
      </c>
      <c r="M551" s="156" t="str">
        <f>IF(ISBLANK('Entladung des Speichers'!A551),"",'Entladung des Speichers'!C551)</f>
        <v/>
      </c>
      <c r="N551" s="155" t="str">
        <f>IF(ISBLANK('Beladung des Speichers'!A551),"",SUMIFS('Entladung des Speichers'!$E$17:$E$1001,'Entladung des Speichers'!$A$17:$A$1001,'Ergebnis (detailliert)'!$A$17:$A$300))</f>
        <v/>
      </c>
      <c r="O551" s="113" t="str">
        <f t="shared" si="35"/>
        <v/>
      </c>
      <c r="P551" s="17" t="str">
        <f>IFERROR(IF(A551="","",N551*'Ergebnis (detailliert)'!J551/'Ergebnis (detailliert)'!I551),0)</f>
        <v/>
      </c>
      <c r="Q551" s="95" t="str">
        <f t="shared" si="36"/>
        <v/>
      </c>
      <c r="R551" s="96" t="str">
        <f t="shared" si="37"/>
        <v/>
      </c>
      <c r="S551" s="97" t="str">
        <f>IF(A551="","",IF(LOOKUP(A551,Stammdaten!$A$17:$A$1001,Stammdaten!$G$17:$G$1001)="Nein",0,IF(ISBLANK('Beladung des Speichers'!A551),"",ROUND(MIN(J551,Q551)*-1,2))))</f>
        <v/>
      </c>
    </row>
    <row r="552" spans="1:19" x14ac:dyDescent="0.2">
      <c r="A552" s="98" t="str">
        <f>IF('Beladung des Speichers'!A552="","",'Beladung des Speichers'!A552)</f>
        <v/>
      </c>
      <c r="B552" s="98" t="str">
        <f>IF('Beladung des Speichers'!B552="","",'Beladung des Speichers'!B552)</f>
        <v/>
      </c>
      <c r="C552" s="150" t="str">
        <f>IF(ISBLANK('Beladung des Speichers'!A552),"",SUMIFS('Beladung des Speichers'!$C$17:$C$300,'Beladung des Speichers'!$A$17:$A$300,A552)-SUMIFS('Entladung des Speichers'!$C$17:$C$300,'Entladung des Speichers'!$A$17:$A$300,A552)+SUMIFS(Füllstände!$B$17:$B$299,Füllstände!$A$17:$A$299,A552)-SUMIFS(Füllstände!$C$17:$C$299,Füllstände!$A$17:$A$299,A552))</f>
        <v/>
      </c>
      <c r="D552" s="151" t="str">
        <f>IF(ISBLANK('Beladung des Speichers'!A552),"",C552*'Beladung des Speichers'!C552/SUMIFS('Beladung des Speichers'!$C$17:$C$300,'Beladung des Speichers'!$A$17:$A$300,A552))</f>
        <v/>
      </c>
      <c r="E552" s="152" t="str">
        <f>IF(ISBLANK('Beladung des Speichers'!A552),"",1/SUMIFS('Beladung des Speichers'!$C$17:$C$300,'Beladung des Speichers'!$A$17:$A$300,A552)*C552*SUMIF($A$17:$A$300,A552,'Beladung des Speichers'!$E$17:$E$300))</f>
        <v/>
      </c>
      <c r="F552" s="153" t="str">
        <f>IF(ISBLANK('Beladung des Speichers'!A552),"",IF(C552=0,"0,00",D552/C552*E552))</f>
        <v/>
      </c>
      <c r="G552" s="154" t="str">
        <f>IF(ISBLANK('Beladung des Speichers'!A552),"",SUMIFS('Beladung des Speichers'!$C$17:$C$300,'Beladung des Speichers'!$A$17:$A$300,A552))</f>
        <v/>
      </c>
      <c r="H552" s="112" t="str">
        <f>IF(ISBLANK('Beladung des Speichers'!A552),"",'Beladung des Speichers'!C552)</f>
        <v/>
      </c>
      <c r="I552" s="155" t="str">
        <f>IF(ISBLANK('Beladung des Speichers'!A552),"",SUMIFS('Beladung des Speichers'!$E$17:$E$1001,'Beladung des Speichers'!$A$17:$A$1001,'Ergebnis (detailliert)'!A552))</f>
        <v/>
      </c>
      <c r="J552" s="113" t="str">
        <f>IF(ISBLANK('Beladung des Speichers'!A552),"",'Beladung des Speichers'!E552)</f>
        <v/>
      </c>
      <c r="K552" s="155" t="str">
        <f>IF(ISBLANK('Beladung des Speichers'!A552),"",SUMIFS('Entladung des Speichers'!$C$17:$C$1001,'Entladung des Speichers'!$A$17:$A$1001,'Ergebnis (detailliert)'!A552))</f>
        <v/>
      </c>
      <c r="L552" s="156" t="str">
        <f t="shared" si="34"/>
        <v/>
      </c>
      <c r="M552" s="156" t="str">
        <f>IF(ISBLANK('Entladung des Speichers'!A552),"",'Entladung des Speichers'!C552)</f>
        <v/>
      </c>
      <c r="N552" s="155" t="str">
        <f>IF(ISBLANK('Beladung des Speichers'!A552),"",SUMIFS('Entladung des Speichers'!$E$17:$E$1001,'Entladung des Speichers'!$A$17:$A$1001,'Ergebnis (detailliert)'!$A$17:$A$300))</f>
        <v/>
      </c>
      <c r="O552" s="113" t="str">
        <f t="shared" si="35"/>
        <v/>
      </c>
      <c r="P552" s="17" t="str">
        <f>IFERROR(IF(A552="","",N552*'Ergebnis (detailliert)'!J552/'Ergebnis (detailliert)'!I552),0)</f>
        <v/>
      </c>
      <c r="Q552" s="95" t="str">
        <f t="shared" si="36"/>
        <v/>
      </c>
      <c r="R552" s="96" t="str">
        <f t="shared" si="37"/>
        <v/>
      </c>
      <c r="S552" s="97" t="str">
        <f>IF(A552="","",IF(LOOKUP(A552,Stammdaten!$A$17:$A$1001,Stammdaten!$G$17:$G$1001)="Nein",0,IF(ISBLANK('Beladung des Speichers'!A552),"",ROUND(MIN(J552,Q552)*-1,2))))</f>
        <v/>
      </c>
    </row>
    <row r="553" spans="1:19" x14ac:dyDescent="0.2">
      <c r="A553" s="98" t="str">
        <f>IF('Beladung des Speichers'!A553="","",'Beladung des Speichers'!A553)</f>
        <v/>
      </c>
      <c r="B553" s="98" t="str">
        <f>IF('Beladung des Speichers'!B553="","",'Beladung des Speichers'!B553)</f>
        <v/>
      </c>
      <c r="C553" s="150" t="str">
        <f>IF(ISBLANK('Beladung des Speichers'!A553),"",SUMIFS('Beladung des Speichers'!$C$17:$C$300,'Beladung des Speichers'!$A$17:$A$300,A553)-SUMIFS('Entladung des Speichers'!$C$17:$C$300,'Entladung des Speichers'!$A$17:$A$300,A553)+SUMIFS(Füllstände!$B$17:$B$299,Füllstände!$A$17:$A$299,A553)-SUMIFS(Füllstände!$C$17:$C$299,Füllstände!$A$17:$A$299,A553))</f>
        <v/>
      </c>
      <c r="D553" s="151" t="str">
        <f>IF(ISBLANK('Beladung des Speichers'!A553),"",C553*'Beladung des Speichers'!C553/SUMIFS('Beladung des Speichers'!$C$17:$C$300,'Beladung des Speichers'!$A$17:$A$300,A553))</f>
        <v/>
      </c>
      <c r="E553" s="152" t="str">
        <f>IF(ISBLANK('Beladung des Speichers'!A553),"",1/SUMIFS('Beladung des Speichers'!$C$17:$C$300,'Beladung des Speichers'!$A$17:$A$300,A553)*C553*SUMIF($A$17:$A$300,A553,'Beladung des Speichers'!$E$17:$E$300))</f>
        <v/>
      </c>
      <c r="F553" s="153" t="str">
        <f>IF(ISBLANK('Beladung des Speichers'!A553),"",IF(C553=0,"0,00",D553/C553*E553))</f>
        <v/>
      </c>
      <c r="G553" s="154" t="str">
        <f>IF(ISBLANK('Beladung des Speichers'!A553),"",SUMIFS('Beladung des Speichers'!$C$17:$C$300,'Beladung des Speichers'!$A$17:$A$300,A553))</f>
        <v/>
      </c>
      <c r="H553" s="112" t="str">
        <f>IF(ISBLANK('Beladung des Speichers'!A553),"",'Beladung des Speichers'!C553)</f>
        <v/>
      </c>
      <c r="I553" s="155" t="str">
        <f>IF(ISBLANK('Beladung des Speichers'!A553),"",SUMIFS('Beladung des Speichers'!$E$17:$E$1001,'Beladung des Speichers'!$A$17:$A$1001,'Ergebnis (detailliert)'!A553))</f>
        <v/>
      </c>
      <c r="J553" s="113" t="str">
        <f>IF(ISBLANK('Beladung des Speichers'!A553),"",'Beladung des Speichers'!E553)</f>
        <v/>
      </c>
      <c r="K553" s="155" t="str">
        <f>IF(ISBLANK('Beladung des Speichers'!A553),"",SUMIFS('Entladung des Speichers'!$C$17:$C$1001,'Entladung des Speichers'!$A$17:$A$1001,'Ergebnis (detailliert)'!A553))</f>
        <v/>
      </c>
      <c r="L553" s="156" t="str">
        <f t="shared" si="34"/>
        <v/>
      </c>
      <c r="M553" s="156" t="str">
        <f>IF(ISBLANK('Entladung des Speichers'!A553),"",'Entladung des Speichers'!C553)</f>
        <v/>
      </c>
      <c r="N553" s="155" t="str">
        <f>IF(ISBLANK('Beladung des Speichers'!A553),"",SUMIFS('Entladung des Speichers'!$E$17:$E$1001,'Entladung des Speichers'!$A$17:$A$1001,'Ergebnis (detailliert)'!$A$17:$A$300))</f>
        <v/>
      </c>
      <c r="O553" s="113" t="str">
        <f t="shared" si="35"/>
        <v/>
      </c>
      <c r="P553" s="17" t="str">
        <f>IFERROR(IF(A553="","",N553*'Ergebnis (detailliert)'!J553/'Ergebnis (detailliert)'!I553),0)</f>
        <v/>
      </c>
      <c r="Q553" s="95" t="str">
        <f t="shared" si="36"/>
        <v/>
      </c>
      <c r="R553" s="96" t="str">
        <f t="shared" si="37"/>
        <v/>
      </c>
      <c r="S553" s="97" t="str">
        <f>IF(A553="","",IF(LOOKUP(A553,Stammdaten!$A$17:$A$1001,Stammdaten!$G$17:$G$1001)="Nein",0,IF(ISBLANK('Beladung des Speichers'!A553),"",ROUND(MIN(J553,Q553)*-1,2))))</f>
        <v/>
      </c>
    </row>
    <row r="554" spans="1:19" x14ac:dyDescent="0.2">
      <c r="A554" s="98" t="str">
        <f>IF('Beladung des Speichers'!A554="","",'Beladung des Speichers'!A554)</f>
        <v/>
      </c>
      <c r="B554" s="98" t="str">
        <f>IF('Beladung des Speichers'!B554="","",'Beladung des Speichers'!B554)</f>
        <v/>
      </c>
      <c r="C554" s="150" t="str">
        <f>IF(ISBLANK('Beladung des Speichers'!A554),"",SUMIFS('Beladung des Speichers'!$C$17:$C$300,'Beladung des Speichers'!$A$17:$A$300,A554)-SUMIFS('Entladung des Speichers'!$C$17:$C$300,'Entladung des Speichers'!$A$17:$A$300,A554)+SUMIFS(Füllstände!$B$17:$B$299,Füllstände!$A$17:$A$299,A554)-SUMIFS(Füllstände!$C$17:$C$299,Füllstände!$A$17:$A$299,A554))</f>
        <v/>
      </c>
      <c r="D554" s="151" t="str">
        <f>IF(ISBLANK('Beladung des Speichers'!A554),"",C554*'Beladung des Speichers'!C554/SUMIFS('Beladung des Speichers'!$C$17:$C$300,'Beladung des Speichers'!$A$17:$A$300,A554))</f>
        <v/>
      </c>
      <c r="E554" s="152" t="str">
        <f>IF(ISBLANK('Beladung des Speichers'!A554),"",1/SUMIFS('Beladung des Speichers'!$C$17:$C$300,'Beladung des Speichers'!$A$17:$A$300,A554)*C554*SUMIF($A$17:$A$300,A554,'Beladung des Speichers'!$E$17:$E$300))</f>
        <v/>
      </c>
      <c r="F554" s="153" t="str">
        <f>IF(ISBLANK('Beladung des Speichers'!A554),"",IF(C554=0,"0,00",D554/C554*E554))</f>
        <v/>
      </c>
      <c r="G554" s="154" t="str">
        <f>IF(ISBLANK('Beladung des Speichers'!A554),"",SUMIFS('Beladung des Speichers'!$C$17:$C$300,'Beladung des Speichers'!$A$17:$A$300,A554))</f>
        <v/>
      </c>
      <c r="H554" s="112" t="str">
        <f>IF(ISBLANK('Beladung des Speichers'!A554),"",'Beladung des Speichers'!C554)</f>
        <v/>
      </c>
      <c r="I554" s="155" t="str">
        <f>IF(ISBLANK('Beladung des Speichers'!A554),"",SUMIFS('Beladung des Speichers'!$E$17:$E$1001,'Beladung des Speichers'!$A$17:$A$1001,'Ergebnis (detailliert)'!A554))</f>
        <v/>
      </c>
      <c r="J554" s="113" t="str">
        <f>IF(ISBLANK('Beladung des Speichers'!A554),"",'Beladung des Speichers'!E554)</f>
        <v/>
      </c>
      <c r="K554" s="155" t="str">
        <f>IF(ISBLANK('Beladung des Speichers'!A554),"",SUMIFS('Entladung des Speichers'!$C$17:$C$1001,'Entladung des Speichers'!$A$17:$A$1001,'Ergebnis (detailliert)'!A554))</f>
        <v/>
      </c>
      <c r="L554" s="156" t="str">
        <f t="shared" si="34"/>
        <v/>
      </c>
      <c r="M554" s="156" t="str">
        <f>IF(ISBLANK('Entladung des Speichers'!A554),"",'Entladung des Speichers'!C554)</f>
        <v/>
      </c>
      <c r="N554" s="155" t="str">
        <f>IF(ISBLANK('Beladung des Speichers'!A554),"",SUMIFS('Entladung des Speichers'!$E$17:$E$1001,'Entladung des Speichers'!$A$17:$A$1001,'Ergebnis (detailliert)'!$A$17:$A$300))</f>
        <v/>
      </c>
      <c r="O554" s="113" t="str">
        <f t="shared" si="35"/>
        <v/>
      </c>
      <c r="P554" s="17" t="str">
        <f>IFERROR(IF(A554="","",N554*'Ergebnis (detailliert)'!J554/'Ergebnis (detailliert)'!I554),0)</f>
        <v/>
      </c>
      <c r="Q554" s="95" t="str">
        <f t="shared" si="36"/>
        <v/>
      </c>
      <c r="R554" s="96" t="str">
        <f t="shared" si="37"/>
        <v/>
      </c>
      <c r="S554" s="97" t="str">
        <f>IF(A554="","",IF(LOOKUP(A554,Stammdaten!$A$17:$A$1001,Stammdaten!$G$17:$G$1001)="Nein",0,IF(ISBLANK('Beladung des Speichers'!A554),"",ROUND(MIN(J554,Q554)*-1,2))))</f>
        <v/>
      </c>
    </row>
    <row r="555" spans="1:19" x14ac:dyDescent="0.2">
      <c r="A555" s="98" t="str">
        <f>IF('Beladung des Speichers'!A555="","",'Beladung des Speichers'!A555)</f>
        <v/>
      </c>
      <c r="B555" s="98" t="str">
        <f>IF('Beladung des Speichers'!B555="","",'Beladung des Speichers'!B555)</f>
        <v/>
      </c>
      <c r="C555" s="150" t="str">
        <f>IF(ISBLANK('Beladung des Speichers'!A555),"",SUMIFS('Beladung des Speichers'!$C$17:$C$300,'Beladung des Speichers'!$A$17:$A$300,A555)-SUMIFS('Entladung des Speichers'!$C$17:$C$300,'Entladung des Speichers'!$A$17:$A$300,A555)+SUMIFS(Füllstände!$B$17:$B$299,Füllstände!$A$17:$A$299,A555)-SUMIFS(Füllstände!$C$17:$C$299,Füllstände!$A$17:$A$299,A555))</f>
        <v/>
      </c>
      <c r="D555" s="151" t="str">
        <f>IF(ISBLANK('Beladung des Speichers'!A555),"",C555*'Beladung des Speichers'!C555/SUMIFS('Beladung des Speichers'!$C$17:$C$300,'Beladung des Speichers'!$A$17:$A$300,A555))</f>
        <v/>
      </c>
      <c r="E555" s="152" t="str">
        <f>IF(ISBLANK('Beladung des Speichers'!A555),"",1/SUMIFS('Beladung des Speichers'!$C$17:$C$300,'Beladung des Speichers'!$A$17:$A$300,A555)*C555*SUMIF($A$17:$A$300,A555,'Beladung des Speichers'!$E$17:$E$300))</f>
        <v/>
      </c>
      <c r="F555" s="153" t="str">
        <f>IF(ISBLANK('Beladung des Speichers'!A555),"",IF(C555=0,"0,00",D555/C555*E555))</f>
        <v/>
      </c>
      <c r="G555" s="154" t="str">
        <f>IF(ISBLANK('Beladung des Speichers'!A555),"",SUMIFS('Beladung des Speichers'!$C$17:$C$300,'Beladung des Speichers'!$A$17:$A$300,A555))</f>
        <v/>
      </c>
      <c r="H555" s="112" t="str">
        <f>IF(ISBLANK('Beladung des Speichers'!A555),"",'Beladung des Speichers'!C555)</f>
        <v/>
      </c>
      <c r="I555" s="155" t="str">
        <f>IF(ISBLANK('Beladung des Speichers'!A555),"",SUMIFS('Beladung des Speichers'!$E$17:$E$1001,'Beladung des Speichers'!$A$17:$A$1001,'Ergebnis (detailliert)'!A555))</f>
        <v/>
      </c>
      <c r="J555" s="113" t="str">
        <f>IF(ISBLANK('Beladung des Speichers'!A555),"",'Beladung des Speichers'!E555)</f>
        <v/>
      </c>
      <c r="K555" s="155" t="str">
        <f>IF(ISBLANK('Beladung des Speichers'!A555),"",SUMIFS('Entladung des Speichers'!$C$17:$C$1001,'Entladung des Speichers'!$A$17:$A$1001,'Ergebnis (detailliert)'!A555))</f>
        <v/>
      </c>
      <c r="L555" s="156" t="str">
        <f t="shared" si="34"/>
        <v/>
      </c>
      <c r="M555" s="156" t="str">
        <f>IF(ISBLANK('Entladung des Speichers'!A555),"",'Entladung des Speichers'!C555)</f>
        <v/>
      </c>
      <c r="N555" s="155" t="str">
        <f>IF(ISBLANK('Beladung des Speichers'!A555),"",SUMIFS('Entladung des Speichers'!$E$17:$E$1001,'Entladung des Speichers'!$A$17:$A$1001,'Ergebnis (detailliert)'!$A$17:$A$300))</f>
        <v/>
      </c>
      <c r="O555" s="113" t="str">
        <f t="shared" si="35"/>
        <v/>
      </c>
      <c r="P555" s="17" t="str">
        <f>IFERROR(IF(A555="","",N555*'Ergebnis (detailliert)'!J555/'Ergebnis (detailliert)'!I555),0)</f>
        <v/>
      </c>
      <c r="Q555" s="95" t="str">
        <f t="shared" si="36"/>
        <v/>
      </c>
      <c r="R555" s="96" t="str">
        <f t="shared" si="37"/>
        <v/>
      </c>
      <c r="S555" s="97" t="str">
        <f>IF(A555="","",IF(LOOKUP(A555,Stammdaten!$A$17:$A$1001,Stammdaten!$G$17:$G$1001)="Nein",0,IF(ISBLANK('Beladung des Speichers'!A555),"",ROUND(MIN(J555,Q555)*-1,2))))</f>
        <v/>
      </c>
    </row>
    <row r="556" spans="1:19" x14ac:dyDescent="0.2">
      <c r="A556" s="98" t="str">
        <f>IF('Beladung des Speichers'!A556="","",'Beladung des Speichers'!A556)</f>
        <v/>
      </c>
      <c r="B556" s="98" t="str">
        <f>IF('Beladung des Speichers'!B556="","",'Beladung des Speichers'!B556)</f>
        <v/>
      </c>
      <c r="C556" s="150" t="str">
        <f>IF(ISBLANK('Beladung des Speichers'!A556),"",SUMIFS('Beladung des Speichers'!$C$17:$C$300,'Beladung des Speichers'!$A$17:$A$300,A556)-SUMIFS('Entladung des Speichers'!$C$17:$C$300,'Entladung des Speichers'!$A$17:$A$300,A556)+SUMIFS(Füllstände!$B$17:$B$299,Füllstände!$A$17:$A$299,A556)-SUMIFS(Füllstände!$C$17:$C$299,Füllstände!$A$17:$A$299,A556))</f>
        <v/>
      </c>
      <c r="D556" s="151" t="str">
        <f>IF(ISBLANK('Beladung des Speichers'!A556),"",C556*'Beladung des Speichers'!C556/SUMIFS('Beladung des Speichers'!$C$17:$C$300,'Beladung des Speichers'!$A$17:$A$300,A556))</f>
        <v/>
      </c>
      <c r="E556" s="152" t="str">
        <f>IF(ISBLANK('Beladung des Speichers'!A556),"",1/SUMIFS('Beladung des Speichers'!$C$17:$C$300,'Beladung des Speichers'!$A$17:$A$300,A556)*C556*SUMIF($A$17:$A$300,A556,'Beladung des Speichers'!$E$17:$E$300))</f>
        <v/>
      </c>
      <c r="F556" s="153" t="str">
        <f>IF(ISBLANK('Beladung des Speichers'!A556),"",IF(C556=0,"0,00",D556/C556*E556))</f>
        <v/>
      </c>
      <c r="G556" s="154" t="str">
        <f>IF(ISBLANK('Beladung des Speichers'!A556),"",SUMIFS('Beladung des Speichers'!$C$17:$C$300,'Beladung des Speichers'!$A$17:$A$300,A556))</f>
        <v/>
      </c>
      <c r="H556" s="112" t="str">
        <f>IF(ISBLANK('Beladung des Speichers'!A556),"",'Beladung des Speichers'!C556)</f>
        <v/>
      </c>
      <c r="I556" s="155" t="str">
        <f>IF(ISBLANK('Beladung des Speichers'!A556),"",SUMIFS('Beladung des Speichers'!$E$17:$E$1001,'Beladung des Speichers'!$A$17:$A$1001,'Ergebnis (detailliert)'!A556))</f>
        <v/>
      </c>
      <c r="J556" s="113" t="str">
        <f>IF(ISBLANK('Beladung des Speichers'!A556),"",'Beladung des Speichers'!E556)</f>
        <v/>
      </c>
      <c r="K556" s="155" t="str">
        <f>IF(ISBLANK('Beladung des Speichers'!A556),"",SUMIFS('Entladung des Speichers'!$C$17:$C$1001,'Entladung des Speichers'!$A$17:$A$1001,'Ergebnis (detailliert)'!A556))</f>
        <v/>
      </c>
      <c r="L556" s="156" t="str">
        <f t="shared" si="34"/>
        <v/>
      </c>
      <c r="M556" s="156" t="str">
        <f>IF(ISBLANK('Entladung des Speichers'!A556),"",'Entladung des Speichers'!C556)</f>
        <v/>
      </c>
      <c r="N556" s="155" t="str">
        <f>IF(ISBLANK('Beladung des Speichers'!A556),"",SUMIFS('Entladung des Speichers'!$E$17:$E$1001,'Entladung des Speichers'!$A$17:$A$1001,'Ergebnis (detailliert)'!$A$17:$A$300))</f>
        <v/>
      </c>
      <c r="O556" s="113" t="str">
        <f t="shared" si="35"/>
        <v/>
      </c>
      <c r="P556" s="17" t="str">
        <f>IFERROR(IF(A556="","",N556*'Ergebnis (detailliert)'!J556/'Ergebnis (detailliert)'!I556),0)</f>
        <v/>
      </c>
      <c r="Q556" s="95" t="str">
        <f t="shared" si="36"/>
        <v/>
      </c>
      <c r="R556" s="96" t="str">
        <f t="shared" si="37"/>
        <v/>
      </c>
      <c r="S556" s="97" t="str">
        <f>IF(A556="","",IF(LOOKUP(A556,Stammdaten!$A$17:$A$1001,Stammdaten!$G$17:$G$1001)="Nein",0,IF(ISBLANK('Beladung des Speichers'!A556),"",ROUND(MIN(J556,Q556)*-1,2))))</f>
        <v/>
      </c>
    </row>
    <row r="557" spans="1:19" x14ac:dyDescent="0.2">
      <c r="A557" s="98" t="str">
        <f>IF('Beladung des Speichers'!A557="","",'Beladung des Speichers'!A557)</f>
        <v/>
      </c>
      <c r="B557" s="98" t="str">
        <f>IF('Beladung des Speichers'!B557="","",'Beladung des Speichers'!B557)</f>
        <v/>
      </c>
      <c r="C557" s="150" t="str">
        <f>IF(ISBLANK('Beladung des Speichers'!A557),"",SUMIFS('Beladung des Speichers'!$C$17:$C$300,'Beladung des Speichers'!$A$17:$A$300,A557)-SUMIFS('Entladung des Speichers'!$C$17:$C$300,'Entladung des Speichers'!$A$17:$A$300,A557)+SUMIFS(Füllstände!$B$17:$B$299,Füllstände!$A$17:$A$299,A557)-SUMIFS(Füllstände!$C$17:$C$299,Füllstände!$A$17:$A$299,A557))</f>
        <v/>
      </c>
      <c r="D557" s="151" t="str">
        <f>IF(ISBLANK('Beladung des Speichers'!A557),"",C557*'Beladung des Speichers'!C557/SUMIFS('Beladung des Speichers'!$C$17:$C$300,'Beladung des Speichers'!$A$17:$A$300,A557))</f>
        <v/>
      </c>
      <c r="E557" s="152" t="str">
        <f>IF(ISBLANK('Beladung des Speichers'!A557),"",1/SUMIFS('Beladung des Speichers'!$C$17:$C$300,'Beladung des Speichers'!$A$17:$A$300,A557)*C557*SUMIF($A$17:$A$300,A557,'Beladung des Speichers'!$E$17:$E$300))</f>
        <v/>
      </c>
      <c r="F557" s="153" t="str">
        <f>IF(ISBLANK('Beladung des Speichers'!A557),"",IF(C557=0,"0,00",D557/C557*E557))</f>
        <v/>
      </c>
      <c r="G557" s="154" t="str">
        <f>IF(ISBLANK('Beladung des Speichers'!A557),"",SUMIFS('Beladung des Speichers'!$C$17:$C$300,'Beladung des Speichers'!$A$17:$A$300,A557))</f>
        <v/>
      </c>
      <c r="H557" s="112" t="str">
        <f>IF(ISBLANK('Beladung des Speichers'!A557),"",'Beladung des Speichers'!C557)</f>
        <v/>
      </c>
      <c r="I557" s="155" t="str">
        <f>IF(ISBLANK('Beladung des Speichers'!A557),"",SUMIFS('Beladung des Speichers'!$E$17:$E$1001,'Beladung des Speichers'!$A$17:$A$1001,'Ergebnis (detailliert)'!A557))</f>
        <v/>
      </c>
      <c r="J557" s="113" t="str">
        <f>IF(ISBLANK('Beladung des Speichers'!A557),"",'Beladung des Speichers'!E557)</f>
        <v/>
      </c>
      <c r="K557" s="155" t="str">
        <f>IF(ISBLANK('Beladung des Speichers'!A557),"",SUMIFS('Entladung des Speichers'!$C$17:$C$1001,'Entladung des Speichers'!$A$17:$A$1001,'Ergebnis (detailliert)'!A557))</f>
        <v/>
      </c>
      <c r="L557" s="156" t="str">
        <f t="shared" si="34"/>
        <v/>
      </c>
      <c r="M557" s="156" t="str">
        <f>IF(ISBLANK('Entladung des Speichers'!A557),"",'Entladung des Speichers'!C557)</f>
        <v/>
      </c>
      <c r="N557" s="155" t="str">
        <f>IF(ISBLANK('Beladung des Speichers'!A557),"",SUMIFS('Entladung des Speichers'!$E$17:$E$1001,'Entladung des Speichers'!$A$17:$A$1001,'Ergebnis (detailliert)'!$A$17:$A$300))</f>
        <v/>
      </c>
      <c r="O557" s="113" t="str">
        <f t="shared" si="35"/>
        <v/>
      </c>
      <c r="P557" s="17" t="str">
        <f>IFERROR(IF(A557="","",N557*'Ergebnis (detailliert)'!J557/'Ergebnis (detailliert)'!I557),0)</f>
        <v/>
      </c>
      <c r="Q557" s="95" t="str">
        <f t="shared" si="36"/>
        <v/>
      </c>
      <c r="R557" s="96" t="str">
        <f t="shared" si="37"/>
        <v/>
      </c>
      <c r="S557" s="97" t="str">
        <f>IF(A557="","",IF(LOOKUP(A557,Stammdaten!$A$17:$A$1001,Stammdaten!$G$17:$G$1001)="Nein",0,IF(ISBLANK('Beladung des Speichers'!A557),"",ROUND(MIN(J557,Q557)*-1,2))))</f>
        <v/>
      </c>
    </row>
    <row r="558" spans="1:19" x14ac:dyDescent="0.2">
      <c r="A558" s="98" t="str">
        <f>IF('Beladung des Speichers'!A558="","",'Beladung des Speichers'!A558)</f>
        <v/>
      </c>
      <c r="B558" s="98" t="str">
        <f>IF('Beladung des Speichers'!B558="","",'Beladung des Speichers'!B558)</f>
        <v/>
      </c>
      <c r="C558" s="150" t="str">
        <f>IF(ISBLANK('Beladung des Speichers'!A558),"",SUMIFS('Beladung des Speichers'!$C$17:$C$300,'Beladung des Speichers'!$A$17:$A$300,A558)-SUMIFS('Entladung des Speichers'!$C$17:$C$300,'Entladung des Speichers'!$A$17:$A$300,A558)+SUMIFS(Füllstände!$B$17:$B$299,Füllstände!$A$17:$A$299,A558)-SUMIFS(Füllstände!$C$17:$C$299,Füllstände!$A$17:$A$299,A558))</f>
        <v/>
      </c>
      <c r="D558" s="151" t="str">
        <f>IF(ISBLANK('Beladung des Speichers'!A558),"",C558*'Beladung des Speichers'!C558/SUMIFS('Beladung des Speichers'!$C$17:$C$300,'Beladung des Speichers'!$A$17:$A$300,A558))</f>
        <v/>
      </c>
      <c r="E558" s="152" t="str">
        <f>IF(ISBLANK('Beladung des Speichers'!A558),"",1/SUMIFS('Beladung des Speichers'!$C$17:$C$300,'Beladung des Speichers'!$A$17:$A$300,A558)*C558*SUMIF($A$17:$A$300,A558,'Beladung des Speichers'!$E$17:$E$300))</f>
        <v/>
      </c>
      <c r="F558" s="153" t="str">
        <f>IF(ISBLANK('Beladung des Speichers'!A558),"",IF(C558=0,"0,00",D558/C558*E558))</f>
        <v/>
      </c>
      <c r="G558" s="154" t="str">
        <f>IF(ISBLANK('Beladung des Speichers'!A558),"",SUMIFS('Beladung des Speichers'!$C$17:$C$300,'Beladung des Speichers'!$A$17:$A$300,A558))</f>
        <v/>
      </c>
      <c r="H558" s="112" t="str">
        <f>IF(ISBLANK('Beladung des Speichers'!A558),"",'Beladung des Speichers'!C558)</f>
        <v/>
      </c>
      <c r="I558" s="155" t="str">
        <f>IF(ISBLANK('Beladung des Speichers'!A558),"",SUMIFS('Beladung des Speichers'!$E$17:$E$1001,'Beladung des Speichers'!$A$17:$A$1001,'Ergebnis (detailliert)'!A558))</f>
        <v/>
      </c>
      <c r="J558" s="113" t="str">
        <f>IF(ISBLANK('Beladung des Speichers'!A558),"",'Beladung des Speichers'!E558)</f>
        <v/>
      </c>
      <c r="K558" s="155" t="str">
        <f>IF(ISBLANK('Beladung des Speichers'!A558),"",SUMIFS('Entladung des Speichers'!$C$17:$C$1001,'Entladung des Speichers'!$A$17:$A$1001,'Ergebnis (detailliert)'!A558))</f>
        <v/>
      </c>
      <c r="L558" s="156" t="str">
        <f t="shared" si="34"/>
        <v/>
      </c>
      <c r="M558" s="156" t="str">
        <f>IF(ISBLANK('Entladung des Speichers'!A558),"",'Entladung des Speichers'!C558)</f>
        <v/>
      </c>
      <c r="N558" s="155" t="str">
        <f>IF(ISBLANK('Beladung des Speichers'!A558),"",SUMIFS('Entladung des Speichers'!$E$17:$E$1001,'Entladung des Speichers'!$A$17:$A$1001,'Ergebnis (detailliert)'!$A$17:$A$300))</f>
        <v/>
      </c>
      <c r="O558" s="113" t="str">
        <f t="shared" si="35"/>
        <v/>
      </c>
      <c r="P558" s="17" t="str">
        <f>IFERROR(IF(A558="","",N558*'Ergebnis (detailliert)'!J558/'Ergebnis (detailliert)'!I558),0)</f>
        <v/>
      </c>
      <c r="Q558" s="95" t="str">
        <f t="shared" si="36"/>
        <v/>
      </c>
      <c r="R558" s="96" t="str">
        <f t="shared" si="37"/>
        <v/>
      </c>
      <c r="S558" s="97" t="str">
        <f>IF(A558="","",IF(LOOKUP(A558,Stammdaten!$A$17:$A$1001,Stammdaten!$G$17:$G$1001)="Nein",0,IF(ISBLANK('Beladung des Speichers'!A558),"",ROUND(MIN(J558,Q558)*-1,2))))</f>
        <v/>
      </c>
    </row>
    <row r="559" spans="1:19" x14ac:dyDescent="0.2">
      <c r="A559" s="98" t="str">
        <f>IF('Beladung des Speichers'!A559="","",'Beladung des Speichers'!A559)</f>
        <v/>
      </c>
      <c r="B559" s="98" t="str">
        <f>IF('Beladung des Speichers'!B559="","",'Beladung des Speichers'!B559)</f>
        <v/>
      </c>
      <c r="C559" s="150" t="str">
        <f>IF(ISBLANK('Beladung des Speichers'!A559),"",SUMIFS('Beladung des Speichers'!$C$17:$C$300,'Beladung des Speichers'!$A$17:$A$300,A559)-SUMIFS('Entladung des Speichers'!$C$17:$C$300,'Entladung des Speichers'!$A$17:$A$300,A559)+SUMIFS(Füllstände!$B$17:$B$299,Füllstände!$A$17:$A$299,A559)-SUMIFS(Füllstände!$C$17:$C$299,Füllstände!$A$17:$A$299,A559))</f>
        <v/>
      </c>
      <c r="D559" s="151" t="str">
        <f>IF(ISBLANK('Beladung des Speichers'!A559),"",C559*'Beladung des Speichers'!C559/SUMIFS('Beladung des Speichers'!$C$17:$C$300,'Beladung des Speichers'!$A$17:$A$300,A559))</f>
        <v/>
      </c>
      <c r="E559" s="152" t="str">
        <f>IF(ISBLANK('Beladung des Speichers'!A559),"",1/SUMIFS('Beladung des Speichers'!$C$17:$C$300,'Beladung des Speichers'!$A$17:$A$300,A559)*C559*SUMIF($A$17:$A$300,A559,'Beladung des Speichers'!$E$17:$E$300))</f>
        <v/>
      </c>
      <c r="F559" s="153" t="str">
        <f>IF(ISBLANK('Beladung des Speichers'!A559),"",IF(C559=0,"0,00",D559/C559*E559))</f>
        <v/>
      </c>
      <c r="G559" s="154" t="str">
        <f>IF(ISBLANK('Beladung des Speichers'!A559),"",SUMIFS('Beladung des Speichers'!$C$17:$C$300,'Beladung des Speichers'!$A$17:$A$300,A559))</f>
        <v/>
      </c>
      <c r="H559" s="112" t="str">
        <f>IF(ISBLANK('Beladung des Speichers'!A559),"",'Beladung des Speichers'!C559)</f>
        <v/>
      </c>
      <c r="I559" s="155" t="str">
        <f>IF(ISBLANK('Beladung des Speichers'!A559),"",SUMIFS('Beladung des Speichers'!$E$17:$E$1001,'Beladung des Speichers'!$A$17:$A$1001,'Ergebnis (detailliert)'!A559))</f>
        <v/>
      </c>
      <c r="J559" s="113" t="str">
        <f>IF(ISBLANK('Beladung des Speichers'!A559),"",'Beladung des Speichers'!E559)</f>
        <v/>
      </c>
      <c r="K559" s="155" t="str">
        <f>IF(ISBLANK('Beladung des Speichers'!A559),"",SUMIFS('Entladung des Speichers'!$C$17:$C$1001,'Entladung des Speichers'!$A$17:$A$1001,'Ergebnis (detailliert)'!A559))</f>
        <v/>
      </c>
      <c r="L559" s="156" t="str">
        <f t="shared" si="34"/>
        <v/>
      </c>
      <c r="M559" s="156" t="str">
        <f>IF(ISBLANK('Entladung des Speichers'!A559),"",'Entladung des Speichers'!C559)</f>
        <v/>
      </c>
      <c r="N559" s="155" t="str">
        <f>IF(ISBLANK('Beladung des Speichers'!A559),"",SUMIFS('Entladung des Speichers'!$E$17:$E$1001,'Entladung des Speichers'!$A$17:$A$1001,'Ergebnis (detailliert)'!$A$17:$A$300))</f>
        <v/>
      </c>
      <c r="O559" s="113" t="str">
        <f t="shared" si="35"/>
        <v/>
      </c>
      <c r="P559" s="17" t="str">
        <f>IFERROR(IF(A559="","",N559*'Ergebnis (detailliert)'!J559/'Ergebnis (detailliert)'!I559),0)</f>
        <v/>
      </c>
      <c r="Q559" s="95" t="str">
        <f t="shared" si="36"/>
        <v/>
      </c>
      <c r="R559" s="96" t="str">
        <f t="shared" si="37"/>
        <v/>
      </c>
      <c r="S559" s="97" t="str">
        <f>IF(A559="","",IF(LOOKUP(A559,Stammdaten!$A$17:$A$1001,Stammdaten!$G$17:$G$1001)="Nein",0,IF(ISBLANK('Beladung des Speichers'!A559),"",ROUND(MIN(J559,Q559)*-1,2))))</f>
        <v/>
      </c>
    </row>
    <row r="560" spans="1:19" x14ac:dyDescent="0.2">
      <c r="A560" s="98" t="str">
        <f>IF('Beladung des Speichers'!A560="","",'Beladung des Speichers'!A560)</f>
        <v/>
      </c>
      <c r="B560" s="98" t="str">
        <f>IF('Beladung des Speichers'!B560="","",'Beladung des Speichers'!B560)</f>
        <v/>
      </c>
      <c r="C560" s="150" t="str">
        <f>IF(ISBLANK('Beladung des Speichers'!A560),"",SUMIFS('Beladung des Speichers'!$C$17:$C$300,'Beladung des Speichers'!$A$17:$A$300,A560)-SUMIFS('Entladung des Speichers'!$C$17:$C$300,'Entladung des Speichers'!$A$17:$A$300,A560)+SUMIFS(Füllstände!$B$17:$B$299,Füllstände!$A$17:$A$299,A560)-SUMIFS(Füllstände!$C$17:$C$299,Füllstände!$A$17:$A$299,A560))</f>
        <v/>
      </c>
      <c r="D560" s="151" t="str">
        <f>IF(ISBLANK('Beladung des Speichers'!A560),"",C560*'Beladung des Speichers'!C560/SUMIFS('Beladung des Speichers'!$C$17:$C$300,'Beladung des Speichers'!$A$17:$A$300,A560))</f>
        <v/>
      </c>
      <c r="E560" s="152" t="str">
        <f>IF(ISBLANK('Beladung des Speichers'!A560),"",1/SUMIFS('Beladung des Speichers'!$C$17:$C$300,'Beladung des Speichers'!$A$17:$A$300,A560)*C560*SUMIF($A$17:$A$300,A560,'Beladung des Speichers'!$E$17:$E$300))</f>
        <v/>
      </c>
      <c r="F560" s="153" t="str">
        <f>IF(ISBLANK('Beladung des Speichers'!A560),"",IF(C560=0,"0,00",D560/C560*E560))</f>
        <v/>
      </c>
      <c r="G560" s="154" t="str">
        <f>IF(ISBLANK('Beladung des Speichers'!A560),"",SUMIFS('Beladung des Speichers'!$C$17:$C$300,'Beladung des Speichers'!$A$17:$A$300,A560))</f>
        <v/>
      </c>
      <c r="H560" s="112" t="str">
        <f>IF(ISBLANK('Beladung des Speichers'!A560),"",'Beladung des Speichers'!C560)</f>
        <v/>
      </c>
      <c r="I560" s="155" t="str">
        <f>IF(ISBLANK('Beladung des Speichers'!A560),"",SUMIFS('Beladung des Speichers'!$E$17:$E$1001,'Beladung des Speichers'!$A$17:$A$1001,'Ergebnis (detailliert)'!A560))</f>
        <v/>
      </c>
      <c r="J560" s="113" t="str">
        <f>IF(ISBLANK('Beladung des Speichers'!A560),"",'Beladung des Speichers'!E560)</f>
        <v/>
      </c>
      <c r="K560" s="155" t="str">
        <f>IF(ISBLANK('Beladung des Speichers'!A560),"",SUMIFS('Entladung des Speichers'!$C$17:$C$1001,'Entladung des Speichers'!$A$17:$A$1001,'Ergebnis (detailliert)'!A560))</f>
        <v/>
      </c>
      <c r="L560" s="156" t="str">
        <f t="shared" si="34"/>
        <v/>
      </c>
      <c r="M560" s="156" t="str">
        <f>IF(ISBLANK('Entladung des Speichers'!A560),"",'Entladung des Speichers'!C560)</f>
        <v/>
      </c>
      <c r="N560" s="155" t="str">
        <f>IF(ISBLANK('Beladung des Speichers'!A560),"",SUMIFS('Entladung des Speichers'!$E$17:$E$1001,'Entladung des Speichers'!$A$17:$A$1001,'Ergebnis (detailliert)'!$A$17:$A$300))</f>
        <v/>
      </c>
      <c r="O560" s="113" t="str">
        <f t="shared" si="35"/>
        <v/>
      </c>
      <c r="P560" s="17" t="str">
        <f>IFERROR(IF(A560="","",N560*'Ergebnis (detailliert)'!J560/'Ergebnis (detailliert)'!I560),0)</f>
        <v/>
      </c>
      <c r="Q560" s="95" t="str">
        <f t="shared" si="36"/>
        <v/>
      </c>
      <c r="R560" s="96" t="str">
        <f t="shared" si="37"/>
        <v/>
      </c>
      <c r="S560" s="97" t="str">
        <f>IF(A560="","",IF(LOOKUP(A560,Stammdaten!$A$17:$A$1001,Stammdaten!$G$17:$G$1001)="Nein",0,IF(ISBLANK('Beladung des Speichers'!A560),"",ROUND(MIN(J560,Q560)*-1,2))))</f>
        <v/>
      </c>
    </row>
    <row r="561" spans="1:19" x14ac:dyDescent="0.2">
      <c r="A561" s="98" t="str">
        <f>IF('Beladung des Speichers'!A561="","",'Beladung des Speichers'!A561)</f>
        <v/>
      </c>
      <c r="B561" s="98" t="str">
        <f>IF('Beladung des Speichers'!B561="","",'Beladung des Speichers'!B561)</f>
        <v/>
      </c>
      <c r="C561" s="150" t="str">
        <f>IF(ISBLANK('Beladung des Speichers'!A561),"",SUMIFS('Beladung des Speichers'!$C$17:$C$300,'Beladung des Speichers'!$A$17:$A$300,A561)-SUMIFS('Entladung des Speichers'!$C$17:$C$300,'Entladung des Speichers'!$A$17:$A$300,A561)+SUMIFS(Füllstände!$B$17:$B$299,Füllstände!$A$17:$A$299,A561)-SUMIFS(Füllstände!$C$17:$C$299,Füllstände!$A$17:$A$299,A561))</f>
        <v/>
      </c>
      <c r="D561" s="151" t="str">
        <f>IF(ISBLANK('Beladung des Speichers'!A561),"",C561*'Beladung des Speichers'!C561/SUMIFS('Beladung des Speichers'!$C$17:$C$300,'Beladung des Speichers'!$A$17:$A$300,A561))</f>
        <v/>
      </c>
      <c r="E561" s="152" t="str">
        <f>IF(ISBLANK('Beladung des Speichers'!A561),"",1/SUMIFS('Beladung des Speichers'!$C$17:$C$300,'Beladung des Speichers'!$A$17:$A$300,A561)*C561*SUMIF($A$17:$A$300,A561,'Beladung des Speichers'!$E$17:$E$300))</f>
        <v/>
      </c>
      <c r="F561" s="153" t="str">
        <f>IF(ISBLANK('Beladung des Speichers'!A561),"",IF(C561=0,"0,00",D561/C561*E561))</f>
        <v/>
      </c>
      <c r="G561" s="154" t="str">
        <f>IF(ISBLANK('Beladung des Speichers'!A561),"",SUMIFS('Beladung des Speichers'!$C$17:$C$300,'Beladung des Speichers'!$A$17:$A$300,A561))</f>
        <v/>
      </c>
      <c r="H561" s="112" t="str">
        <f>IF(ISBLANK('Beladung des Speichers'!A561),"",'Beladung des Speichers'!C561)</f>
        <v/>
      </c>
      <c r="I561" s="155" t="str">
        <f>IF(ISBLANK('Beladung des Speichers'!A561),"",SUMIFS('Beladung des Speichers'!$E$17:$E$1001,'Beladung des Speichers'!$A$17:$A$1001,'Ergebnis (detailliert)'!A561))</f>
        <v/>
      </c>
      <c r="J561" s="113" t="str">
        <f>IF(ISBLANK('Beladung des Speichers'!A561),"",'Beladung des Speichers'!E561)</f>
        <v/>
      </c>
      <c r="K561" s="155" t="str">
        <f>IF(ISBLANK('Beladung des Speichers'!A561),"",SUMIFS('Entladung des Speichers'!$C$17:$C$1001,'Entladung des Speichers'!$A$17:$A$1001,'Ergebnis (detailliert)'!A561))</f>
        <v/>
      </c>
      <c r="L561" s="156" t="str">
        <f t="shared" si="34"/>
        <v/>
      </c>
      <c r="M561" s="156" t="str">
        <f>IF(ISBLANK('Entladung des Speichers'!A561),"",'Entladung des Speichers'!C561)</f>
        <v/>
      </c>
      <c r="N561" s="155" t="str">
        <f>IF(ISBLANK('Beladung des Speichers'!A561),"",SUMIFS('Entladung des Speichers'!$E$17:$E$1001,'Entladung des Speichers'!$A$17:$A$1001,'Ergebnis (detailliert)'!$A$17:$A$300))</f>
        <v/>
      </c>
      <c r="O561" s="113" t="str">
        <f t="shared" si="35"/>
        <v/>
      </c>
      <c r="P561" s="17" t="str">
        <f>IFERROR(IF(A561="","",N561*'Ergebnis (detailliert)'!J561/'Ergebnis (detailliert)'!I561),0)</f>
        <v/>
      </c>
      <c r="Q561" s="95" t="str">
        <f t="shared" si="36"/>
        <v/>
      </c>
      <c r="R561" s="96" t="str">
        <f t="shared" si="37"/>
        <v/>
      </c>
      <c r="S561" s="97" t="str">
        <f>IF(A561="","",IF(LOOKUP(A561,Stammdaten!$A$17:$A$1001,Stammdaten!$G$17:$G$1001)="Nein",0,IF(ISBLANK('Beladung des Speichers'!A561),"",ROUND(MIN(J561,Q561)*-1,2))))</f>
        <v/>
      </c>
    </row>
    <row r="562" spans="1:19" x14ac:dyDescent="0.2">
      <c r="A562" s="98" t="str">
        <f>IF('Beladung des Speichers'!A562="","",'Beladung des Speichers'!A562)</f>
        <v/>
      </c>
      <c r="B562" s="98" t="str">
        <f>IF('Beladung des Speichers'!B562="","",'Beladung des Speichers'!B562)</f>
        <v/>
      </c>
      <c r="C562" s="150" t="str">
        <f>IF(ISBLANK('Beladung des Speichers'!A562),"",SUMIFS('Beladung des Speichers'!$C$17:$C$300,'Beladung des Speichers'!$A$17:$A$300,A562)-SUMIFS('Entladung des Speichers'!$C$17:$C$300,'Entladung des Speichers'!$A$17:$A$300,A562)+SUMIFS(Füllstände!$B$17:$B$299,Füllstände!$A$17:$A$299,A562)-SUMIFS(Füllstände!$C$17:$C$299,Füllstände!$A$17:$A$299,A562))</f>
        <v/>
      </c>
      <c r="D562" s="151" t="str">
        <f>IF(ISBLANK('Beladung des Speichers'!A562),"",C562*'Beladung des Speichers'!C562/SUMIFS('Beladung des Speichers'!$C$17:$C$300,'Beladung des Speichers'!$A$17:$A$300,A562))</f>
        <v/>
      </c>
      <c r="E562" s="152" t="str">
        <f>IF(ISBLANK('Beladung des Speichers'!A562),"",1/SUMIFS('Beladung des Speichers'!$C$17:$C$300,'Beladung des Speichers'!$A$17:$A$300,A562)*C562*SUMIF($A$17:$A$300,A562,'Beladung des Speichers'!$E$17:$E$300))</f>
        <v/>
      </c>
      <c r="F562" s="153" t="str">
        <f>IF(ISBLANK('Beladung des Speichers'!A562),"",IF(C562=0,"0,00",D562/C562*E562))</f>
        <v/>
      </c>
      <c r="G562" s="154" t="str">
        <f>IF(ISBLANK('Beladung des Speichers'!A562),"",SUMIFS('Beladung des Speichers'!$C$17:$C$300,'Beladung des Speichers'!$A$17:$A$300,A562))</f>
        <v/>
      </c>
      <c r="H562" s="112" t="str">
        <f>IF(ISBLANK('Beladung des Speichers'!A562),"",'Beladung des Speichers'!C562)</f>
        <v/>
      </c>
      <c r="I562" s="155" t="str">
        <f>IF(ISBLANK('Beladung des Speichers'!A562),"",SUMIFS('Beladung des Speichers'!$E$17:$E$1001,'Beladung des Speichers'!$A$17:$A$1001,'Ergebnis (detailliert)'!A562))</f>
        <v/>
      </c>
      <c r="J562" s="113" t="str">
        <f>IF(ISBLANK('Beladung des Speichers'!A562),"",'Beladung des Speichers'!E562)</f>
        <v/>
      </c>
      <c r="K562" s="155" t="str">
        <f>IF(ISBLANK('Beladung des Speichers'!A562),"",SUMIFS('Entladung des Speichers'!$C$17:$C$1001,'Entladung des Speichers'!$A$17:$A$1001,'Ergebnis (detailliert)'!A562))</f>
        <v/>
      </c>
      <c r="L562" s="156" t="str">
        <f t="shared" si="34"/>
        <v/>
      </c>
      <c r="M562" s="156" t="str">
        <f>IF(ISBLANK('Entladung des Speichers'!A562),"",'Entladung des Speichers'!C562)</f>
        <v/>
      </c>
      <c r="N562" s="155" t="str">
        <f>IF(ISBLANK('Beladung des Speichers'!A562),"",SUMIFS('Entladung des Speichers'!$E$17:$E$1001,'Entladung des Speichers'!$A$17:$A$1001,'Ergebnis (detailliert)'!$A$17:$A$300))</f>
        <v/>
      </c>
      <c r="O562" s="113" t="str">
        <f t="shared" si="35"/>
        <v/>
      </c>
      <c r="P562" s="17" t="str">
        <f>IFERROR(IF(A562="","",N562*'Ergebnis (detailliert)'!J562/'Ergebnis (detailliert)'!I562),0)</f>
        <v/>
      </c>
      <c r="Q562" s="95" t="str">
        <f t="shared" si="36"/>
        <v/>
      </c>
      <c r="R562" s="96" t="str">
        <f t="shared" si="37"/>
        <v/>
      </c>
      <c r="S562" s="97" t="str">
        <f>IF(A562="","",IF(LOOKUP(A562,Stammdaten!$A$17:$A$1001,Stammdaten!$G$17:$G$1001)="Nein",0,IF(ISBLANK('Beladung des Speichers'!A562),"",ROUND(MIN(J562,Q562)*-1,2))))</f>
        <v/>
      </c>
    </row>
    <row r="563" spans="1:19" x14ac:dyDescent="0.2">
      <c r="A563" s="98" t="str">
        <f>IF('Beladung des Speichers'!A563="","",'Beladung des Speichers'!A563)</f>
        <v/>
      </c>
      <c r="B563" s="98" t="str">
        <f>IF('Beladung des Speichers'!B563="","",'Beladung des Speichers'!B563)</f>
        <v/>
      </c>
      <c r="C563" s="150" t="str">
        <f>IF(ISBLANK('Beladung des Speichers'!A563),"",SUMIFS('Beladung des Speichers'!$C$17:$C$300,'Beladung des Speichers'!$A$17:$A$300,A563)-SUMIFS('Entladung des Speichers'!$C$17:$C$300,'Entladung des Speichers'!$A$17:$A$300,A563)+SUMIFS(Füllstände!$B$17:$B$299,Füllstände!$A$17:$A$299,A563)-SUMIFS(Füllstände!$C$17:$C$299,Füllstände!$A$17:$A$299,A563))</f>
        <v/>
      </c>
      <c r="D563" s="151" t="str">
        <f>IF(ISBLANK('Beladung des Speichers'!A563),"",C563*'Beladung des Speichers'!C563/SUMIFS('Beladung des Speichers'!$C$17:$C$300,'Beladung des Speichers'!$A$17:$A$300,A563))</f>
        <v/>
      </c>
      <c r="E563" s="152" t="str">
        <f>IF(ISBLANK('Beladung des Speichers'!A563),"",1/SUMIFS('Beladung des Speichers'!$C$17:$C$300,'Beladung des Speichers'!$A$17:$A$300,A563)*C563*SUMIF($A$17:$A$300,A563,'Beladung des Speichers'!$E$17:$E$300))</f>
        <v/>
      </c>
      <c r="F563" s="153" t="str">
        <f>IF(ISBLANK('Beladung des Speichers'!A563),"",IF(C563=0,"0,00",D563/C563*E563))</f>
        <v/>
      </c>
      <c r="G563" s="154" t="str">
        <f>IF(ISBLANK('Beladung des Speichers'!A563),"",SUMIFS('Beladung des Speichers'!$C$17:$C$300,'Beladung des Speichers'!$A$17:$A$300,A563))</f>
        <v/>
      </c>
      <c r="H563" s="112" t="str">
        <f>IF(ISBLANK('Beladung des Speichers'!A563),"",'Beladung des Speichers'!C563)</f>
        <v/>
      </c>
      <c r="I563" s="155" t="str">
        <f>IF(ISBLANK('Beladung des Speichers'!A563),"",SUMIFS('Beladung des Speichers'!$E$17:$E$1001,'Beladung des Speichers'!$A$17:$A$1001,'Ergebnis (detailliert)'!A563))</f>
        <v/>
      </c>
      <c r="J563" s="113" t="str">
        <f>IF(ISBLANK('Beladung des Speichers'!A563),"",'Beladung des Speichers'!E563)</f>
        <v/>
      </c>
      <c r="K563" s="155" t="str">
        <f>IF(ISBLANK('Beladung des Speichers'!A563),"",SUMIFS('Entladung des Speichers'!$C$17:$C$1001,'Entladung des Speichers'!$A$17:$A$1001,'Ergebnis (detailliert)'!A563))</f>
        <v/>
      </c>
      <c r="L563" s="156" t="str">
        <f t="shared" si="34"/>
        <v/>
      </c>
      <c r="M563" s="156" t="str">
        <f>IF(ISBLANK('Entladung des Speichers'!A563),"",'Entladung des Speichers'!C563)</f>
        <v/>
      </c>
      <c r="N563" s="155" t="str">
        <f>IF(ISBLANK('Beladung des Speichers'!A563),"",SUMIFS('Entladung des Speichers'!$E$17:$E$1001,'Entladung des Speichers'!$A$17:$A$1001,'Ergebnis (detailliert)'!$A$17:$A$300))</f>
        <v/>
      </c>
      <c r="O563" s="113" t="str">
        <f t="shared" si="35"/>
        <v/>
      </c>
      <c r="P563" s="17" t="str">
        <f>IFERROR(IF(A563="","",N563*'Ergebnis (detailliert)'!J563/'Ergebnis (detailliert)'!I563),0)</f>
        <v/>
      </c>
      <c r="Q563" s="95" t="str">
        <f t="shared" si="36"/>
        <v/>
      </c>
      <c r="R563" s="96" t="str">
        <f t="shared" si="37"/>
        <v/>
      </c>
      <c r="S563" s="97" t="str">
        <f>IF(A563="","",IF(LOOKUP(A563,Stammdaten!$A$17:$A$1001,Stammdaten!$G$17:$G$1001)="Nein",0,IF(ISBLANK('Beladung des Speichers'!A563),"",ROUND(MIN(J563,Q563)*-1,2))))</f>
        <v/>
      </c>
    </row>
    <row r="564" spans="1:19" x14ac:dyDescent="0.2">
      <c r="A564" s="98" t="str">
        <f>IF('Beladung des Speichers'!A564="","",'Beladung des Speichers'!A564)</f>
        <v/>
      </c>
      <c r="B564" s="98" t="str">
        <f>IF('Beladung des Speichers'!B564="","",'Beladung des Speichers'!B564)</f>
        <v/>
      </c>
      <c r="C564" s="150" t="str">
        <f>IF(ISBLANK('Beladung des Speichers'!A564),"",SUMIFS('Beladung des Speichers'!$C$17:$C$300,'Beladung des Speichers'!$A$17:$A$300,A564)-SUMIFS('Entladung des Speichers'!$C$17:$C$300,'Entladung des Speichers'!$A$17:$A$300,A564)+SUMIFS(Füllstände!$B$17:$B$299,Füllstände!$A$17:$A$299,A564)-SUMIFS(Füllstände!$C$17:$C$299,Füllstände!$A$17:$A$299,A564))</f>
        <v/>
      </c>
      <c r="D564" s="151" t="str">
        <f>IF(ISBLANK('Beladung des Speichers'!A564),"",C564*'Beladung des Speichers'!C564/SUMIFS('Beladung des Speichers'!$C$17:$C$300,'Beladung des Speichers'!$A$17:$A$300,A564))</f>
        <v/>
      </c>
      <c r="E564" s="152" t="str">
        <f>IF(ISBLANK('Beladung des Speichers'!A564),"",1/SUMIFS('Beladung des Speichers'!$C$17:$C$300,'Beladung des Speichers'!$A$17:$A$300,A564)*C564*SUMIF($A$17:$A$300,A564,'Beladung des Speichers'!$E$17:$E$300))</f>
        <v/>
      </c>
      <c r="F564" s="153" t="str">
        <f>IF(ISBLANK('Beladung des Speichers'!A564),"",IF(C564=0,"0,00",D564/C564*E564))</f>
        <v/>
      </c>
      <c r="G564" s="154" t="str">
        <f>IF(ISBLANK('Beladung des Speichers'!A564),"",SUMIFS('Beladung des Speichers'!$C$17:$C$300,'Beladung des Speichers'!$A$17:$A$300,A564))</f>
        <v/>
      </c>
      <c r="H564" s="112" t="str">
        <f>IF(ISBLANK('Beladung des Speichers'!A564),"",'Beladung des Speichers'!C564)</f>
        <v/>
      </c>
      <c r="I564" s="155" t="str">
        <f>IF(ISBLANK('Beladung des Speichers'!A564),"",SUMIFS('Beladung des Speichers'!$E$17:$E$1001,'Beladung des Speichers'!$A$17:$A$1001,'Ergebnis (detailliert)'!A564))</f>
        <v/>
      </c>
      <c r="J564" s="113" t="str">
        <f>IF(ISBLANK('Beladung des Speichers'!A564),"",'Beladung des Speichers'!E564)</f>
        <v/>
      </c>
      <c r="K564" s="155" t="str">
        <f>IF(ISBLANK('Beladung des Speichers'!A564),"",SUMIFS('Entladung des Speichers'!$C$17:$C$1001,'Entladung des Speichers'!$A$17:$A$1001,'Ergebnis (detailliert)'!A564))</f>
        <v/>
      </c>
      <c r="L564" s="156" t="str">
        <f t="shared" si="34"/>
        <v/>
      </c>
      <c r="M564" s="156" t="str">
        <f>IF(ISBLANK('Entladung des Speichers'!A564),"",'Entladung des Speichers'!C564)</f>
        <v/>
      </c>
      <c r="N564" s="155" t="str">
        <f>IF(ISBLANK('Beladung des Speichers'!A564),"",SUMIFS('Entladung des Speichers'!$E$17:$E$1001,'Entladung des Speichers'!$A$17:$A$1001,'Ergebnis (detailliert)'!$A$17:$A$300))</f>
        <v/>
      </c>
      <c r="O564" s="113" t="str">
        <f t="shared" si="35"/>
        <v/>
      </c>
      <c r="P564" s="17" t="str">
        <f>IFERROR(IF(A564="","",N564*'Ergebnis (detailliert)'!J564/'Ergebnis (detailliert)'!I564),0)</f>
        <v/>
      </c>
      <c r="Q564" s="95" t="str">
        <f t="shared" si="36"/>
        <v/>
      </c>
      <c r="R564" s="96" t="str">
        <f t="shared" si="37"/>
        <v/>
      </c>
      <c r="S564" s="97" t="str">
        <f>IF(A564="","",IF(LOOKUP(A564,Stammdaten!$A$17:$A$1001,Stammdaten!$G$17:$G$1001)="Nein",0,IF(ISBLANK('Beladung des Speichers'!A564),"",ROUND(MIN(J564,Q564)*-1,2))))</f>
        <v/>
      </c>
    </row>
    <row r="565" spans="1:19" x14ac:dyDescent="0.2">
      <c r="A565" s="98" t="str">
        <f>IF('Beladung des Speichers'!A565="","",'Beladung des Speichers'!A565)</f>
        <v/>
      </c>
      <c r="B565" s="98" t="str">
        <f>IF('Beladung des Speichers'!B565="","",'Beladung des Speichers'!B565)</f>
        <v/>
      </c>
      <c r="C565" s="150" t="str">
        <f>IF(ISBLANK('Beladung des Speichers'!A565),"",SUMIFS('Beladung des Speichers'!$C$17:$C$300,'Beladung des Speichers'!$A$17:$A$300,A565)-SUMIFS('Entladung des Speichers'!$C$17:$C$300,'Entladung des Speichers'!$A$17:$A$300,A565)+SUMIFS(Füllstände!$B$17:$B$299,Füllstände!$A$17:$A$299,A565)-SUMIFS(Füllstände!$C$17:$C$299,Füllstände!$A$17:$A$299,A565))</f>
        <v/>
      </c>
      <c r="D565" s="151" t="str">
        <f>IF(ISBLANK('Beladung des Speichers'!A565),"",C565*'Beladung des Speichers'!C565/SUMIFS('Beladung des Speichers'!$C$17:$C$300,'Beladung des Speichers'!$A$17:$A$300,A565))</f>
        <v/>
      </c>
      <c r="E565" s="152" t="str">
        <f>IF(ISBLANK('Beladung des Speichers'!A565),"",1/SUMIFS('Beladung des Speichers'!$C$17:$C$300,'Beladung des Speichers'!$A$17:$A$300,A565)*C565*SUMIF($A$17:$A$300,A565,'Beladung des Speichers'!$E$17:$E$300))</f>
        <v/>
      </c>
      <c r="F565" s="153" t="str">
        <f>IF(ISBLANK('Beladung des Speichers'!A565),"",IF(C565=0,"0,00",D565/C565*E565))</f>
        <v/>
      </c>
      <c r="G565" s="154" t="str">
        <f>IF(ISBLANK('Beladung des Speichers'!A565),"",SUMIFS('Beladung des Speichers'!$C$17:$C$300,'Beladung des Speichers'!$A$17:$A$300,A565))</f>
        <v/>
      </c>
      <c r="H565" s="112" t="str">
        <f>IF(ISBLANK('Beladung des Speichers'!A565),"",'Beladung des Speichers'!C565)</f>
        <v/>
      </c>
      <c r="I565" s="155" t="str">
        <f>IF(ISBLANK('Beladung des Speichers'!A565),"",SUMIFS('Beladung des Speichers'!$E$17:$E$1001,'Beladung des Speichers'!$A$17:$A$1001,'Ergebnis (detailliert)'!A565))</f>
        <v/>
      </c>
      <c r="J565" s="113" t="str">
        <f>IF(ISBLANK('Beladung des Speichers'!A565),"",'Beladung des Speichers'!E565)</f>
        <v/>
      </c>
      <c r="K565" s="155" t="str">
        <f>IF(ISBLANK('Beladung des Speichers'!A565),"",SUMIFS('Entladung des Speichers'!$C$17:$C$1001,'Entladung des Speichers'!$A$17:$A$1001,'Ergebnis (detailliert)'!A565))</f>
        <v/>
      </c>
      <c r="L565" s="156" t="str">
        <f t="shared" si="34"/>
        <v/>
      </c>
      <c r="M565" s="156" t="str">
        <f>IF(ISBLANK('Entladung des Speichers'!A565),"",'Entladung des Speichers'!C565)</f>
        <v/>
      </c>
      <c r="N565" s="155" t="str">
        <f>IF(ISBLANK('Beladung des Speichers'!A565),"",SUMIFS('Entladung des Speichers'!$E$17:$E$1001,'Entladung des Speichers'!$A$17:$A$1001,'Ergebnis (detailliert)'!$A$17:$A$300))</f>
        <v/>
      </c>
      <c r="O565" s="113" t="str">
        <f t="shared" si="35"/>
        <v/>
      </c>
      <c r="P565" s="17" t="str">
        <f>IFERROR(IF(A565="","",N565*'Ergebnis (detailliert)'!J565/'Ergebnis (detailliert)'!I565),0)</f>
        <v/>
      </c>
      <c r="Q565" s="95" t="str">
        <f t="shared" si="36"/>
        <v/>
      </c>
      <c r="R565" s="96" t="str">
        <f t="shared" si="37"/>
        <v/>
      </c>
      <c r="S565" s="97" t="str">
        <f>IF(A565="","",IF(LOOKUP(A565,Stammdaten!$A$17:$A$1001,Stammdaten!$G$17:$G$1001)="Nein",0,IF(ISBLANK('Beladung des Speichers'!A565),"",ROUND(MIN(J565,Q565)*-1,2))))</f>
        <v/>
      </c>
    </row>
    <row r="566" spans="1:19" x14ac:dyDescent="0.2">
      <c r="A566" s="98" t="str">
        <f>IF('Beladung des Speichers'!A566="","",'Beladung des Speichers'!A566)</f>
        <v/>
      </c>
      <c r="B566" s="98" t="str">
        <f>IF('Beladung des Speichers'!B566="","",'Beladung des Speichers'!B566)</f>
        <v/>
      </c>
      <c r="C566" s="150" t="str">
        <f>IF(ISBLANK('Beladung des Speichers'!A566),"",SUMIFS('Beladung des Speichers'!$C$17:$C$300,'Beladung des Speichers'!$A$17:$A$300,A566)-SUMIFS('Entladung des Speichers'!$C$17:$C$300,'Entladung des Speichers'!$A$17:$A$300,A566)+SUMIFS(Füllstände!$B$17:$B$299,Füllstände!$A$17:$A$299,A566)-SUMIFS(Füllstände!$C$17:$C$299,Füllstände!$A$17:$A$299,A566))</f>
        <v/>
      </c>
      <c r="D566" s="151" t="str">
        <f>IF(ISBLANK('Beladung des Speichers'!A566),"",C566*'Beladung des Speichers'!C566/SUMIFS('Beladung des Speichers'!$C$17:$C$300,'Beladung des Speichers'!$A$17:$A$300,A566))</f>
        <v/>
      </c>
      <c r="E566" s="152" t="str">
        <f>IF(ISBLANK('Beladung des Speichers'!A566),"",1/SUMIFS('Beladung des Speichers'!$C$17:$C$300,'Beladung des Speichers'!$A$17:$A$300,A566)*C566*SUMIF($A$17:$A$300,A566,'Beladung des Speichers'!$E$17:$E$300))</f>
        <v/>
      </c>
      <c r="F566" s="153" t="str">
        <f>IF(ISBLANK('Beladung des Speichers'!A566),"",IF(C566=0,"0,00",D566/C566*E566))</f>
        <v/>
      </c>
      <c r="G566" s="154" t="str">
        <f>IF(ISBLANK('Beladung des Speichers'!A566),"",SUMIFS('Beladung des Speichers'!$C$17:$C$300,'Beladung des Speichers'!$A$17:$A$300,A566))</f>
        <v/>
      </c>
      <c r="H566" s="112" t="str">
        <f>IF(ISBLANK('Beladung des Speichers'!A566),"",'Beladung des Speichers'!C566)</f>
        <v/>
      </c>
      <c r="I566" s="155" t="str">
        <f>IF(ISBLANK('Beladung des Speichers'!A566),"",SUMIFS('Beladung des Speichers'!$E$17:$E$1001,'Beladung des Speichers'!$A$17:$A$1001,'Ergebnis (detailliert)'!A566))</f>
        <v/>
      </c>
      <c r="J566" s="113" t="str">
        <f>IF(ISBLANK('Beladung des Speichers'!A566),"",'Beladung des Speichers'!E566)</f>
        <v/>
      </c>
      <c r="K566" s="155" t="str">
        <f>IF(ISBLANK('Beladung des Speichers'!A566),"",SUMIFS('Entladung des Speichers'!$C$17:$C$1001,'Entladung des Speichers'!$A$17:$A$1001,'Ergebnis (detailliert)'!A566))</f>
        <v/>
      </c>
      <c r="L566" s="156" t="str">
        <f t="shared" si="34"/>
        <v/>
      </c>
      <c r="M566" s="156" t="str">
        <f>IF(ISBLANK('Entladung des Speichers'!A566),"",'Entladung des Speichers'!C566)</f>
        <v/>
      </c>
      <c r="N566" s="155" t="str">
        <f>IF(ISBLANK('Beladung des Speichers'!A566),"",SUMIFS('Entladung des Speichers'!$E$17:$E$1001,'Entladung des Speichers'!$A$17:$A$1001,'Ergebnis (detailliert)'!$A$17:$A$300))</f>
        <v/>
      </c>
      <c r="O566" s="113" t="str">
        <f t="shared" si="35"/>
        <v/>
      </c>
      <c r="P566" s="17" t="str">
        <f>IFERROR(IF(A566="","",N566*'Ergebnis (detailliert)'!J566/'Ergebnis (detailliert)'!I566),0)</f>
        <v/>
      </c>
      <c r="Q566" s="95" t="str">
        <f t="shared" si="36"/>
        <v/>
      </c>
      <c r="R566" s="96" t="str">
        <f t="shared" si="37"/>
        <v/>
      </c>
      <c r="S566" s="97" t="str">
        <f>IF(A566="","",IF(LOOKUP(A566,Stammdaten!$A$17:$A$1001,Stammdaten!$G$17:$G$1001)="Nein",0,IF(ISBLANK('Beladung des Speichers'!A566),"",ROUND(MIN(J566,Q566)*-1,2))))</f>
        <v/>
      </c>
    </row>
    <row r="567" spans="1:19" x14ac:dyDescent="0.2">
      <c r="A567" s="98" t="str">
        <f>IF('Beladung des Speichers'!A567="","",'Beladung des Speichers'!A567)</f>
        <v/>
      </c>
      <c r="B567" s="98" t="str">
        <f>IF('Beladung des Speichers'!B567="","",'Beladung des Speichers'!B567)</f>
        <v/>
      </c>
      <c r="C567" s="150" t="str">
        <f>IF(ISBLANK('Beladung des Speichers'!A567),"",SUMIFS('Beladung des Speichers'!$C$17:$C$300,'Beladung des Speichers'!$A$17:$A$300,A567)-SUMIFS('Entladung des Speichers'!$C$17:$C$300,'Entladung des Speichers'!$A$17:$A$300,A567)+SUMIFS(Füllstände!$B$17:$B$299,Füllstände!$A$17:$A$299,A567)-SUMIFS(Füllstände!$C$17:$C$299,Füllstände!$A$17:$A$299,A567))</f>
        <v/>
      </c>
      <c r="D567" s="151" t="str">
        <f>IF(ISBLANK('Beladung des Speichers'!A567),"",C567*'Beladung des Speichers'!C567/SUMIFS('Beladung des Speichers'!$C$17:$C$300,'Beladung des Speichers'!$A$17:$A$300,A567))</f>
        <v/>
      </c>
      <c r="E567" s="152" t="str">
        <f>IF(ISBLANK('Beladung des Speichers'!A567),"",1/SUMIFS('Beladung des Speichers'!$C$17:$C$300,'Beladung des Speichers'!$A$17:$A$300,A567)*C567*SUMIF($A$17:$A$300,A567,'Beladung des Speichers'!$E$17:$E$300))</f>
        <v/>
      </c>
      <c r="F567" s="153" t="str">
        <f>IF(ISBLANK('Beladung des Speichers'!A567),"",IF(C567=0,"0,00",D567/C567*E567))</f>
        <v/>
      </c>
      <c r="G567" s="154" t="str">
        <f>IF(ISBLANK('Beladung des Speichers'!A567),"",SUMIFS('Beladung des Speichers'!$C$17:$C$300,'Beladung des Speichers'!$A$17:$A$300,A567))</f>
        <v/>
      </c>
      <c r="H567" s="112" t="str">
        <f>IF(ISBLANK('Beladung des Speichers'!A567),"",'Beladung des Speichers'!C567)</f>
        <v/>
      </c>
      <c r="I567" s="155" t="str">
        <f>IF(ISBLANK('Beladung des Speichers'!A567),"",SUMIFS('Beladung des Speichers'!$E$17:$E$1001,'Beladung des Speichers'!$A$17:$A$1001,'Ergebnis (detailliert)'!A567))</f>
        <v/>
      </c>
      <c r="J567" s="113" t="str">
        <f>IF(ISBLANK('Beladung des Speichers'!A567),"",'Beladung des Speichers'!E567)</f>
        <v/>
      </c>
      <c r="K567" s="155" t="str">
        <f>IF(ISBLANK('Beladung des Speichers'!A567),"",SUMIFS('Entladung des Speichers'!$C$17:$C$1001,'Entladung des Speichers'!$A$17:$A$1001,'Ergebnis (detailliert)'!A567))</f>
        <v/>
      </c>
      <c r="L567" s="156" t="str">
        <f t="shared" si="34"/>
        <v/>
      </c>
      <c r="M567" s="156" t="str">
        <f>IF(ISBLANK('Entladung des Speichers'!A567),"",'Entladung des Speichers'!C567)</f>
        <v/>
      </c>
      <c r="N567" s="155" t="str">
        <f>IF(ISBLANK('Beladung des Speichers'!A567),"",SUMIFS('Entladung des Speichers'!$E$17:$E$1001,'Entladung des Speichers'!$A$17:$A$1001,'Ergebnis (detailliert)'!$A$17:$A$300))</f>
        <v/>
      </c>
      <c r="O567" s="113" t="str">
        <f t="shared" si="35"/>
        <v/>
      </c>
      <c r="P567" s="17" t="str">
        <f>IFERROR(IF(A567="","",N567*'Ergebnis (detailliert)'!J567/'Ergebnis (detailliert)'!I567),0)</f>
        <v/>
      </c>
      <c r="Q567" s="95" t="str">
        <f t="shared" si="36"/>
        <v/>
      </c>
      <c r="R567" s="96" t="str">
        <f t="shared" si="37"/>
        <v/>
      </c>
      <c r="S567" s="97" t="str">
        <f>IF(A567="","",IF(LOOKUP(A567,Stammdaten!$A$17:$A$1001,Stammdaten!$G$17:$G$1001)="Nein",0,IF(ISBLANK('Beladung des Speichers'!A567),"",ROUND(MIN(J567,Q567)*-1,2))))</f>
        <v/>
      </c>
    </row>
    <row r="568" spans="1:19" x14ac:dyDescent="0.2">
      <c r="A568" s="98" t="str">
        <f>IF('Beladung des Speichers'!A568="","",'Beladung des Speichers'!A568)</f>
        <v/>
      </c>
      <c r="B568" s="98" t="str">
        <f>IF('Beladung des Speichers'!B568="","",'Beladung des Speichers'!B568)</f>
        <v/>
      </c>
      <c r="C568" s="150" t="str">
        <f>IF(ISBLANK('Beladung des Speichers'!A568),"",SUMIFS('Beladung des Speichers'!$C$17:$C$300,'Beladung des Speichers'!$A$17:$A$300,A568)-SUMIFS('Entladung des Speichers'!$C$17:$C$300,'Entladung des Speichers'!$A$17:$A$300,A568)+SUMIFS(Füllstände!$B$17:$B$299,Füllstände!$A$17:$A$299,A568)-SUMIFS(Füllstände!$C$17:$C$299,Füllstände!$A$17:$A$299,A568))</f>
        <v/>
      </c>
      <c r="D568" s="151" t="str">
        <f>IF(ISBLANK('Beladung des Speichers'!A568),"",C568*'Beladung des Speichers'!C568/SUMIFS('Beladung des Speichers'!$C$17:$C$300,'Beladung des Speichers'!$A$17:$A$300,A568))</f>
        <v/>
      </c>
      <c r="E568" s="152" t="str">
        <f>IF(ISBLANK('Beladung des Speichers'!A568),"",1/SUMIFS('Beladung des Speichers'!$C$17:$C$300,'Beladung des Speichers'!$A$17:$A$300,A568)*C568*SUMIF($A$17:$A$300,A568,'Beladung des Speichers'!$E$17:$E$300))</f>
        <v/>
      </c>
      <c r="F568" s="153" t="str">
        <f>IF(ISBLANK('Beladung des Speichers'!A568),"",IF(C568=0,"0,00",D568/C568*E568))</f>
        <v/>
      </c>
      <c r="G568" s="154" t="str">
        <f>IF(ISBLANK('Beladung des Speichers'!A568),"",SUMIFS('Beladung des Speichers'!$C$17:$C$300,'Beladung des Speichers'!$A$17:$A$300,A568))</f>
        <v/>
      </c>
      <c r="H568" s="112" t="str">
        <f>IF(ISBLANK('Beladung des Speichers'!A568),"",'Beladung des Speichers'!C568)</f>
        <v/>
      </c>
      <c r="I568" s="155" t="str">
        <f>IF(ISBLANK('Beladung des Speichers'!A568),"",SUMIFS('Beladung des Speichers'!$E$17:$E$1001,'Beladung des Speichers'!$A$17:$A$1001,'Ergebnis (detailliert)'!A568))</f>
        <v/>
      </c>
      <c r="J568" s="113" t="str">
        <f>IF(ISBLANK('Beladung des Speichers'!A568),"",'Beladung des Speichers'!E568)</f>
        <v/>
      </c>
      <c r="K568" s="155" t="str">
        <f>IF(ISBLANK('Beladung des Speichers'!A568),"",SUMIFS('Entladung des Speichers'!$C$17:$C$1001,'Entladung des Speichers'!$A$17:$A$1001,'Ergebnis (detailliert)'!A568))</f>
        <v/>
      </c>
      <c r="L568" s="156" t="str">
        <f t="shared" si="34"/>
        <v/>
      </c>
      <c r="M568" s="156" t="str">
        <f>IF(ISBLANK('Entladung des Speichers'!A568),"",'Entladung des Speichers'!C568)</f>
        <v/>
      </c>
      <c r="N568" s="155" t="str">
        <f>IF(ISBLANK('Beladung des Speichers'!A568),"",SUMIFS('Entladung des Speichers'!$E$17:$E$1001,'Entladung des Speichers'!$A$17:$A$1001,'Ergebnis (detailliert)'!$A$17:$A$300))</f>
        <v/>
      </c>
      <c r="O568" s="113" t="str">
        <f t="shared" si="35"/>
        <v/>
      </c>
      <c r="P568" s="17" t="str">
        <f>IFERROR(IF(A568="","",N568*'Ergebnis (detailliert)'!J568/'Ergebnis (detailliert)'!I568),0)</f>
        <v/>
      </c>
      <c r="Q568" s="95" t="str">
        <f t="shared" si="36"/>
        <v/>
      </c>
      <c r="R568" s="96" t="str">
        <f t="shared" si="37"/>
        <v/>
      </c>
      <c r="S568" s="97" t="str">
        <f>IF(A568="","",IF(LOOKUP(A568,Stammdaten!$A$17:$A$1001,Stammdaten!$G$17:$G$1001)="Nein",0,IF(ISBLANK('Beladung des Speichers'!A568),"",ROUND(MIN(J568,Q568)*-1,2))))</f>
        <v/>
      </c>
    </row>
    <row r="569" spans="1:19" x14ac:dyDescent="0.2">
      <c r="A569" s="98" t="str">
        <f>IF('Beladung des Speichers'!A569="","",'Beladung des Speichers'!A569)</f>
        <v/>
      </c>
      <c r="B569" s="98" t="str">
        <f>IF('Beladung des Speichers'!B569="","",'Beladung des Speichers'!B569)</f>
        <v/>
      </c>
      <c r="C569" s="150" t="str">
        <f>IF(ISBLANK('Beladung des Speichers'!A569),"",SUMIFS('Beladung des Speichers'!$C$17:$C$300,'Beladung des Speichers'!$A$17:$A$300,A569)-SUMIFS('Entladung des Speichers'!$C$17:$C$300,'Entladung des Speichers'!$A$17:$A$300,A569)+SUMIFS(Füllstände!$B$17:$B$299,Füllstände!$A$17:$A$299,A569)-SUMIFS(Füllstände!$C$17:$C$299,Füllstände!$A$17:$A$299,A569))</f>
        <v/>
      </c>
      <c r="D569" s="151" t="str">
        <f>IF(ISBLANK('Beladung des Speichers'!A569),"",C569*'Beladung des Speichers'!C569/SUMIFS('Beladung des Speichers'!$C$17:$C$300,'Beladung des Speichers'!$A$17:$A$300,A569))</f>
        <v/>
      </c>
      <c r="E569" s="152" t="str">
        <f>IF(ISBLANK('Beladung des Speichers'!A569),"",1/SUMIFS('Beladung des Speichers'!$C$17:$C$300,'Beladung des Speichers'!$A$17:$A$300,A569)*C569*SUMIF($A$17:$A$300,A569,'Beladung des Speichers'!$E$17:$E$300))</f>
        <v/>
      </c>
      <c r="F569" s="153" t="str">
        <f>IF(ISBLANK('Beladung des Speichers'!A569),"",IF(C569=0,"0,00",D569/C569*E569))</f>
        <v/>
      </c>
      <c r="G569" s="154" t="str">
        <f>IF(ISBLANK('Beladung des Speichers'!A569),"",SUMIFS('Beladung des Speichers'!$C$17:$C$300,'Beladung des Speichers'!$A$17:$A$300,A569))</f>
        <v/>
      </c>
      <c r="H569" s="112" t="str">
        <f>IF(ISBLANK('Beladung des Speichers'!A569),"",'Beladung des Speichers'!C569)</f>
        <v/>
      </c>
      <c r="I569" s="155" t="str">
        <f>IF(ISBLANK('Beladung des Speichers'!A569),"",SUMIFS('Beladung des Speichers'!$E$17:$E$1001,'Beladung des Speichers'!$A$17:$A$1001,'Ergebnis (detailliert)'!A569))</f>
        <v/>
      </c>
      <c r="J569" s="113" t="str">
        <f>IF(ISBLANK('Beladung des Speichers'!A569),"",'Beladung des Speichers'!E569)</f>
        <v/>
      </c>
      <c r="K569" s="155" t="str">
        <f>IF(ISBLANK('Beladung des Speichers'!A569),"",SUMIFS('Entladung des Speichers'!$C$17:$C$1001,'Entladung des Speichers'!$A$17:$A$1001,'Ergebnis (detailliert)'!A569))</f>
        <v/>
      </c>
      <c r="L569" s="156" t="str">
        <f t="shared" si="34"/>
        <v/>
      </c>
      <c r="M569" s="156" t="str">
        <f>IF(ISBLANK('Entladung des Speichers'!A569),"",'Entladung des Speichers'!C569)</f>
        <v/>
      </c>
      <c r="N569" s="155" t="str">
        <f>IF(ISBLANK('Beladung des Speichers'!A569),"",SUMIFS('Entladung des Speichers'!$E$17:$E$1001,'Entladung des Speichers'!$A$17:$A$1001,'Ergebnis (detailliert)'!$A$17:$A$300))</f>
        <v/>
      </c>
      <c r="O569" s="113" t="str">
        <f t="shared" si="35"/>
        <v/>
      </c>
      <c r="P569" s="17" t="str">
        <f>IFERROR(IF(A569="","",N569*'Ergebnis (detailliert)'!J569/'Ergebnis (detailliert)'!I569),0)</f>
        <v/>
      </c>
      <c r="Q569" s="95" t="str">
        <f t="shared" si="36"/>
        <v/>
      </c>
      <c r="R569" s="96" t="str">
        <f t="shared" si="37"/>
        <v/>
      </c>
      <c r="S569" s="97" t="str">
        <f>IF(A569="","",IF(LOOKUP(A569,Stammdaten!$A$17:$A$1001,Stammdaten!$G$17:$G$1001)="Nein",0,IF(ISBLANK('Beladung des Speichers'!A569),"",ROUND(MIN(J569,Q569)*-1,2))))</f>
        <v/>
      </c>
    </row>
    <row r="570" spans="1:19" x14ac:dyDescent="0.2">
      <c r="A570" s="98" t="str">
        <f>IF('Beladung des Speichers'!A570="","",'Beladung des Speichers'!A570)</f>
        <v/>
      </c>
      <c r="B570" s="98" t="str">
        <f>IF('Beladung des Speichers'!B570="","",'Beladung des Speichers'!B570)</f>
        <v/>
      </c>
      <c r="C570" s="150" t="str">
        <f>IF(ISBLANK('Beladung des Speichers'!A570),"",SUMIFS('Beladung des Speichers'!$C$17:$C$300,'Beladung des Speichers'!$A$17:$A$300,A570)-SUMIFS('Entladung des Speichers'!$C$17:$C$300,'Entladung des Speichers'!$A$17:$A$300,A570)+SUMIFS(Füllstände!$B$17:$B$299,Füllstände!$A$17:$A$299,A570)-SUMIFS(Füllstände!$C$17:$C$299,Füllstände!$A$17:$A$299,A570))</f>
        <v/>
      </c>
      <c r="D570" s="151" t="str">
        <f>IF(ISBLANK('Beladung des Speichers'!A570),"",C570*'Beladung des Speichers'!C570/SUMIFS('Beladung des Speichers'!$C$17:$C$300,'Beladung des Speichers'!$A$17:$A$300,A570))</f>
        <v/>
      </c>
      <c r="E570" s="152" t="str">
        <f>IF(ISBLANK('Beladung des Speichers'!A570),"",1/SUMIFS('Beladung des Speichers'!$C$17:$C$300,'Beladung des Speichers'!$A$17:$A$300,A570)*C570*SUMIF($A$17:$A$300,A570,'Beladung des Speichers'!$E$17:$E$300))</f>
        <v/>
      </c>
      <c r="F570" s="153" t="str">
        <f>IF(ISBLANK('Beladung des Speichers'!A570),"",IF(C570=0,"0,00",D570/C570*E570))</f>
        <v/>
      </c>
      <c r="G570" s="154" t="str">
        <f>IF(ISBLANK('Beladung des Speichers'!A570),"",SUMIFS('Beladung des Speichers'!$C$17:$C$300,'Beladung des Speichers'!$A$17:$A$300,A570))</f>
        <v/>
      </c>
      <c r="H570" s="112" t="str">
        <f>IF(ISBLANK('Beladung des Speichers'!A570),"",'Beladung des Speichers'!C570)</f>
        <v/>
      </c>
      <c r="I570" s="155" t="str">
        <f>IF(ISBLANK('Beladung des Speichers'!A570),"",SUMIFS('Beladung des Speichers'!$E$17:$E$1001,'Beladung des Speichers'!$A$17:$A$1001,'Ergebnis (detailliert)'!A570))</f>
        <v/>
      </c>
      <c r="J570" s="113" t="str">
        <f>IF(ISBLANK('Beladung des Speichers'!A570),"",'Beladung des Speichers'!E570)</f>
        <v/>
      </c>
      <c r="K570" s="155" t="str">
        <f>IF(ISBLANK('Beladung des Speichers'!A570),"",SUMIFS('Entladung des Speichers'!$C$17:$C$1001,'Entladung des Speichers'!$A$17:$A$1001,'Ergebnis (detailliert)'!A570))</f>
        <v/>
      </c>
      <c r="L570" s="156" t="str">
        <f t="shared" si="34"/>
        <v/>
      </c>
      <c r="M570" s="156" t="str">
        <f>IF(ISBLANK('Entladung des Speichers'!A570),"",'Entladung des Speichers'!C570)</f>
        <v/>
      </c>
      <c r="N570" s="155" t="str">
        <f>IF(ISBLANK('Beladung des Speichers'!A570),"",SUMIFS('Entladung des Speichers'!$E$17:$E$1001,'Entladung des Speichers'!$A$17:$A$1001,'Ergebnis (detailliert)'!$A$17:$A$300))</f>
        <v/>
      </c>
      <c r="O570" s="113" t="str">
        <f t="shared" si="35"/>
        <v/>
      </c>
      <c r="P570" s="17" t="str">
        <f>IFERROR(IF(A570="","",N570*'Ergebnis (detailliert)'!J570/'Ergebnis (detailliert)'!I570),0)</f>
        <v/>
      </c>
      <c r="Q570" s="95" t="str">
        <f t="shared" si="36"/>
        <v/>
      </c>
      <c r="R570" s="96" t="str">
        <f t="shared" si="37"/>
        <v/>
      </c>
      <c r="S570" s="97" t="str">
        <f>IF(A570="","",IF(LOOKUP(A570,Stammdaten!$A$17:$A$1001,Stammdaten!$G$17:$G$1001)="Nein",0,IF(ISBLANK('Beladung des Speichers'!A570),"",ROUND(MIN(J570,Q570)*-1,2))))</f>
        <v/>
      </c>
    </row>
    <row r="571" spans="1:19" x14ac:dyDescent="0.2">
      <c r="A571" s="98" t="str">
        <f>IF('Beladung des Speichers'!A571="","",'Beladung des Speichers'!A571)</f>
        <v/>
      </c>
      <c r="B571" s="98" t="str">
        <f>IF('Beladung des Speichers'!B571="","",'Beladung des Speichers'!B571)</f>
        <v/>
      </c>
      <c r="C571" s="150" t="str">
        <f>IF(ISBLANK('Beladung des Speichers'!A571),"",SUMIFS('Beladung des Speichers'!$C$17:$C$300,'Beladung des Speichers'!$A$17:$A$300,A571)-SUMIFS('Entladung des Speichers'!$C$17:$C$300,'Entladung des Speichers'!$A$17:$A$300,A571)+SUMIFS(Füllstände!$B$17:$B$299,Füllstände!$A$17:$A$299,A571)-SUMIFS(Füllstände!$C$17:$C$299,Füllstände!$A$17:$A$299,A571))</f>
        <v/>
      </c>
      <c r="D571" s="151" t="str">
        <f>IF(ISBLANK('Beladung des Speichers'!A571),"",C571*'Beladung des Speichers'!C571/SUMIFS('Beladung des Speichers'!$C$17:$C$300,'Beladung des Speichers'!$A$17:$A$300,A571))</f>
        <v/>
      </c>
      <c r="E571" s="152" t="str">
        <f>IF(ISBLANK('Beladung des Speichers'!A571),"",1/SUMIFS('Beladung des Speichers'!$C$17:$C$300,'Beladung des Speichers'!$A$17:$A$300,A571)*C571*SUMIF($A$17:$A$300,A571,'Beladung des Speichers'!$E$17:$E$300))</f>
        <v/>
      </c>
      <c r="F571" s="153" t="str">
        <f>IF(ISBLANK('Beladung des Speichers'!A571),"",IF(C571=0,"0,00",D571/C571*E571))</f>
        <v/>
      </c>
      <c r="G571" s="154" t="str">
        <f>IF(ISBLANK('Beladung des Speichers'!A571),"",SUMIFS('Beladung des Speichers'!$C$17:$C$300,'Beladung des Speichers'!$A$17:$A$300,A571))</f>
        <v/>
      </c>
      <c r="H571" s="112" t="str">
        <f>IF(ISBLANK('Beladung des Speichers'!A571),"",'Beladung des Speichers'!C571)</f>
        <v/>
      </c>
      <c r="I571" s="155" t="str">
        <f>IF(ISBLANK('Beladung des Speichers'!A571),"",SUMIFS('Beladung des Speichers'!$E$17:$E$1001,'Beladung des Speichers'!$A$17:$A$1001,'Ergebnis (detailliert)'!A571))</f>
        <v/>
      </c>
      <c r="J571" s="113" t="str">
        <f>IF(ISBLANK('Beladung des Speichers'!A571),"",'Beladung des Speichers'!E571)</f>
        <v/>
      </c>
      <c r="K571" s="155" t="str">
        <f>IF(ISBLANK('Beladung des Speichers'!A571),"",SUMIFS('Entladung des Speichers'!$C$17:$C$1001,'Entladung des Speichers'!$A$17:$A$1001,'Ergebnis (detailliert)'!A571))</f>
        <v/>
      </c>
      <c r="L571" s="156" t="str">
        <f t="shared" si="34"/>
        <v/>
      </c>
      <c r="M571" s="156" t="str">
        <f>IF(ISBLANK('Entladung des Speichers'!A571),"",'Entladung des Speichers'!C571)</f>
        <v/>
      </c>
      <c r="N571" s="155" t="str">
        <f>IF(ISBLANK('Beladung des Speichers'!A571),"",SUMIFS('Entladung des Speichers'!$E$17:$E$1001,'Entladung des Speichers'!$A$17:$A$1001,'Ergebnis (detailliert)'!$A$17:$A$300))</f>
        <v/>
      </c>
      <c r="O571" s="113" t="str">
        <f t="shared" si="35"/>
        <v/>
      </c>
      <c r="P571" s="17" t="str">
        <f>IFERROR(IF(A571="","",N571*'Ergebnis (detailliert)'!J571/'Ergebnis (detailliert)'!I571),0)</f>
        <v/>
      </c>
      <c r="Q571" s="95" t="str">
        <f t="shared" si="36"/>
        <v/>
      </c>
      <c r="R571" s="96" t="str">
        <f t="shared" si="37"/>
        <v/>
      </c>
      <c r="S571" s="97" t="str">
        <f>IF(A571="","",IF(LOOKUP(A571,Stammdaten!$A$17:$A$1001,Stammdaten!$G$17:$G$1001)="Nein",0,IF(ISBLANK('Beladung des Speichers'!A571),"",ROUND(MIN(J571,Q571)*-1,2))))</f>
        <v/>
      </c>
    </row>
    <row r="572" spans="1:19" x14ac:dyDescent="0.2">
      <c r="A572" s="98" t="str">
        <f>IF('Beladung des Speichers'!A572="","",'Beladung des Speichers'!A572)</f>
        <v/>
      </c>
      <c r="B572" s="98" t="str">
        <f>IF('Beladung des Speichers'!B572="","",'Beladung des Speichers'!B572)</f>
        <v/>
      </c>
      <c r="C572" s="150" t="str">
        <f>IF(ISBLANK('Beladung des Speichers'!A572),"",SUMIFS('Beladung des Speichers'!$C$17:$C$300,'Beladung des Speichers'!$A$17:$A$300,A572)-SUMIFS('Entladung des Speichers'!$C$17:$C$300,'Entladung des Speichers'!$A$17:$A$300,A572)+SUMIFS(Füllstände!$B$17:$B$299,Füllstände!$A$17:$A$299,A572)-SUMIFS(Füllstände!$C$17:$C$299,Füllstände!$A$17:$A$299,A572))</f>
        <v/>
      </c>
      <c r="D572" s="151" t="str">
        <f>IF(ISBLANK('Beladung des Speichers'!A572),"",C572*'Beladung des Speichers'!C572/SUMIFS('Beladung des Speichers'!$C$17:$C$300,'Beladung des Speichers'!$A$17:$A$300,A572))</f>
        <v/>
      </c>
      <c r="E572" s="152" t="str">
        <f>IF(ISBLANK('Beladung des Speichers'!A572),"",1/SUMIFS('Beladung des Speichers'!$C$17:$C$300,'Beladung des Speichers'!$A$17:$A$300,A572)*C572*SUMIF($A$17:$A$300,A572,'Beladung des Speichers'!$E$17:$E$300))</f>
        <v/>
      </c>
      <c r="F572" s="153" t="str">
        <f>IF(ISBLANK('Beladung des Speichers'!A572),"",IF(C572=0,"0,00",D572/C572*E572))</f>
        <v/>
      </c>
      <c r="G572" s="154" t="str">
        <f>IF(ISBLANK('Beladung des Speichers'!A572),"",SUMIFS('Beladung des Speichers'!$C$17:$C$300,'Beladung des Speichers'!$A$17:$A$300,A572))</f>
        <v/>
      </c>
      <c r="H572" s="112" t="str">
        <f>IF(ISBLANK('Beladung des Speichers'!A572),"",'Beladung des Speichers'!C572)</f>
        <v/>
      </c>
      <c r="I572" s="155" t="str">
        <f>IF(ISBLANK('Beladung des Speichers'!A572),"",SUMIFS('Beladung des Speichers'!$E$17:$E$1001,'Beladung des Speichers'!$A$17:$A$1001,'Ergebnis (detailliert)'!A572))</f>
        <v/>
      </c>
      <c r="J572" s="113" t="str">
        <f>IF(ISBLANK('Beladung des Speichers'!A572),"",'Beladung des Speichers'!E572)</f>
        <v/>
      </c>
      <c r="K572" s="155" t="str">
        <f>IF(ISBLANK('Beladung des Speichers'!A572),"",SUMIFS('Entladung des Speichers'!$C$17:$C$1001,'Entladung des Speichers'!$A$17:$A$1001,'Ergebnis (detailliert)'!A572))</f>
        <v/>
      </c>
      <c r="L572" s="156" t="str">
        <f t="shared" si="34"/>
        <v/>
      </c>
      <c r="M572" s="156" t="str">
        <f>IF(ISBLANK('Entladung des Speichers'!A572),"",'Entladung des Speichers'!C572)</f>
        <v/>
      </c>
      <c r="N572" s="155" t="str">
        <f>IF(ISBLANK('Beladung des Speichers'!A572),"",SUMIFS('Entladung des Speichers'!$E$17:$E$1001,'Entladung des Speichers'!$A$17:$A$1001,'Ergebnis (detailliert)'!$A$17:$A$300))</f>
        <v/>
      </c>
      <c r="O572" s="113" t="str">
        <f t="shared" si="35"/>
        <v/>
      </c>
      <c r="P572" s="17" t="str">
        <f>IFERROR(IF(A572="","",N572*'Ergebnis (detailliert)'!J572/'Ergebnis (detailliert)'!I572),0)</f>
        <v/>
      </c>
      <c r="Q572" s="95" t="str">
        <f t="shared" si="36"/>
        <v/>
      </c>
      <c r="R572" s="96" t="str">
        <f t="shared" si="37"/>
        <v/>
      </c>
      <c r="S572" s="97" t="str">
        <f>IF(A572="","",IF(LOOKUP(A572,Stammdaten!$A$17:$A$1001,Stammdaten!$G$17:$G$1001)="Nein",0,IF(ISBLANK('Beladung des Speichers'!A572),"",ROUND(MIN(J572,Q572)*-1,2))))</f>
        <v/>
      </c>
    </row>
    <row r="573" spans="1:19" x14ac:dyDescent="0.2">
      <c r="A573" s="98" t="str">
        <f>IF('Beladung des Speichers'!A573="","",'Beladung des Speichers'!A573)</f>
        <v/>
      </c>
      <c r="B573" s="98" t="str">
        <f>IF('Beladung des Speichers'!B573="","",'Beladung des Speichers'!B573)</f>
        <v/>
      </c>
      <c r="C573" s="150" t="str">
        <f>IF(ISBLANK('Beladung des Speichers'!A573),"",SUMIFS('Beladung des Speichers'!$C$17:$C$300,'Beladung des Speichers'!$A$17:$A$300,A573)-SUMIFS('Entladung des Speichers'!$C$17:$C$300,'Entladung des Speichers'!$A$17:$A$300,A573)+SUMIFS(Füllstände!$B$17:$B$299,Füllstände!$A$17:$A$299,A573)-SUMIFS(Füllstände!$C$17:$C$299,Füllstände!$A$17:$A$299,A573))</f>
        <v/>
      </c>
      <c r="D573" s="151" t="str">
        <f>IF(ISBLANK('Beladung des Speichers'!A573),"",C573*'Beladung des Speichers'!C573/SUMIFS('Beladung des Speichers'!$C$17:$C$300,'Beladung des Speichers'!$A$17:$A$300,A573))</f>
        <v/>
      </c>
      <c r="E573" s="152" t="str">
        <f>IF(ISBLANK('Beladung des Speichers'!A573),"",1/SUMIFS('Beladung des Speichers'!$C$17:$C$300,'Beladung des Speichers'!$A$17:$A$300,A573)*C573*SUMIF($A$17:$A$300,A573,'Beladung des Speichers'!$E$17:$E$300))</f>
        <v/>
      </c>
      <c r="F573" s="153" t="str">
        <f>IF(ISBLANK('Beladung des Speichers'!A573),"",IF(C573=0,"0,00",D573/C573*E573))</f>
        <v/>
      </c>
      <c r="G573" s="154" t="str">
        <f>IF(ISBLANK('Beladung des Speichers'!A573),"",SUMIFS('Beladung des Speichers'!$C$17:$C$300,'Beladung des Speichers'!$A$17:$A$300,A573))</f>
        <v/>
      </c>
      <c r="H573" s="112" t="str">
        <f>IF(ISBLANK('Beladung des Speichers'!A573),"",'Beladung des Speichers'!C573)</f>
        <v/>
      </c>
      <c r="I573" s="155" t="str">
        <f>IF(ISBLANK('Beladung des Speichers'!A573),"",SUMIFS('Beladung des Speichers'!$E$17:$E$1001,'Beladung des Speichers'!$A$17:$A$1001,'Ergebnis (detailliert)'!A573))</f>
        <v/>
      </c>
      <c r="J573" s="113" t="str">
        <f>IF(ISBLANK('Beladung des Speichers'!A573),"",'Beladung des Speichers'!E573)</f>
        <v/>
      </c>
      <c r="K573" s="155" t="str">
        <f>IF(ISBLANK('Beladung des Speichers'!A573),"",SUMIFS('Entladung des Speichers'!$C$17:$C$1001,'Entladung des Speichers'!$A$17:$A$1001,'Ergebnis (detailliert)'!A573))</f>
        <v/>
      </c>
      <c r="L573" s="156" t="str">
        <f t="shared" si="34"/>
        <v/>
      </c>
      <c r="M573" s="156" t="str">
        <f>IF(ISBLANK('Entladung des Speichers'!A573),"",'Entladung des Speichers'!C573)</f>
        <v/>
      </c>
      <c r="N573" s="155" t="str">
        <f>IF(ISBLANK('Beladung des Speichers'!A573),"",SUMIFS('Entladung des Speichers'!$E$17:$E$1001,'Entladung des Speichers'!$A$17:$A$1001,'Ergebnis (detailliert)'!$A$17:$A$300))</f>
        <v/>
      </c>
      <c r="O573" s="113" t="str">
        <f t="shared" si="35"/>
        <v/>
      </c>
      <c r="P573" s="17" t="str">
        <f>IFERROR(IF(A573="","",N573*'Ergebnis (detailliert)'!J573/'Ergebnis (detailliert)'!I573),0)</f>
        <v/>
      </c>
      <c r="Q573" s="95" t="str">
        <f t="shared" si="36"/>
        <v/>
      </c>
      <c r="R573" s="96" t="str">
        <f t="shared" si="37"/>
        <v/>
      </c>
      <c r="S573" s="97" t="str">
        <f>IF(A573="","",IF(LOOKUP(A573,Stammdaten!$A$17:$A$1001,Stammdaten!$G$17:$G$1001)="Nein",0,IF(ISBLANK('Beladung des Speichers'!A573),"",ROUND(MIN(J573,Q573)*-1,2))))</f>
        <v/>
      </c>
    </row>
    <row r="574" spans="1:19" x14ac:dyDescent="0.2">
      <c r="A574" s="98" t="str">
        <f>IF('Beladung des Speichers'!A574="","",'Beladung des Speichers'!A574)</f>
        <v/>
      </c>
      <c r="B574" s="98" t="str">
        <f>IF('Beladung des Speichers'!B574="","",'Beladung des Speichers'!B574)</f>
        <v/>
      </c>
      <c r="C574" s="150" t="str">
        <f>IF(ISBLANK('Beladung des Speichers'!A574),"",SUMIFS('Beladung des Speichers'!$C$17:$C$300,'Beladung des Speichers'!$A$17:$A$300,A574)-SUMIFS('Entladung des Speichers'!$C$17:$C$300,'Entladung des Speichers'!$A$17:$A$300,A574)+SUMIFS(Füllstände!$B$17:$B$299,Füllstände!$A$17:$A$299,A574)-SUMIFS(Füllstände!$C$17:$C$299,Füllstände!$A$17:$A$299,A574))</f>
        <v/>
      </c>
      <c r="D574" s="151" t="str">
        <f>IF(ISBLANK('Beladung des Speichers'!A574),"",C574*'Beladung des Speichers'!C574/SUMIFS('Beladung des Speichers'!$C$17:$C$300,'Beladung des Speichers'!$A$17:$A$300,A574))</f>
        <v/>
      </c>
      <c r="E574" s="152" t="str">
        <f>IF(ISBLANK('Beladung des Speichers'!A574),"",1/SUMIFS('Beladung des Speichers'!$C$17:$C$300,'Beladung des Speichers'!$A$17:$A$300,A574)*C574*SUMIF($A$17:$A$300,A574,'Beladung des Speichers'!$E$17:$E$300))</f>
        <v/>
      </c>
      <c r="F574" s="153" t="str">
        <f>IF(ISBLANK('Beladung des Speichers'!A574),"",IF(C574=0,"0,00",D574/C574*E574))</f>
        <v/>
      </c>
      <c r="G574" s="154" t="str">
        <f>IF(ISBLANK('Beladung des Speichers'!A574),"",SUMIFS('Beladung des Speichers'!$C$17:$C$300,'Beladung des Speichers'!$A$17:$A$300,A574))</f>
        <v/>
      </c>
      <c r="H574" s="112" t="str">
        <f>IF(ISBLANK('Beladung des Speichers'!A574),"",'Beladung des Speichers'!C574)</f>
        <v/>
      </c>
      <c r="I574" s="155" t="str">
        <f>IF(ISBLANK('Beladung des Speichers'!A574),"",SUMIFS('Beladung des Speichers'!$E$17:$E$1001,'Beladung des Speichers'!$A$17:$A$1001,'Ergebnis (detailliert)'!A574))</f>
        <v/>
      </c>
      <c r="J574" s="113" t="str">
        <f>IF(ISBLANK('Beladung des Speichers'!A574),"",'Beladung des Speichers'!E574)</f>
        <v/>
      </c>
      <c r="K574" s="155" t="str">
        <f>IF(ISBLANK('Beladung des Speichers'!A574),"",SUMIFS('Entladung des Speichers'!$C$17:$C$1001,'Entladung des Speichers'!$A$17:$A$1001,'Ergebnis (detailliert)'!A574))</f>
        <v/>
      </c>
      <c r="L574" s="156" t="str">
        <f t="shared" si="34"/>
        <v/>
      </c>
      <c r="M574" s="156" t="str">
        <f>IF(ISBLANK('Entladung des Speichers'!A574),"",'Entladung des Speichers'!C574)</f>
        <v/>
      </c>
      <c r="N574" s="155" t="str">
        <f>IF(ISBLANK('Beladung des Speichers'!A574),"",SUMIFS('Entladung des Speichers'!$E$17:$E$1001,'Entladung des Speichers'!$A$17:$A$1001,'Ergebnis (detailliert)'!$A$17:$A$300))</f>
        <v/>
      </c>
      <c r="O574" s="113" t="str">
        <f t="shared" si="35"/>
        <v/>
      </c>
      <c r="P574" s="17" t="str">
        <f>IFERROR(IF(A574="","",N574*'Ergebnis (detailliert)'!J574/'Ergebnis (detailliert)'!I574),0)</f>
        <v/>
      </c>
      <c r="Q574" s="95" t="str">
        <f t="shared" si="36"/>
        <v/>
      </c>
      <c r="R574" s="96" t="str">
        <f t="shared" si="37"/>
        <v/>
      </c>
      <c r="S574" s="97" t="str">
        <f>IF(A574="","",IF(LOOKUP(A574,Stammdaten!$A$17:$A$1001,Stammdaten!$G$17:$G$1001)="Nein",0,IF(ISBLANK('Beladung des Speichers'!A574),"",ROUND(MIN(J574,Q574)*-1,2))))</f>
        <v/>
      </c>
    </row>
    <row r="575" spans="1:19" x14ac:dyDescent="0.2">
      <c r="A575" s="98" t="str">
        <f>IF('Beladung des Speichers'!A575="","",'Beladung des Speichers'!A575)</f>
        <v/>
      </c>
      <c r="B575" s="98" t="str">
        <f>IF('Beladung des Speichers'!B575="","",'Beladung des Speichers'!B575)</f>
        <v/>
      </c>
      <c r="C575" s="150" t="str">
        <f>IF(ISBLANK('Beladung des Speichers'!A575),"",SUMIFS('Beladung des Speichers'!$C$17:$C$300,'Beladung des Speichers'!$A$17:$A$300,A575)-SUMIFS('Entladung des Speichers'!$C$17:$C$300,'Entladung des Speichers'!$A$17:$A$300,A575)+SUMIFS(Füllstände!$B$17:$B$299,Füllstände!$A$17:$A$299,A575)-SUMIFS(Füllstände!$C$17:$C$299,Füllstände!$A$17:$A$299,A575))</f>
        <v/>
      </c>
      <c r="D575" s="151" t="str">
        <f>IF(ISBLANK('Beladung des Speichers'!A575),"",C575*'Beladung des Speichers'!C575/SUMIFS('Beladung des Speichers'!$C$17:$C$300,'Beladung des Speichers'!$A$17:$A$300,A575))</f>
        <v/>
      </c>
      <c r="E575" s="152" t="str">
        <f>IF(ISBLANK('Beladung des Speichers'!A575),"",1/SUMIFS('Beladung des Speichers'!$C$17:$C$300,'Beladung des Speichers'!$A$17:$A$300,A575)*C575*SUMIF($A$17:$A$300,A575,'Beladung des Speichers'!$E$17:$E$300))</f>
        <v/>
      </c>
      <c r="F575" s="153" t="str">
        <f>IF(ISBLANK('Beladung des Speichers'!A575),"",IF(C575=0,"0,00",D575/C575*E575))</f>
        <v/>
      </c>
      <c r="G575" s="154" t="str">
        <f>IF(ISBLANK('Beladung des Speichers'!A575),"",SUMIFS('Beladung des Speichers'!$C$17:$C$300,'Beladung des Speichers'!$A$17:$A$300,A575))</f>
        <v/>
      </c>
      <c r="H575" s="112" t="str">
        <f>IF(ISBLANK('Beladung des Speichers'!A575),"",'Beladung des Speichers'!C575)</f>
        <v/>
      </c>
      <c r="I575" s="155" t="str">
        <f>IF(ISBLANK('Beladung des Speichers'!A575),"",SUMIFS('Beladung des Speichers'!$E$17:$E$1001,'Beladung des Speichers'!$A$17:$A$1001,'Ergebnis (detailliert)'!A575))</f>
        <v/>
      </c>
      <c r="J575" s="113" t="str">
        <f>IF(ISBLANK('Beladung des Speichers'!A575),"",'Beladung des Speichers'!E575)</f>
        <v/>
      </c>
      <c r="K575" s="155" t="str">
        <f>IF(ISBLANK('Beladung des Speichers'!A575),"",SUMIFS('Entladung des Speichers'!$C$17:$C$1001,'Entladung des Speichers'!$A$17:$A$1001,'Ergebnis (detailliert)'!A575))</f>
        <v/>
      </c>
      <c r="L575" s="156" t="str">
        <f t="shared" si="34"/>
        <v/>
      </c>
      <c r="M575" s="156" t="str">
        <f>IF(ISBLANK('Entladung des Speichers'!A575),"",'Entladung des Speichers'!C575)</f>
        <v/>
      </c>
      <c r="N575" s="155" t="str">
        <f>IF(ISBLANK('Beladung des Speichers'!A575),"",SUMIFS('Entladung des Speichers'!$E$17:$E$1001,'Entladung des Speichers'!$A$17:$A$1001,'Ergebnis (detailliert)'!$A$17:$A$300))</f>
        <v/>
      </c>
      <c r="O575" s="113" t="str">
        <f t="shared" si="35"/>
        <v/>
      </c>
      <c r="P575" s="17" t="str">
        <f>IFERROR(IF(A575="","",N575*'Ergebnis (detailliert)'!J575/'Ergebnis (detailliert)'!I575),0)</f>
        <v/>
      </c>
      <c r="Q575" s="95" t="str">
        <f t="shared" si="36"/>
        <v/>
      </c>
      <c r="R575" s="96" t="str">
        <f t="shared" si="37"/>
        <v/>
      </c>
      <c r="S575" s="97" t="str">
        <f>IF(A575="","",IF(LOOKUP(A575,Stammdaten!$A$17:$A$1001,Stammdaten!$G$17:$G$1001)="Nein",0,IF(ISBLANK('Beladung des Speichers'!A575),"",ROUND(MIN(J575,Q575)*-1,2))))</f>
        <v/>
      </c>
    </row>
    <row r="576" spans="1:19" x14ac:dyDescent="0.2">
      <c r="A576" s="98" t="str">
        <f>IF('Beladung des Speichers'!A576="","",'Beladung des Speichers'!A576)</f>
        <v/>
      </c>
      <c r="B576" s="98" t="str">
        <f>IF('Beladung des Speichers'!B576="","",'Beladung des Speichers'!B576)</f>
        <v/>
      </c>
      <c r="C576" s="150" t="str">
        <f>IF(ISBLANK('Beladung des Speichers'!A576),"",SUMIFS('Beladung des Speichers'!$C$17:$C$300,'Beladung des Speichers'!$A$17:$A$300,A576)-SUMIFS('Entladung des Speichers'!$C$17:$C$300,'Entladung des Speichers'!$A$17:$A$300,A576)+SUMIFS(Füllstände!$B$17:$B$299,Füllstände!$A$17:$A$299,A576)-SUMIFS(Füllstände!$C$17:$C$299,Füllstände!$A$17:$A$299,A576))</f>
        <v/>
      </c>
      <c r="D576" s="151" t="str">
        <f>IF(ISBLANK('Beladung des Speichers'!A576),"",C576*'Beladung des Speichers'!C576/SUMIFS('Beladung des Speichers'!$C$17:$C$300,'Beladung des Speichers'!$A$17:$A$300,A576))</f>
        <v/>
      </c>
      <c r="E576" s="152" t="str">
        <f>IF(ISBLANK('Beladung des Speichers'!A576),"",1/SUMIFS('Beladung des Speichers'!$C$17:$C$300,'Beladung des Speichers'!$A$17:$A$300,A576)*C576*SUMIF($A$17:$A$300,A576,'Beladung des Speichers'!$E$17:$E$300))</f>
        <v/>
      </c>
      <c r="F576" s="153" t="str">
        <f>IF(ISBLANK('Beladung des Speichers'!A576),"",IF(C576=0,"0,00",D576/C576*E576))</f>
        <v/>
      </c>
      <c r="G576" s="154" t="str">
        <f>IF(ISBLANK('Beladung des Speichers'!A576),"",SUMIFS('Beladung des Speichers'!$C$17:$C$300,'Beladung des Speichers'!$A$17:$A$300,A576))</f>
        <v/>
      </c>
      <c r="H576" s="112" t="str">
        <f>IF(ISBLANK('Beladung des Speichers'!A576),"",'Beladung des Speichers'!C576)</f>
        <v/>
      </c>
      <c r="I576" s="155" t="str">
        <f>IF(ISBLANK('Beladung des Speichers'!A576),"",SUMIFS('Beladung des Speichers'!$E$17:$E$1001,'Beladung des Speichers'!$A$17:$A$1001,'Ergebnis (detailliert)'!A576))</f>
        <v/>
      </c>
      <c r="J576" s="113" t="str">
        <f>IF(ISBLANK('Beladung des Speichers'!A576),"",'Beladung des Speichers'!E576)</f>
        <v/>
      </c>
      <c r="K576" s="155" t="str">
        <f>IF(ISBLANK('Beladung des Speichers'!A576),"",SUMIFS('Entladung des Speichers'!$C$17:$C$1001,'Entladung des Speichers'!$A$17:$A$1001,'Ergebnis (detailliert)'!A576))</f>
        <v/>
      </c>
      <c r="L576" s="156" t="str">
        <f t="shared" si="34"/>
        <v/>
      </c>
      <c r="M576" s="156" t="str">
        <f>IF(ISBLANK('Entladung des Speichers'!A576),"",'Entladung des Speichers'!C576)</f>
        <v/>
      </c>
      <c r="N576" s="155" t="str">
        <f>IF(ISBLANK('Beladung des Speichers'!A576),"",SUMIFS('Entladung des Speichers'!$E$17:$E$1001,'Entladung des Speichers'!$A$17:$A$1001,'Ergebnis (detailliert)'!$A$17:$A$300))</f>
        <v/>
      </c>
      <c r="O576" s="113" t="str">
        <f t="shared" si="35"/>
        <v/>
      </c>
      <c r="P576" s="17" t="str">
        <f>IFERROR(IF(A576="","",N576*'Ergebnis (detailliert)'!J576/'Ergebnis (detailliert)'!I576),0)</f>
        <v/>
      </c>
      <c r="Q576" s="95" t="str">
        <f t="shared" si="36"/>
        <v/>
      </c>
      <c r="R576" s="96" t="str">
        <f t="shared" si="37"/>
        <v/>
      </c>
      <c r="S576" s="97" t="str">
        <f>IF(A576="","",IF(LOOKUP(A576,Stammdaten!$A$17:$A$1001,Stammdaten!$G$17:$G$1001)="Nein",0,IF(ISBLANK('Beladung des Speichers'!A576),"",ROUND(MIN(J576,Q576)*-1,2))))</f>
        <v/>
      </c>
    </row>
    <row r="577" spans="1:19" x14ac:dyDescent="0.2">
      <c r="A577" s="98" t="str">
        <f>IF('Beladung des Speichers'!A577="","",'Beladung des Speichers'!A577)</f>
        <v/>
      </c>
      <c r="B577" s="98" t="str">
        <f>IF('Beladung des Speichers'!B577="","",'Beladung des Speichers'!B577)</f>
        <v/>
      </c>
      <c r="C577" s="150" t="str">
        <f>IF(ISBLANK('Beladung des Speichers'!A577),"",SUMIFS('Beladung des Speichers'!$C$17:$C$300,'Beladung des Speichers'!$A$17:$A$300,A577)-SUMIFS('Entladung des Speichers'!$C$17:$C$300,'Entladung des Speichers'!$A$17:$A$300,A577)+SUMIFS(Füllstände!$B$17:$B$299,Füllstände!$A$17:$A$299,A577)-SUMIFS(Füllstände!$C$17:$C$299,Füllstände!$A$17:$A$299,A577))</f>
        <v/>
      </c>
      <c r="D577" s="151" t="str">
        <f>IF(ISBLANK('Beladung des Speichers'!A577),"",C577*'Beladung des Speichers'!C577/SUMIFS('Beladung des Speichers'!$C$17:$C$300,'Beladung des Speichers'!$A$17:$A$300,A577))</f>
        <v/>
      </c>
      <c r="E577" s="152" t="str">
        <f>IF(ISBLANK('Beladung des Speichers'!A577),"",1/SUMIFS('Beladung des Speichers'!$C$17:$C$300,'Beladung des Speichers'!$A$17:$A$300,A577)*C577*SUMIF($A$17:$A$300,A577,'Beladung des Speichers'!$E$17:$E$300))</f>
        <v/>
      </c>
      <c r="F577" s="153" t="str">
        <f>IF(ISBLANK('Beladung des Speichers'!A577),"",IF(C577=0,"0,00",D577/C577*E577))</f>
        <v/>
      </c>
      <c r="G577" s="154" t="str">
        <f>IF(ISBLANK('Beladung des Speichers'!A577),"",SUMIFS('Beladung des Speichers'!$C$17:$C$300,'Beladung des Speichers'!$A$17:$A$300,A577))</f>
        <v/>
      </c>
      <c r="H577" s="112" t="str">
        <f>IF(ISBLANK('Beladung des Speichers'!A577),"",'Beladung des Speichers'!C577)</f>
        <v/>
      </c>
      <c r="I577" s="155" t="str">
        <f>IF(ISBLANK('Beladung des Speichers'!A577),"",SUMIFS('Beladung des Speichers'!$E$17:$E$1001,'Beladung des Speichers'!$A$17:$A$1001,'Ergebnis (detailliert)'!A577))</f>
        <v/>
      </c>
      <c r="J577" s="113" t="str">
        <f>IF(ISBLANK('Beladung des Speichers'!A577),"",'Beladung des Speichers'!E577)</f>
        <v/>
      </c>
      <c r="K577" s="155" t="str">
        <f>IF(ISBLANK('Beladung des Speichers'!A577),"",SUMIFS('Entladung des Speichers'!$C$17:$C$1001,'Entladung des Speichers'!$A$17:$A$1001,'Ergebnis (detailliert)'!A577))</f>
        <v/>
      </c>
      <c r="L577" s="156" t="str">
        <f t="shared" si="34"/>
        <v/>
      </c>
      <c r="M577" s="156" t="str">
        <f>IF(ISBLANK('Entladung des Speichers'!A577),"",'Entladung des Speichers'!C577)</f>
        <v/>
      </c>
      <c r="N577" s="155" t="str">
        <f>IF(ISBLANK('Beladung des Speichers'!A577),"",SUMIFS('Entladung des Speichers'!$E$17:$E$1001,'Entladung des Speichers'!$A$17:$A$1001,'Ergebnis (detailliert)'!$A$17:$A$300))</f>
        <v/>
      </c>
      <c r="O577" s="113" t="str">
        <f t="shared" si="35"/>
        <v/>
      </c>
      <c r="P577" s="17" t="str">
        <f>IFERROR(IF(A577="","",N577*'Ergebnis (detailliert)'!J577/'Ergebnis (detailliert)'!I577),0)</f>
        <v/>
      </c>
      <c r="Q577" s="95" t="str">
        <f t="shared" si="36"/>
        <v/>
      </c>
      <c r="R577" s="96" t="str">
        <f t="shared" si="37"/>
        <v/>
      </c>
      <c r="S577" s="97" t="str">
        <f>IF(A577="","",IF(LOOKUP(A577,Stammdaten!$A$17:$A$1001,Stammdaten!$G$17:$G$1001)="Nein",0,IF(ISBLANK('Beladung des Speichers'!A577),"",ROUND(MIN(J577,Q577)*-1,2))))</f>
        <v/>
      </c>
    </row>
    <row r="578" spans="1:19" x14ac:dyDescent="0.2">
      <c r="A578" s="98" t="str">
        <f>IF('Beladung des Speichers'!A578="","",'Beladung des Speichers'!A578)</f>
        <v/>
      </c>
      <c r="B578" s="98" t="str">
        <f>IF('Beladung des Speichers'!B578="","",'Beladung des Speichers'!B578)</f>
        <v/>
      </c>
      <c r="C578" s="150" t="str">
        <f>IF(ISBLANK('Beladung des Speichers'!A578),"",SUMIFS('Beladung des Speichers'!$C$17:$C$300,'Beladung des Speichers'!$A$17:$A$300,A578)-SUMIFS('Entladung des Speichers'!$C$17:$C$300,'Entladung des Speichers'!$A$17:$A$300,A578)+SUMIFS(Füllstände!$B$17:$B$299,Füllstände!$A$17:$A$299,A578)-SUMIFS(Füllstände!$C$17:$C$299,Füllstände!$A$17:$A$299,A578))</f>
        <v/>
      </c>
      <c r="D578" s="151" t="str">
        <f>IF(ISBLANK('Beladung des Speichers'!A578),"",C578*'Beladung des Speichers'!C578/SUMIFS('Beladung des Speichers'!$C$17:$C$300,'Beladung des Speichers'!$A$17:$A$300,A578))</f>
        <v/>
      </c>
      <c r="E578" s="152" t="str">
        <f>IF(ISBLANK('Beladung des Speichers'!A578),"",1/SUMIFS('Beladung des Speichers'!$C$17:$C$300,'Beladung des Speichers'!$A$17:$A$300,A578)*C578*SUMIF($A$17:$A$300,A578,'Beladung des Speichers'!$E$17:$E$300))</f>
        <v/>
      </c>
      <c r="F578" s="153" t="str">
        <f>IF(ISBLANK('Beladung des Speichers'!A578),"",IF(C578=0,"0,00",D578/C578*E578))</f>
        <v/>
      </c>
      <c r="G578" s="154" t="str">
        <f>IF(ISBLANK('Beladung des Speichers'!A578),"",SUMIFS('Beladung des Speichers'!$C$17:$C$300,'Beladung des Speichers'!$A$17:$A$300,A578))</f>
        <v/>
      </c>
      <c r="H578" s="112" t="str">
        <f>IF(ISBLANK('Beladung des Speichers'!A578),"",'Beladung des Speichers'!C578)</f>
        <v/>
      </c>
      <c r="I578" s="155" t="str">
        <f>IF(ISBLANK('Beladung des Speichers'!A578),"",SUMIFS('Beladung des Speichers'!$E$17:$E$1001,'Beladung des Speichers'!$A$17:$A$1001,'Ergebnis (detailliert)'!A578))</f>
        <v/>
      </c>
      <c r="J578" s="113" t="str">
        <f>IF(ISBLANK('Beladung des Speichers'!A578),"",'Beladung des Speichers'!E578)</f>
        <v/>
      </c>
      <c r="K578" s="155" t="str">
        <f>IF(ISBLANK('Beladung des Speichers'!A578),"",SUMIFS('Entladung des Speichers'!$C$17:$C$1001,'Entladung des Speichers'!$A$17:$A$1001,'Ergebnis (detailliert)'!A578))</f>
        <v/>
      </c>
      <c r="L578" s="156" t="str">
        <f t="shared" si="34"/>
        <v/>
      </c>
      <c r="M578" s="156" t="str">
        <f>IF(ISBLANK('Entladung des Speichers'!A578),"",'Entladung des Speichers'!C578)</f>
        <v/>
      </c>
      <c r="N578" s="155" t="str">
        <f>IF(ISBLANK('Beladung des Speichers'!A578),"",SUMIFS('Entladung des Speichers'!$E$17:$E$1001,'Entladung des Speichers'!$A$17:$A$1001,'Ergebnis (detailliert)'!$A$17:$A$300))</f>
        <v/>
      </c>
      <c r="O578" s="113" t="str">
        <f t="shared" si="35"/>
        <v/>
      </c>
      <c r="P578" s="17" t="str">
        <f>IFERROR(IF(A578="","",N578*'Ergebnis (detailliert)'!J578/'Ergebnis (detailliert)'!I578),0)</f>
        <v/>
      </c>
      <c r="Q578" s="95" t="str">
        <f t="shared" si="36"/>
        <v/>
      </c>
      <c r="R578" s="96" t="str">
        <f t="shared" si="37"/>
        <v/>
      </c>
      <c r="S578" s="97" t="str">
        <f>IF(A578="","",IF(LOOKUP(A578,Stammdaten!$A$17:$A$1001,Stammdaten!$G$17:$G$1001)="Nein",0,IF(ISBLANK('Beladung des Speichers'!A578),"",ROUND(MIN(J578,Q578)*-1,2))))</f>
        <v/>
      </c>
    </row>
    <row r="579" spans="1:19" x14ac:dyDescent="0.2">
      <c r="A579" s="98" t="str">
        <f>IF('Beladung des Speichers'!A579="","",'Beladung des Speichers'!A579)</f>
        <v/>
      </c>
      <c r="B579" s="98" t="str">
        <f>IF('Beladung des Speichers'!B579="","",'Beladung des Speichers'!B579)</f>
        <v/>
      </c>
      <c r="C579" s="150" t="str">
        <f>IF(ISBLANK('Beladung des Speichers'!A579),"",SUMIFS('Beladung des Speichers'!$C$17:$C$300,'Beladung des Speichers'!$A$17:$A$300,A579)-SUMIFS('Entladung des Speichers'!$C$17:$C$300,'Entladung des Speichers'!$A$17:$A$300,A579)+SUMIFS(Füllstände!$B$17:$B$299,Füllstände!$A$17:$A$299,A579)-SUMIFS(Füllstände!$C$17:$C$299,Füllstände!$A$17:$A$299,A579))</f>
        <v/>
      </c>
      <c r="D579" s="151" t="str">
        <f>IF(ISBLANK('Beladung des Speichers'!A579),"",C579*'Beladung des Speichers'!C579/SUMIFS('Beladung des Speichers'!$C$17:$C$300,'Beladung des Speichers'!$A$17:$A$300,A579))</f>
        <v/>
      </c>
      <c r="E579" s="152" t="str">
        <f>IF(ISBLANK('Beladung des Speichers'!A579),"",1/SUMIFS('Beladung des Speichers'!$C$17:$C$300,'Beladung des Speichers'!$A$17:$A$300,A579)*C579*SUMIF($A$17:$A$300,A579,'Beladung des Speichers'!$E$17:$E$300))</f>
        <v/>
      </c>
      <c r="F579" s="153" t="str">
        <f>IF(ISBLANK('Beladung des Speichers'!A579),"",IF(C579=0,"0,00",D579/C579*E579))</f>
        <v/>
      </c>
      <c r="G579" s="154" t="str">
        <f>IF(ISBLANK('Beladung des Speichers'!A579),"",SUMIFS('Beladung des Speichers'!$C$17:$C$300,'Beladung des Speichers'!$A$17:$A$300,A579))</f>
        <v/>
      </c>
      <c r="H579" s="112" t="str">
        <f>IF(ISBLANK('Beladung des Speichers'!A579),"",'Beladung des Speichers'!C579)</f>
        <v/>
      </c>
      <c r="I579" s="155" t="str">
        <f>IF(ISBLANK('Beladung des Speichers'!A579),"",SUMIFS('Beladung des Speichers'!$E$17:$E$1001,'Beladung des Speichers'!$A$17:$A$1001,'Ergebnis (detailliert)'!A579))</f>
        <v/>
      </c>
      <c r="J579" s="113" t="str">
        <f>IF(ISBLANK('Beladung des Speichers'!A579),"",'Beladung des Speichers'!E579)</f>
        <v/>
      </c>
      <c r="K579" s="155" t="str">
        <f>IF(ISBLANK('Beladung des Speichers'!A579),"",SUMIFS('Entladung des Speichers'!$C$17:$C$1001,'Entladung des Speichers'!$A$17:$A$1001,'Ergebnis (detailliert)'!A579))</f>
        <v/>
      </c>
      <c r="L579" s="156" t="str">
        <f t="shared" si="34"/>
        <v/>
      </c>
      <c r="M579" s="156" t="str">
        <f>IF(ISBLANK('Entladung des Speichers'!A579),"",'Entladung des Speichers'!C579)</f>
        <v/>
      </c>
      <c r="N579" s="155" t="str">
        <f>IF(ISBLANK('Beladung des Speichers'!A579),"",SUMIFS('Entladung des Speichers'!$E$17:$E$1001,'Entladung des Speichers'!$A$17:$A$1001,'Ergebnis (detailliert)'!$A$17:$A$300))</f>
        <v/>
      </c>
      <c r="O579" s="113" t="str">
        <f t="shared" si="35"/>
        <v/>
      </c>
      <c r="P579" s="17" t="str">
        <f>IFERROR(IF(A579="","",N579*'Ergebnis (detailliert)'!J579/'Ergebnis (detailliert)'!I579),0)</f>
        <v/>
      </c>
      <c r="Q579" s="95" t="str">
        <f t="shared" si="36"/>
        <v/>
      </c>
      <c r="R579" s="96" t="str">
        <f t="shared" si="37"/>
        <v/>
      </c>
      <c r="S579" s="97" t="str">
        <f>IF(A579="","",IF(LOOKUP(A579,Stammdaten!$A$17:$A$1001,Stammdaten!$G$17:$G$1001)="Nein",0,IF(ISBLANK('Beladung des Speichers'!A579),"",ROUND(MIN(J579,Q579)*-1,2))))</f>
        <v/>
      </c>
    </row>
    <row r="580" spans="1:19" x14ac:dyDescent="0.2">
      <c r="A580" s="98" t="str">
        <f>IF('Beladung des Speichers'!A580="","",'Beladung des Speichers'!A580)</f>
        <v/>
      </c>
      <c r="B580" s="98" t="str">
        <f>IF('Beladung des Speichers'!B580="","",'Beladung des Speichers'!B580)</f>
        <v/>
      </c>
      <c r="C580" s="150" t="str">
        <f>IF(ISBLANK('Beladung des Speichers'!A580),"",SUMIFS('Beladung des Speichers'!$C$17:$C$300,'Beladung des Speichers'!$A$17:$A$300,A580)-SUMIFS('Entladung des Speichers'!$C$17:$C$300,'Entladung des Speichers'!$A$17:$A$300,A580)+SUMIFS(Füllstände!$B$17:$B$299,Füllstände!$A$17:$A$299,A580)-SUMIFS(Füllstände!$C$17:$C$299,Füllstände!$A$17:$A$299,A580))</f>
        <v/>
      </c>
      <c r="D580" s="151" t="str">
        <f>IF(ISBLANK('Beladung des Speichers'!A580),"",C580*'Beladung des Speichers'!C580/SUMIFS('Beladung des Speichers'!$C$17:$C$300,'Beladung des Speichers'!$A$17:$A$300,A580))</f>
        <v/>
      </c>
      <c r="E580" s="152" t="str">
        <f>IF(ISBLANK('Beladung des Speichers'!A580),"",1/SUMIFS('Beladung des Speichers'!$C$17:$C$300,'Beladung des Speichers'!$A$17:$A$300,A580)*C580*SUMIF($A$17:$A$300,A580,'Beladung des Speichers'!$E$17:$E$300))</f>
        <v/>
      </c>
      <c r="F580" s="153" t="str">
        <f>IF(ISBLANK('Beladung des Speichers'!A580),"",IF(C580=0,"0,00",D580/C580*E580))</f>
        <v/>
      </c>
      <c r="G580" s="154" t="str">
        <f>IF(ISBLANK('Beladung des Speichers'!A580),"",SUMIFS('Beladung des Speichers'!$C$17:$C$300,'Beladung des Speichers'!$A$17:$A$300,A580))</f>
        <v/>
      </c>
      <c r="H580" s="112" t="str">
        <f>IF(ISBLANK('Beladung des Speichers'!A580),"",'Beladung des Speichers'!C580)</f>
        <v/>
      </c>
      <c r="I580" s="155" t="str">
        <f>IF(ISBLANK('Beladung des Speichers'!A580),"",SUMIFS('Beladung des Speichers'!$E$17:$E$1001,'Beladung des Speichers'!$A$17:$A$1001,'Ergebnis (detailliert)'!A580))</f>
        <v/>
      </c>
      <c r="J580" s="113" t="str">
        <f>IF(ISBLANK('Beladung des Speichers'!A580),"",'Beladung des Speichers'!E580)</f>
        <v/>
      </c>
      <c r="K580" s="155" t="str">
        <f>IF(ISBLANK('Beladung des Speichers'!A580),"",SUMIFS('Entladung des Speichers'!$C$17:$C$1001,'Entladung des Speichers'!$A$17:$A$1001,'Ergebnis (detailliert)'!A580))</f>
        <v/>
      </c>
      <c r="L580" s="156" t="str">
        <f t="shared" si="34"/>
        <v/>
      </c>
      <c r="M580" s="156" t="str">
        <f>IF(ISBLANK('Entladung des Speichers'!A580),"",'Entladung des Speichers'!C580)</f>
        <v/>
      </c>
      <c r="N580" s="155" t="str">
        <f>IF(ISBLANK('Beladung des Speichers'!A580),"",SUMIFS('Entladung des Speichers'!$E$17:$E$1001,'Entladung des Speichers'!$A$17:$A$1001,'Ergebnis (detailliert)'!$A$17:$A$300))</f>
        <v/>
      </c>
      <c r="O580" s="113" t="str">
        <f t="shared" si="35"/>
        <v/>
      </c>
      <c r="P580" s="17" t="str">
        <f>IFERROR(IF(A580="","",N580*'Ergebnis (detailliert)'!J580/'Ergebnis (detailliert)'!I580),0)</f>
        <v/>
      </c>
      <c r="Q580" s="95" t="str">
        <f t="shared" si="36"/>
        <v/>
      </c>
      <c r="R580" s="96" t="str">
        <f t="shared" si="37"/>
        <v/>
      </c>
      <c r="S580" s="97" t="str">
        <f>IF(A580="","",IF(LOOKUP(A580,Stammdaten!$A$17:$A$1001,Stammdaten!$G$17:$G$1001)="Nein",0,IF(ISBLANK('Beladung des Speichers'!A580),"",ROUND(MIN(J580,Q580)*-1,2))))</f>
        <v/>
      </c>
    </row>
    <row r="581" spans="1:19" x14ac:dyDescent="0.2">
      <c r="A581" s="98" t="str">
        <f>IF('Beladung des Speichers'!A581="","",'Beladung des Speichers'!A581)</f>
        <v/>
      </c>
      <c r="B581" s="98" t="str">
        <f>IF('Beladung des Speichers'!B581="","",'Beladung des Speichers'!B581)</f>
        <v/>
      </c>
      <c r="C581" s="150" t="str">
        <f>IF(ISBLANK('Beladung des Speichers'!A581),"",SUMIFS('Beladung des Speichers'!$C$17:$C$300,'Beladung des Speichers'!$A$17:$A$300,A581)-SUMIFS('Entladung des Speichers'!$C$17:$C$300,'Entladung des Speichers'!$A$17:$A$300,A581)+SUMIFS(Füllstände!$B$17:$B$299,Füllstände!$A$17:$A$299,A581)-SUMIFS(Füllstände!$C$17:$C$299,Füllstände!$A$17:$A$299,A581))</f>
        <v/>
      </c>
      <c r="D581" s="151" t="str">
        <f>IF(ISBLANK('Beladung des Speichers'!A581),"",C581*'Beladung des Speichers'!C581/SUMIFS('Beladung des Speichers'!$C$17:$C$300,'Beladung des Speichers'!$A$17:$A$300,A581))</f>
        <v/>
      </c>
      <c r="E581" s="152" t="str">
        <f>IF(ISBLANK('Beladung des Speichers'!A581),"",1/SUMIFS('Beladung des Speichers'!$C$17:$C$300,'Beladung des Speichers'!$A$17:$A$300,A581)*C581*SUMIF($A$17:$A$300,A581,'Beladung des Speichers'!$E$17:$E$300))</f>
        <v/>
      </c>
      <c r="F581" s="153" t="str">
        <f>IF(ISBLANK('Beladung des Speichers'!A581),"",IF(C581=0,"0,00",D581/C581*E581))</f>
        <v/>
      </c>
      <c r="G581" s="154" t="str">
        <f>IF(ISBLANK('Beladung des Speichers'!A581),"",SUMIFS('Beladung des Speichers'!$C$17:$C$300,'Beladung des Speichers'!$A$17:$A$300,A581))</f>
        <v/>
      </c>
      <c r="H581" s="112" t="str">
        <f>IF(ISBLANK('Beladung des Speichers'!A581),"",'Beladung des Speichers'!C581)</f>
        <v/>
      </c>
      <c r="I581" s="155" t="str">
        <f>IF(ISBLANK('Beladung des Speichers'!A581),"",SUMIFS('Beladung des Speichers'!$E$17:$E$1001,'Beladung des Speichers'!$A$17:$A$1001,'Ergebnis (detailliert)'!A581))</f>
        <v/>
      </c>
      <c r="J581" s="113" t="str">
        <f>IF(ISBLANK('Beladung des Speichers'!A581),"",'Beladung des Speichers'!E581)</f>
        <v/>
      </c>
      <c r="K581" s="155" t="str">
        <f>IF(ISBLANK('Beladung des Speichers'!A581),"",SUMIFS('Entladung des Speichers'!$C$17:$C$1001,'Entladung des Speichers'!$A$17:$A$1001,'Ergebnis (detailliert)'!A581))</f>
        <v/>
      </c>
      <c r="L581" s="156" t="str">
        <f t="shared" si="34"/>
        <v/>
      </c>
      <c r="M581" s="156" t="str">
        <f>IF(ISBLANK('Entladung des Speichers'!A581),"",'Entladung des Speichers'!C581)</f>
        <v/>
      </c>
      <c r="N581" s="155" t="str">
        <f>IF(ISBLANK('Beladung des Speichers'!A581),"",SUMIFS('Entladung des Speichers'!$E$17:$E$1001,'Entladung des Speichers'!$A$17:$A$1001,'Ergebnis (detailliert)'!$A$17:$A$300))</f>
        <v/>
      </c>
      <c r="O581" s="113" t="str">
        <f t="shared" si="35"/>
        <v/>
      </c>
      <c r="P581" s="17" t="str">
        <f>IFERROR(IF(A581="","",N581*'Ergebnis (detailliert)'!J581/'Ergebnis (detailliert)'!I581),0)</f>
        <v/>
      </c>
      <c r="Q581" s="95" t="str">
        <f t="shared" si="36"/>
        <v/>
      </c>
      <c r="R581" s="96" t="str">
        <f t="shared" si="37"/>
        <v/>
      </c>
      <c r="S581" s="97" t="str">
        <f>IF(A581="","",IF(LOOKUP(A581,Stammdaten!$A$17:$A$1001,Stammdaten!$G$17:$G$1001)="Nein",0,IF(ISBLANK('Beladung des Speichers'!A581),"",ROUND(MIN(J581,Q581)*-1,2))))</f>
        <v/>
      </c>
    </row>
    <row r="582" spans="1:19" x14ac:dyDescent="0.2">
      <c r="A582" s="98" t="str">
        <f>IF('Beladung des Speichers'!A582="","",'Beladung des Speichers'!A582)</f>
        <v/>
      </c>
      <c r="B582" s="98" t="str">
        <f>IF('Beladung des Speichers'!B582="","",'Beladung des Speichers'!B582)</f>
        <v/>
      </c>
      <c r="C582" s="150" t="str">
        <f>IF(ISBLANK('Beladung des Speichers'!A582),"",SUMIFS('Beladung des Speichers'!$C$17:$C$300,'Beladung des Speichers'!$A$17:$A$300,A582)-SUMIFS('Entladung des Speichers'!$C$17:$C$300,'Entladung des Speichers'!$A$17:$A$300,A582)+SUMIFS(Füllstände!$B$17:$B$299,Füllstände!$A$17:$A$299,A582)-SUMIFS(Füllstände!$C$17:$C$299,Füllstände!$A$17:$A$299,A582))</f>
        <v/>
      </c>
      <c r="D582" s="151" t="str">
        <f>IF(ISBLANK('Beladung des Speichers'!A582),"",C582*'Beladung des Speichers'!C582/SUMIFS('Beladung des Speichers'!$C$17:$C$300,'Beladung des Speichers'!$A$17:$A$300,A582))</f>
        <v/>
      </c>
      <c r="E582" s="152" t="str">
        <f>IF(ISBLANK('Beladung des Speichers'!A582),"",1/SUMIFS('Beladung des Speichers'!$C$17:$C$300,'Beladung des Speichers'!$A$17:$A$300,A582)*C582*SUMIF($A$17:$A$300,A582,'Beladung des Speichers'!$E$17:$E$300))</f>
        <v/>
      </c>
      <c r="F582" s="153" t="str">
        <f>IF(ISBLANK('Beladung des Speichers'!A582),"",IF(C582=0,"0,00",D582/C582*E582))</f>
        <v/>
      </c>
      <c r="G582" s="154" t="str">
        <f>IF(ISBLANK('Beladung des Speichers'!A582),"",SUMIFS('Beladung des Speichers'!$C$17:$C$300,'Beladung des Speichers'!$A$17:$A$300,A582))</f>
        <v/>
      </c>
      <c r="H582" s="112" t="str">
        <f>IF(ISBLANK('Beladung des Speichers'!A582),"",'Beladung des Speichers'!C582)</f>
        <v/>
      </c>
      <c r="I582" s="155" t="str">
        <f>IF(ISBLANK('Beladung des Speichers'!A582),"",SUMIFS('Beladung des Speichers'!$E$17:$E$1001,'Beladung des Speichers'!$A$17:$A$1001,'Ergebnis (detailliert)'!A582))</f>
        <v/>
      </c>
      <c r="J582" s="113" t="str">
        <f>IF(ISBLANK('Beladung des Speichers'!A582),"",'Beladung des Speichers'!E582)</f>
        <v/>
      </c>
      <c r="K582" s="155" t="str">
        <f>IF(ISBLANK('Beladung des Speichers'!A582),"",SUMIFS('Entladung des Speichers'!$C$17:$C$1001,'Entladung des Speichers'!$A$17:$A$1001,'Ergebnis (detailliert)'!A582))</f>
        <v/>
      </c>
      <c r="L582" s="156" t="str">
        <f t="shared" si="34"/>
        <v/>
      </c>
      <c r="M582" s="156" t="str">
        <f>IF(ISBLANK('Entladung des Speichers'!A582),"",'Entladung des Speichers'!C582)</f>
        <v/>
      </c>
      <c r="N582" s="155" t="str">
        <f>IF(ISBLANK('Beladung des Speichers'!A582),"",SUMIFS('Entladung des Speichers'!$E$17:$E$1001,'Entladung des Speichers'!$A$17:$A$1001,'Ergebnis (detailliert)'!$A$17:$A$300))</f>
        <v/>
      </c>
      <c r="O582" s="113" t="str">
        <f t="shared" si="35"/>
        <v/>
      </c>
      <c r="P582" s="17" t="str">
        <f>IFERROR(IF(A582="","",N582*'Ergebnis (detailliert)'!J582/'Ergebnis (detailliert)'!I582),0)</f>
        <v/>
      </c>
      <c r="Q582" s="95" t="str">
        <f t="shared" si="36"/>
        <v/>
      </c>
      <c r="R582" s="96" t="str">
        <f t="shared" si="37"/>
        <v/>
      </c>
      <c r="S582" s="97" t="str">
        <f>IF(A582="","",IF(LOOKUP(A582,Stammdaten!$A$17:$A$1001,Stammdaten!$G$17:$G$1001)="Nein",0,IF(ISBLANK('Beladung des Speichers'!A582),"",ROUND(MIN(J582,Q582)*-1,2))))</f>
        <v/>
      </c>
    </row>
    <row r="583" spans="1:19" x14ac:dyDescent="0.2">
      <c r="A583" s="98" t="str">
        <f>IF('Beladung des Speichers'!A583="","",'Beladung des Speichers'!A583)</f>
        <v/>
      </c>
      <c r="B583" s="98" t="str">
        <f>IF('Beladung des Speichers'!B583="","",'Beladung des Speichers'!B583)</f>
        <v/>
      </c>
      <c r="C583" s="150" t="str">
        <f>IF(ISBLANK('Beladung des Speichers'!A583),"",SUMIFS('Beladung des Speichers'!$C$17:$C$300,'Beladung des Speichers'!$A$17:$A$300,A583)-SUMIFS('Entladung des Speichers'!$C$17:$C$300,'Entladung des Speichers'!$A$17:$A$300,A583)+SUMIFS(Füllstände!$B$17:$B$299,Füllstände!$A$17:$A$299,A583)-SUMIFS(Füllstände!$C$17:$C$299,Füllstände!$A$17:$A$299,A583))</f>
        <v/>
      </c>
      <c r="D583" s="151" t="str">
        <f>IF(ISBLANK('Beladung des Speichers'!A583),"",C583*'Beladung des Speichers'!C583/SUMIFS('Beladung des Speichers'!$C$17:$C$300,'Beladung des Speichers'!$A$17:$A$300,A583))</f>
        <v/>
      </c>
      <c r="E583" s="152" t="str">
        <f>IF(ISBLANK('Beladung des Speichers'!A583),"",1/SUMIFS('Beladung des Speichers'!$C$17:$C$300,'Beladung des Speichers'!$A$17:$A$300,A583)*C583*SUMIF($A$17:$A$300,A583,'Beladung des Speichers'!$E$17:$E$300))</f>
        <v/>
      </c>
      <c r="F583" s="153" t="str">
        <f>IF(ISBLANK('Beladung des Speichers'!A583),"",IF(C583=0,"0,00",D583/C583*E583))</f>
        <v/>
      </c>
      <c r="G583" s="154" t="str">
        <f>IF(ISBLANK('Beladung des Speichers'!A583),"",SUMIFS('Beladung des Speichers'!$C$17:$C$300,'Beladung des Speichers'!$A$17:$A$300,A583))</f>
        <v/>
      </c>
      <c r="H583" s="112" t="str">
        <f>IF(ISBLANK('Beladung des Speichers'!A583),"",'Beladung des Speichers'!C583)</f>
        <v/>
      </c>
      <c r="I583" s="155" t="str">
        <f>IF(ISBLANK('Beladung des Speichers'!A583),"",SUMIFS('Beladung des Speichers'!$E$17:$E$1001,'Beladung des Speichers'!$A$17:$A$1001,'Ergebnis (detailliert)'!A583))</f>
        <v/>
      </c>
      <c r="J583" s="113" t="str">
        <f>IF(ISBLANK('Beladung des Speichers'!A583),"",'Beladung des Speichers'!E583)</f>
        <v/>
      </c>
      <c r="K583" s="155" t="str">
        <f>IF(ISBLANK('Beladung des Speichers'!A583),"",SUMIFS('Entladung des Speichers'!$C$17:$C$1001,'Entladung des Speichers'!$A$17:$A$1001,'Ergebnis (detailliert)'!A583))</f>
        <v/>
      </c>
      <c r="L583" s="156" t="str">
        <f t="shared" si="34"/>
        <v/>
      </c>
      <c r="M583" s="156" t="str">
        <f>IF(ISBLANK('Entladung des Speichers'!A583),"",'Entladung des Speichers'!C583)</f>
        <v/>
      </c>
      <c r="N583" s="155" t="str">
        <f>IF(ISBLANK('Beladung des Speichers'!A583),"",SUMIFS('Entladung des Speichers'!$E$17:$E$1001,'Entladung des Speichers'!$A$17:$A$1001,'Ergebnis (detailliert)'!$A$17:$A$300))</f>
        <v/>
      </c>
      <c r="O583" s="113" t="str">
        <f t="shared" si="35"/>
        <v/>
      </c>
      <c r="P583" s="17" t="str">
        <f>IFERROR(IF(A583="","",N583*'Ergebnis (detailliert)'!J583/'Ergebnis (detailliert)'!I583),0)</f>
        <v/>
      </c>
      <c r="Q583" s="95" t="str">
        <f t="shared" si="36"/>
        <v/>
      </c>
      <c r="R583" s="96" t="str">
        <f t="shared" si="37"/>
        <v/>
      </c>
      <c r="S583" s="97" t="str">
        <f>IF(A583="","",IF(LOOKUP(A583,Stammdaten!$A$17:$A$1001,Stammdaten!$G$17:$G$1001)="Nein",0,IF(ISBLANK('Beladung des Speichers'!A583),"",ROUND(MIN(J583,Q583)*-1,2))))</f>
        <v/>
      </c>
    </row>
    <row r="584" spans="1:19" x14ac:dyDescent="0.2">
      <c r="A584" s="98" t="str">
        <f>IF('Beladung des Speichers'!A584="","",'Beladung des Speichers'!A584)</f>
        <v/>
      </c>
      <c r="B584" s="98" t="str">
        <f>IF('Beladung des Speichers'!B584="","",'Beladung des Speichers'!B584)</f>
        <v/>
      </c>
      <c r="C584" s="150" t="str">
        <f>IF(ISBLANK('Beladung des Speichers'!A584),"",SUMIFS('Beladung des Speichers'!$C$17:$C$300,'Beladung des Speichers'!$A$17:$A$300,A584)-SUMIFS('Entladung des Speichers'!$C$17:$C$300,'Entladung des Speichers'!$A$17:$A$300,A584)+SUMIFS(Füllstände!$B$17:$B$299,Füllstände!$A$17:$A$299,A584)-SUMIFS(Füllstände!$C$17:$C$299,Füllstände!$A$17:$A$299,A584))</f>
        <v/>
      </c>
      <c r="D584" s="151" t="str">
        <f>IF(ISBLANK('Beladung des Speichers'!A584),"",C584*'Beladung des Speichers'!C584/SUMIFS('Beladung des Speichers'!$C$17:$C$300,'Beladung des Speichers'!$A$17:$A$300,A584))</f>
        <v/>
      </c>
      <c r="E584" s="152" t="str">
        <f>IF(ISBLANK('Beladung des Speichers'!A584),"",1/SUMIFS('Beladung des Speichers'!$C$17:$C$300,'Beladung des Speichers'!$A$17:$A$300,A584)*C584*SUMIF($A$17:$A$300,A584,'Beladung des Speichers'!$E$17:$E$300))</f>
        <v/>
      </c>
      <c r="F584" s="153" t="str">
        <f>IF(ISBLANK('Beladung des Speichers'!A584),"",IF(C584=0,"0,00",D584/C584*E584))</f>
        <v/>
      </c>
      <c r="G584" s="154" t="str">
        <f>IF(ISBLANK('Beladung des Speichers'!A584),"",SUMIFS('Beladung des Speichers'!$C$17:$C$300,'Beladung des Speichers'!$A$17:$A$300,A584))</f>
        <v/>
      </c>
      <c r="H584" s="112" t="str">
        <f>IF(ISBLANK('Beladung des Speichers'!A584),"",'Beladung des Speichers'!C584)</f>
        <v/>
      </c>
      <c r="I584" s="155" t="str">
        <f>IF(ISBLANK('Beladung des Speichers'!A584),"",SUMIFS('Beladung des Speichers'!$E$17:$E$1001,'Beladung des Speichers'!$A$17:$A$1001,'Ergebnis (detailliert)'!A584))</f>
        <v/>
      </c>
      <c r="J584" s="113" t="str">
        <f>IF(ISBLANK('Beladung des Speichers'!A584),"",'Beladung des Speichers'!E584)</f>
        <v/>
      </c>
      <c r="K584" s="155" t="str">
        <f>IF(ISBLANK('Beladung des Speichers'!A584),"",SUMIFS('Entladung des Speichers'!$C$17:$C$1001,'Entladung des Speichers'!$A$17:$A$1001,'Ergebnis (detailliert)'!A584))</f>
        <v/>
      </c>
      <c r="L584" s="156" t="str">
        <f t="shared" si="34"/>
        <v/>
      </c>
      <c r="M584" s="156" t="str">
        <f>IF(ISBLANK('Entladung des Speichers'!A584),"",'Entladung des Speichers'!C584)</f>
        <v/>
      </c>
      <c r="N584" s="155" t="str">
        <f>IF(ISBLANK('Beladung des Speichers'!A584),"",SUMIFS('Entladung des Speichers'!$E$17:$E$1001,'Entladung des Speichers'!$A$17:$A$1001,'Ergebnis (detailliert)'!$A$17:$A$300))</f>
        <v/>
      </c>
      <c r="O584" s="113" t="str">
        <f t="shared" si="35"/>
        <v/>
      </c>
      <c r="P584" s="17" t="str">
        <f>IFERROR(IF(A584="","",N584*'Ergebnis (detailliert)'!J584/'Ergebnis (detailliert)'!I584),0)</f>
        <v/>
      </c>
      <c r="Q584" s="95" t="str">
        <f t="shared" si="36"/>
        <v/>
      </c>
      <c r="R584" s="96" t="str">
        <f t="shared" si="37"/>
        <v/>
      </c>
      <c r="S584" s="97" t="str">
        <f>IF(A584="","",IF(LOOKUP(A584,Stammdaten!$A$17:$A$1001,Stammdaten!$G$17:$G$1001)="Nein",0,IF(ISBLANK('Beladung des Speichers'!A584),"",ROUND(MIN(J584,Q584)*-1,2))))</f>
        <v/>
      </c>
    </row>
    <row r="585" spans="1:19" x14ac:dyDescent="0.2">
      <c r="A585" s="98" t="str">
        <f>IF('Beladung des Speichers'!A585="","",'Beladung des Speichers'!A585)</f>
        <v/>
      </c>
      <c r="B585" s="98" t="str">
        <f>IF('Beladung des Speichers'!B585="","",'Beladung des Speichers'!B585)</f>
        <v/>
      </c>
      <c r="C585" s="150" t="str">
        <f>IF(ISBLANK('Beladung des Speichers'!A585),"",SUMIFS('Beladung des Speichers'!$C$17:$C$300,'Beladung des Speichers'!$A$17:$A$300,A585)-SUMIFS('Entladung des Speichers'!$C$17:$C$300,'Entladung des Speichers'!$A$17:$A$300,A585)+SUMIFS(Füllstände!$B$17:$B$299,Füllstände!$A$17:$A$299,A585)-SUMIFS(Füllstände!$C$17:$C$299,Füllstände!$A$17:$A$299,A585))</f>
        <v/>
      </c>
      <c r="D585" s="151" t="str">
        <f>IF(ISBLANK('Beladung des Speichers'!A585),"",C585*'Beladung des Speichers'!C585/SUMIFS('Beladung des Speichers'!$C$17:$C$300,'Beladung des Speichers'!$A$17:$A$300,A585))</f>
        <v/>
      </c>
      <c r="E585" s="152" t="str">
        <f>IF(ISBLANK('Beladung des Speichers'!A585),"",1/SUMIFS('Beladung des Speichers'!$C$17:$C$300,'Beladung des Speichers'!$A$17:$A$300,A585)*C585*SUMIF($A$17:$A$300,A585,'Beladung des Speichers'!$E$17:$E$300))</f>
        <v/>
      </c>
      <c r="F585" s="153" t="str">
        <f>IF(ISBLANK('Beladung des Speichers'!A585),"",IF(C585=0,"0,00",D585/C585*E585))</f>
        <v/>
      </c>
      <c r="G585" s="154" t="str">
        <f>IF(ISBLANK('Beladung des Speichers'!A585),"",SUMIFS('Beladung des Speichers'!$C$17:$C$300,'Beladung des Speichers'!$A$17:$A$300,A585))</f>
        <v/>
      </c>
      <c r="H585" s="112" t="str">
        <f>IF(ISBLANK('Beladung des Speichers'!A585),"",'Beladung des Speichers'!C585)</f>
        <v/>
      </c>
      <c r="I585" s="155" t="str">
        <f>IF(ISBLANK('Beladung des Speichers'!A585),"",SUMIFS('Beladung des Speichers'!$E$17:$E$1001,'Beladung des Speichers'!$A$17:$A$1001,'Ergebnis (detailliert)'!A585))</f>
        <v/>
      </c>
      <c r="J585" s="113" t="str">
        <f>IF(ISBLANK('Beladung des Speichers'!A585),"",'Beladung des Speichers'!E585)</f>
        <v/>
      </c>
      <c r="K585" s="155" t="str">
        <f>IF(ISBLANK('Beladung des Speichers'!A585),"",SUMIFS('Entladung des Speichers'!$C$17:$C$1001,'Entladung des Speichers'!$A$17:$A$1001,'Ergebnis (detailliert)'!A585))</f>
        <v/>
      </c>
      <c r="L585" s="156" t="str">
        <f t="shared" si="34"/>
        <v/>
      </c>
      <c r="M585" s="156" t="str">
        <f>IF(ISBLANK('Entladung des Speichers'!A585),"",'Entladung des Speichers'!C585)</f>
        <v/>
      </c>
      <c r="N585" s="155" t="str">
        <f>IF(ISBLANK('Beladung des Speichers'!A585),"",SUMIFS('Entladung des Speichers'!$E$17:$E$1001,'Entladung des Speichers'!$A$17:$A$1001,'Ergebnis (detailliert)'!$A$17:$A$300))</f>
        <v/>
      </c>
      <c r="O585" s="113" t="str">
        <f t="shared" si="35"/>
        <v/>
      </c>
      <c r="P585" s="17" t="str">
        <f>IFERROR(IF(A585="","",N585*'Ergebnis (detailliert)'!J585/'Ergebnis (detailliert)'!I585),0)</f>
        <v/>
      </c>
      <c r="Q585" s="95" t="str">
        <f t="shared" si="36"/>
        <v/>
      </c>
      <c r="R585" s="96" t="str">
        <f t="shared" si="37"/>
        <v/>
      </c>
      <c r="S585" s="97" t="str">
        <f>IF(A585="","",IF(LOOKUP(A585,Stammdaten!$A$17:$A$1001,Stammdaten!$G$17:$G$1001)="Nein",0,IF(ISBLANK('Beladung des Speichers'!A585),"",ROUND(MIN(J585,Q585)*-1,2))))</f>
        <v/>
      </c>
    </row>
    <row r="586" spans="1:19" x14ac:dyDescent="0.2">
      <c r="A586" s="98" t="str">
        <f>IF('Beladung des Speichers'!A586="","",'Beladung des Speichers'!A586)</f>
        <v/>
      </c>
      <c r="B586" s="98" t="str">
        <f>IF('Beladung des Speichers'!B586="","",'Beladung des Speichers'!B586)</f>
        <v/>
      </c>
      <c r="C586" s="150" t="str">
        <f>IF(ISBLANK('Beladung des Speichers'!A586),"",SUMIFS('Beladung des Speichers'!$C$17:$C$300,'Beladung des Speichers'!$A$17:$A$300,A586)-SUMIFS('Entladung des Speichers'!$C$17:$C$300,'Entladung des Speichers'!$A$17:$A$300,A586)+SUMIFS(Füllstände!$B$17:$B$299,Füllstände!$A$17:$A$299,A586)-SUMIFS(Füllstände!$C$17:$C$299,Füllstände!$A$17:$A$299,A586))</f>
        <v/>
      </c>
      <c r="D586" s="151" t="str">
        <f>IF(ISBLANK('Beladung des Speichers'!A586),"",C586*'Beladung des Speichers'!C586/SUMIFS('Beladung des Speichers'!$C$17:$C$300,'Beladung des Speichers'!$A$17:$A$300,A586))</f>
        <v/>
      </c>
      <c r="E586" s="152" t="str">
        <f>IF(ISBLANK('Beladung des Speichers'!A586),"",1/SUMIFS('Beladung des Speichers'!$C$17:$C$300,'Beladung des Speichers'!$A$17:$A$300,A586)*C586*SUMIF($A$17:$A$300,A586,'Beladung des Speichers'!$E$17:$E$300))</f>
        <v/>
      </c>
      <c r="F586" s="153" t="str">
        <f>IF(ISBLANK('Beladung des Speichers'!A586),"",IF(C586=0,"0,00",D586/C586*E586))</f>
        <v/>
      </c>
      <c r="G586" s="154" t="str">
        <f>IF(ISBLANK('Beladung des Speichers'!A586),"",SUMIFS('Beladung des Speichers'!$C$17:$C$300,'Beladung des Speichers'!$A$17:$A$300,A586))</f>
        <v/>
      </c>
      <c r="H586" s="112" t="str">
        <f>IF(ISBLANK('Beladung des Speichers'!A586),"",'Beladung des Speichers'!C586)</f>
        <v/>
      </c>
      <c r="I586" s="155" t="str">
        <f>IF(ISBLANK('Beladung des Speichers'!A586),"",SUMIFS('Beladung des Speichers'!$E$17:$E$1001,'Beladung des Speichers'!$A$17:$A$1001,'Ergebnis (detailliert)'!A586))</f>
        <v/>
      </c>
      <c r="J586" s="113" t="str">
        <f>IF(ISBLANK('Beladung des Speichers'!A586),"",'Beladung des Speichers'!E586)</f>
        <v/>
      </c>
      <c r="K586" s="155" t="str">
        <f>IF(ISBLANK('Beladung des Speichers'!A586),"",SUMIFS('Entladung des Speichers'!$C$17:$C$1001,'Entladung des Speichers'!$A$17:$A$1001,'Ergebnis (detailliert)'!A586))</f>
        <v/>
      </c>
      <c r="L586" s="156" t="str">
        <f t="shared" si="34"/>
        <v/>
      </c>
      <c r="M586" s="156" t="str">
        <f>IF(ISBLANK('Entladung des Speichers'!A586),"",'Entladung des Speichers'!C586)</f>
        <v/>
      </c>
      <c r="N586" s="155" t="str">
        <f>IF(ISBLANK('Beladung des Speichers'!A586),"",SUMIFS('Entladung des Speichers'!$E$17:$E$1001,'Entladung des Speichers'!$A$17:$A$1001,'Ergebnis (detailliert)'!$A$17:$A$300))</f>
        <v/>
      </c>
      <c r="O586" s="113" t="str">
        <f t="shared" si="35"/>
        <v/>
      </c>
      <c r="P586" s="17" t="str">
        <f>IFERROR(IF(A586="","",N586*'Ergebnis (detailliert)'!J586/'Ergebnis (detailliert)'!I586),0)</f>
        <v/>
      </c>
      <c r="Q586" s="95" t="str">
        <f t="shared" si="36"/>
        <v/>
      </c>
      <c r="R586" s="96" t="str">
        <f t="shared" si="37"/>
        <v/>
      </c>
      <c r="S586" s="97" t="str">
        <f>IF(A586="","",IF(LOOKUP(A586,Stammdaten!$A$17:$A$1001,Stammdaten!$G$17:$G$1001)="Nein",0,IF(ISBLANK('Beladung des Speichers'!A586),"",ROUND(MIN(J586,Q586)*-1,2))))</f>
        <v/>
      </c>
    </row>
    <row r="587" spans="1:19" x14ac:dyDescent="0.2">
      <c r="A587" s="98" t="str">
        <f>IF('Beladung des Speichers'!A587="","",'Beladung des Speichers'!A587)</f>
        <v/>
      </c>
      <c r="B587" s="98" t="str">
        <f>IF('Beladung des Speichers'!B587="","",'Beladung des Speichers'!B587)</f>
        <v/>
      </c>
      <c r="C587" s="150" t="str">
        <f>IF(ISBLANK('Beladung des Speichers'!A587),"",SUMIFS('Beladung des Speichers'!$C$17:$C$300,'Beladung des Speichers'!$A$17:$A$300,A587)-SUMIFS('Entladung des Speichers'!$C$17:$C$300,'Entladung des Speichers'!$A$17:$A$300,A587)+SUMIFS(Füllstände!$B$17:$B$299,Füllstände!$A$17:$A$299,A587)-SUMIFS(Füllstände!$C$17:$C$299,Füllstände!$A$17:$A$299,A587))</f>
        <v/>
      </c>
      <c r="D587" s="151" t="str">
        <f>IF(ISBLANK('Beladung des Speichers'!A587),"",C587*'Beladung des Speichers'!C587/SUMIFS('Beladung des Speichers'!$C$17:$C$300,'Beladung des Speichers'!$A$17:$A$300,A587))</f>
        <v/>
      </c>
      <c r="E587" s="152" t="str">
        <f>IF(ISBLANK('Beladung des Speichers'!A587),"",1/SUMIFS('Beladung des Speichers'!$C$17:$C$300,'Beladung des Speichers'!$A$17:$A$300,A587)*C587*SUMIF($A$17:$A$300,A587,'Beladung des Speichers'!$E$17:$E$300))</f>
        <v/>
      </c>
      <c r="F587" s="153" t="str">
        <f>IF(ISBLANK('Beladung des Speichers'!A587),"",IF(C587=0,"0,00",D587/C587*E587))</f>
        <v/>
      </c>
      <c r="G587" s="154" t="str">
        <f>IF(ISBLANK('Beladung des Speichers'!A587),"",SUMIFS('Beladung des Speichers'!$C$17:$C$300,'Beladung des Speichers'!$A$17:$A$300,A587))</f>
        <v/>
      </c>
      <c r="H587" s="112" t="str">
        <f>IF(ISBLANK('Beladung des Speichers'!A587),"",'Beladung des Speichers'!C587)</f>
        <v/>
      </c>
      <c r="I587" s="155" t="str">
        <f>IF(ISBLANK('Beladung des Speichers'!A587),"",SUMIFS('Beladung des Speichers'!$E$17:$E$1001,'Beladung des Speichers'!$A$17:$A$1001,'Ergebnis (detailliert)'!A587))</f>
        <v/>
      </c>
      <c r="J587" s="113" t="str">
        <f>IF(ISBLANK('Beladung des Speichers'!A587),"",'Beladung des Speichers'!E587)</f>
        <v/>
      </c>
      <c r="K587" s="155" t="str">
        <f>IF(ISBLANK('Beladung des Speichers'!A587),"",SUMIFS('Entladung des Speichers'!$C$17:$C$1001,'Entladung des Speichers'!$A$17:$A$1001,'Ergebnis (detailliert)'!A587))</f>
        <v/>
      </c>
      <c r="L587" s="156" t="str">
        <f t="shared" si="34"/>
        <v/>
      </c>
      <c r="M587" s="156" t="str">
        <f>IF(ISBLANK('Entladung des Speichers'!A587),"",'Entladung des Speichers'!C587)</f>
        <v/>
      </c>
      <c r="N587" s="155" t="str">
        <f>IF(ISBLANK('Beladung des Speichers'!A587),"",SUMIFS('Entladung des Speichers'!$E$17:$E$1001,'Entladung des Speichers'!$A$17:$A$1001,'Ergebnis (detailliert)'!$A$17:$A$300))</f>
        <v/>
      </c>
      <c r="O587" s="113" t="str">
        <f t="shared" si="35"/>
        <v/>
      </c>
      <c r="P587" s="17" t="str">
        <f>IFERROR(IF(A587="","",N587*'Ergebnis (detailliert)'!J587/'Ergebnis (detailliert)'!I587),0)</f>
        <v/>
      </c>
      <c r="Q587" s="95" t="str">
        <f t="shared" si="36"/>
        <v/>
      </c>
      <c r="R587" s="96" t="str">
        <f t="shared" si="37"/>
        <v/>
      </c>
      <c r="S587" s="97" t="str">
        <f>IF(A587="","",IF(LOOKUP(A587,Stammdaten!$A$17:$A$1001,Stammdaten!$G$17:$G$1001)="Nein",0,IF(ISBLANK('Beladung des Speichers'!A587),"",ROUND(MIN(J587,Q587)*-1,2))))</f>
        <v/>
      </c>
    </row>
    <row r="588" spans="1:19" x14ac:dyDescent="0.2">
      <c r="A588" s="98" t="str">
        <f>IF('Beladung des Speichers'!A588="","",'Beladung des Speichers'!A588)</f>
        <v/>
      </c>
      <c r="B588" s="98" t="str">
        <f>IF('Beladung des Speichers'!B588="","",'Beladung des Speichers'!B588)</f>
        <v/>
      </c>
      <c r="C588" s="150" t="str">
        <f>IF(ISBLANK('Beladung des Speichers'!A588),"",SUMIFS('Beladung des Speichers'!$C$17:$C$300,'Beladung des Speichers'!$A$17:$A$300,A588)-SUMIFS('Entladung des Speichers'!$C$17:$C$300,'Entladung des Speichers'!$A$17:$A$300,A588)+SUMIFS(Füllstände!$B$17:$B$299,Füllstände!$A$17:$A$299,A588)-SUMIFS(Füllstände!$C$17:$C$299,Füllstände!$A$17:$A$299,A588))</f>
        <v/>
      </c>
      <c r="D588" s="151" t="str">
        <f>IF(ISBLANK('Beladung des Speichers'!A588),"",C588*'Beladung des Speichers'!C588/SUMIFS('Beladung des Speichers'!$C$17:$C$300,'Beladung des Speichers'!$A$17:$A$300,A588))</f>
        <v/>
      </c>
      <c r="E588" s="152" t="str">
        <f>IF(ISBLANK('Beladung des Speichers'!A588),"",1/SUMIFS('Beladung des Speichers'!$C$17:$C$300,'Beladung des Speichers'!$A$17:$A$300,A588)*C588*SUMIF($A$17:$A$300,A588,'Beladung des Speichers'!$E$17:$E$300))</f>
        <v/>
      </c>
      <c r="F588" s="153" t="str">
        <f>IF(ISBLANK('Beladung des Speichers'!A588),"",IF(C588=0,"0,00",D588/C588*E588))</f>
        <v/>
      </c>
      <c r="G588" s="154" t="str">
        <f>IF(ISBLANK('Beladung des Speichers'!A588),"",SUMIFS('Beladung des Speichers'!$C$17:$C$300,'Beladung des Speichers'!$A$17:$A$300,A588))</f>
        <v/>
      </c>
      <c r="H588" s="112" t="str">
        <f>IF(ISBLANK('Beladung des Speichers'!A588),"",'Beladung des Speichers'!C588)</f>
        <v/>
      </c>
      <c r="I588" s="155" t="str">
        <f>IF(ISBLANK('Beladung des Speichers'!A588),"",SUMIFS('Beladung des Speichers'!$E$17:$E$1001,'Beladung des Speichers'!$A$17:$A$1001,'Ergebnis (detailliert)'!A588))</f>
        <v/>
      </c>
      <c r="J588" s="113" t="str">
        <f>IF(ISBLANK('Beladung des Speichers'!A588),"",'Beladung des Speichers'!E588)</f>
        <v/>
      </c>
      <c r="K588" s="155" t="str">
        <f>IF(ISBLANK('Beladung des Speichers'!A588),"",SUMIFS('Entladung des Speichers'!$C$17:$C$1001,'Entladung des Speichers'!$A$17:$A$1001,'Ergebnis (detailliert)'!A588))</f>
        <v/>
      </c>
      <c r="L588" s="156" t="str">
        <f t="shared" si="34"/>
        <v/>
      </c>
      <c r="M588" s="156" t="str">
        <f>IF(ISBLANK('Entladung des Speichers'!A588),"",'Entladung des Speichers'!C588)</f>
        <v/>
      </c>
      <c r="N588" s="155" t="str">
        <f>IF(ISBLANK('Beladung des Speichers'!A588),"",SUMIFS('Entladung des Speichers'!$E$17:$E$1001,'Entladung des Speichers'!$A$17:$A$1001,'Ergebnis (detailliert)'!$A$17:$A$300))</f>
        <v/>
      </c>
      <c r="O588" s="113" t="str">
        <f t="shared" si="35"/>
        <v/>
      </c>
      <c r="P588" s="17" t="str">
        <f>IFERROR(IF(A588="","",N588*'Ergebnis (detailliert)'!J588/'Ergebnis (detailliert)'!I588),0)</f>
        <v/>
      </c>
      <c r="Q588" s="95" t="str">
        <f t="shared" si="36"/>
        <v/>
      </c>
      <c r="R588" s="96" t="str">
        <f t="shared" si="37"/>
        <v/>
      </c>
      <c r="S588" s="97" t="str">
        <f>IF(A588="","",IF(LOOKUP(A588,Stammdaten!$A$17:$A$1001,Stammdaten!$G$17:$G$1001)="Nein",0,IF(ISBLANK('Beladung des Speichers'!A588),"",ROUND(MIN(J588,Q588)*-1,2))))</f>
        <v/>
      </c>
    </row>
    <row r="589" spans="1:19" x14ac:dyDescent="0.2">
      <c r="A589" s="98" t="str">
        <f>IF('Beladung des Speichers'!A589="","",'Beladung des Speichers'!A589)</f>
        <v/>
      </c>
      <c r="B589" s="98" t="str">
        <f>IF('Beladung des Speichers'!B589="","",'Beladung des Speichers'!B589)</f>
        <v/>
      </c>
      <c r="C589" s="150" t="str">
        <f>IF(ISBLANK('Beladung des Speichers'!A589),"",SUMIFS('Beladung des Speichers'!$C$17:$C$300,'Beladung des Speichers'!$A$17:$A$300,A589)-SUMIFS('Entladung des Speichers'!$C$17:$C$300,'Entladung des Speichers'!$A$17:$A$300,A589)+SUMIFS(Füllstände!$B$17:$B$299,Füllstände!$A$17:$A$299,A589)-SUMIFS(Füllstände!$C$17:$C$299,Füllstände!$A$17:$A$299,A589))</f>
        <v/>
      </c>
      <c r="D589" s="151" t="str">
        <f>IF(ISBLANK('Beladung des Speichers'!A589),"",C589*'Beladung des Speichers'!C589/SUMIFS('Beladung des Speichers'!$C$17:$C$300,'Beladung des Speichers'!$A$17:$A$300,A589))</f>
        <v/>
      </c>
      <c r="E589" s="152" t="str">
        <f>IF(ISBLANK('Beladung des Speichers'!A589),"",1/SUMIFS('Beladung des Speichers'!$C$17:$C$300,'Beladung des Speichers'!$A$17:$A$300,A589)*C589*SUMIF($A$17:$A$300,A589,'Beladung des Speichers'!$E$17:$E$300))</f>
        <v/>
      </c>
      <c r="F589" s="153" t="str">
        <f>IF(ISBLANK('Beladung des Speichers'!A589),"",IF(C589=0,"0,00",D589/C589*E589))</f>
        <v/>
      </c>
      <c r="G589" s="154" t="str">
        <f>IF(ISBLANK('Beladung des Speichers'!A589),"",SUMIFS('Beladung des Speichers'!$C$17:$C$300,'Beladung des Speichers'!$A$17:$A$300,A589))</f>
        <v/>
      </c>
      <c r="H589" s="112" t="str">
        <f>IF(ISBLANK('Beladung des Speichers'!A589),"",'Beladung des Speichers'!C589)</f>
        <v/>
      </c>
      <c r="I589" s="155" t="str">
        <f>IF(ISBLANK('Beladung des Speichers'!A589),"",SUMIFS('Beladung des Speichers'!$E$17:$E$1001,'Beladung des Speichers'!$A$17:$A$1001,'Ergebnis (detailliert)'!A589))</f>
        <v/>
      </c>
      <c r="J589" s="113" t="str">
        <f>IF(ISBLANK('Beladung des Speichers'!A589),"",'Beladung des Speichers'!E589)</f>
        <v/>
      </c>
      <c r="K589" s="155" t="str">
        <f>IF(ISBLANK('Beladung des Speichers'!A589),"",SUMIFS('Entladung des Speichers'!$C$17:$C$1001,'Entladung des Speichers'!$A$17:$A$1001,'Ergebnis (detailliert)'!A589))</f>
        <v/>
      </c>
      <c r="L589" s="156" t="str">
        <f t="shared" si="34"/>
        <v/>
      </c>
      <c r="M589" s="156" t="str">
        <f>IF(ISBLANK('Entladung des Speichers'!A589),"",'Entladung des Speichers'!C589)</f>
        <v/>
      </c>
      <c r="N589" s="155" t="str">
        <f>IF(ISBLANK('Beladung des Speichers'!A589),"",SUMIFS('Entladung des Speichers'!$E$17:$E$1001,'Entladung des Speichers'!$A$17:$A$1001,'Ergebnis (detailliert)'!$A$17:$A$300))</f>
        <v/>
      </c>
      <c r="O589" s="113" t="str">
        <f t="shared" si="35"/>
        <v/>
      </c>
      <c r="P589" s="17" t="str">
        <f>IFERROR(IF(A589="","",N589*'Ergebnis (detailliert)'!J589/'Ergebnis (detailliert)'!I589),0)</f>
        <v/>
      </c>
      <c r="Q589" s="95" t="str">
        <f t="shared" si="36"/>
        <v/>
      </c>
      <c r="R589" s="96" t="str">
        <f t="shared" si="37"/>
        <v/>
      </c>
      <c r="S589" s="97" t="str">
        <f>IF(A589="","",IF(LOOKUP(A589,Stammdaten!$A$17:$A$1001,Stammdaten!$G$17:$G$1001)="Nein",0,IF(ISBLANK('Beladung des Speichers'!A589),"",ROUND(MIN(J589,Q589)*-1,2))))</f>
        <v/>
      </c>
    </row>
    <row r="590" spans="1:19" x14ac:dyDescent="0.2">
      <c r="A590" s="98" t="str">
        <f>IF('Beladung des Speichers'!A590="","",'Beladung des Speichers'!A590)</f>
        <v/>
      </c>
      <c r="B590" s="98" t="str">
        <f>IF('Beladung des Speichers'!B590="","",'Beladung des Speichers'!B590)</f>
        <v/>
      </c>
      <c r="C590" s="150" t="str">
        <f>IF(ISBLANK('Beladung des Speichers'!A590),"",SUMIFS('Beladung des Speichers'!$C$17:$C$300,'Beladung des Speichers'!$A$17:$A$300,A590)-SUMIFS('Entladung des Speichers'!$C$17:$C$300,'Entladung des Speichers'!$A$17:$A$300,A590)+SUMIFS(Füllstände!$B$17:$B$299,Füllstände!$A$17:$A$299,A590)-SUMIFS(Füllstände!$C$17:$C$299,Füllstände!$A$17:$A$299,A590))</f>
        <v/>
      </c>
      <c r="D590" s="151" t="str">
        <f>IF(ISBLANK('Beladung des Speichers'!A590),"",C590*'Beladung des Speichers'!C590/SUMIFS('Beladung des Speichers'!$C$17:$C$300,'Beladung des Speichers'!$A$17:$A$300,A590))</f>
        <v/>
      </c>
      <c r="E590" s="152" t="str">
        <f>IF(ISBLANK('Beladung des Speichers'!A590),"",1/SUMIFS('Beladung des Speichers'!$C$17:$C$300,'Beladung des Speichers'!$A$17:$A$300,A590)*C590*SUMIF($A$17:$A$300,A590,'Beladung des Speichers'!$E$17:$E$300))</f>
        <v/>
      </c>
      <c r="F590" s="153" t="str">
        <f>IF(ISBLANK('Beladung des Speichers'!A590),"",IF(C590=0,"0,00",D590/C590*E590))</f>
        <v/>
      </c>
      <c r="G590" s="154" t="str">
        <f>IF(ISBLANK('Beladung des Speichers'!A590),"",SUMIFS('Beladung des Speichers'!$C$17:$C$300,'Beladung des Speichers'!$A$17:$A$300,A590))</f>
        <v/>
      </c>
      <c r="H590" s="112" t="str">
        <f>IF(ISBLANK('Beladung des Speichers'!A590),"",'Beladung des Speichers'!C590)</f>
        <v/>
      </c>
      <c r="I590" s="155" t="str">
        <f>IF(ISBLANK('Beladung des Speichers'!A590),"",SUMIFS('Beladung des Speichers'!$E$17:$E$1001,'Beladung des Speichers'!$A$17:$A$1001,'Ergebnis (detailliert)'!A590))</f>
        <v/>
      </c>
      <c r="J590" s="113" t="str">
        <f>IF(ISBLANK('Beladung des Speichers'!A590),"",'Beladung des Speichers'!E590)</f>
        <v/>
      </c>
      <c r="K590" s="155" t="str">
        <f>IF(ISBLANK('Beladung des Speichers'!A590),"",SUMIFS('Entladung des Speichers'!$C$17:$C$1001,'Entladung des Speichers'!$A$17:$A$1001,'Ergebnis (detailliert)'!A590))</f>
        <v/>
      </c>
      <c r="L590" s="156" t="str">
        <f t="shared" si="34"/>
        <v/>
      </c>
      <c r="M590" s="156" t="str">
        <f>IF(ISBLANK('Entladung des Speichers'!A590),"",'Entladung des Speichers'!C590)</f>
        <v/>
      </c>
      <c r="N590" s="155" t="str">
        <f>IF(ISBLANK('Beladung des Speichers'!A590),"",SUMIFS('Entladung des Speichers'!$E$17:$E$1001,'Entladung des Speichers'!$A$17:$A$1001,'Ergebnis (detailliert)'!$A$17:$A$300))</f>
        <v/>
      </c>
      <c r="O590" s="113" t="str">
        <f t="shared" si="35"/>
        <v/>
      </c>
      <c r="P590" s="17" t="str">
        <f>IFERROR(IF(A590="","",N590*'Ergebnis (detailliert)'!J590/'Ergebnis (detailliert)'!I590),0)</f>
        <v/>
      </c>
      <c r="Q590" s="95" t="str">
        <f t="shared" si="36"/>
        <v/>
      </c>
      <c r="R590" s="96" t="str">
        <f t="shared" si="37"/>
        <v/>
      </c>
      <c r="S590" s="97" t="str">
        <f>IF(A590="","",IF(LOOKUP(A590,Stammdaten!$A$17:$A$1001,Stammdaten!$G$17:$G$1001)="Nein",0,IF(ISBLANK('Beladung des Speichers'!A590),"",ROUND(MIN(J590,Q590)*-1,2))))</f>
        <v/>
      </c>
    </row>
    <row r="591" spans="1:19" x14ac:dyDescent="0.2">
      <c r="A591" s="98" t="str">
        <f>IF('Beladung des Speichers'!A591="","",'Beladung des Speichers'!A591)</f>
        <v/>
      </c>
      <c r="B591" s="98" t="str">
        <f>IF('Beladung des Speichers'!B591="","",'Beladung des Speichers'!B591)</f>
        <v/>
      </c>
      <c r="C591" s="150" t="str">
        <f>IF(ISBLANK('Beladung des Speichers'!A591),"",SUMIFS('Beladung des Speichers'!$C$17:$C$300,'Beladung des Speichers'!$A$17:$A$300,A591)-SUMIFS('Entladung des Speichers'!$C$17:$C$300,'Entladung des Speichers'!$A$17:$A$300,A591)+SUMIFS(Füllstände!$B$17:$B$299,Füllstände!$A$17:$A$299,A591)-SUMIFS(Füllstände!$C$17:$C$299,Füllstände!$A$17:$A$299,A591))</f>
        <v/>
      </c>
      <c r="D591" s="151" t="str">
        <f>IF(ISBLANK('Beladung des Speichers'!A591),"",C591*'Beladung des Speichers'!C591/SUMIFS('Beladung des Speichers'!$C$17:$C$300,'Beladung des Speichers'!$A$17:$A$300,A591))</f>
        <v/>
      </c>
      <c r="E591" s="152" t="str">
        <f>IF(ISBLANK('Beladung des Speichers'!A591),"",1/SUMIFS('Beladung des Speichers'!$C$17:$C$300,'Beladung des Speichers'!$A$17:$A$300,A591)*C591*SUMIF($A$17:$A$300,A591,'Beladung des Speichers'!$E$17:$E$300))</f>
        <v/>
      </c>
      <c r="F591" s="153" t="str">
        <f>IF(ISBLANK('Beladung des Speichers'!A591),"",IF(C591=0,"0,00",D591/C591*E591))</f>
        <v/>
      </c>
      <c r="G591" s="154" t="str">
        <f>IF(ISBLANK('Beladung des Speichers'!A591),"",SUMIFS('Beladung des Speichers'!$C$17:$C$300,'Beladung des Speichers'!$A$17:$A$300,A591))</f>
        <v/>
      </c>
      <c r="H591" s="112" t="str">
        <f>IF(ISBLANK('Beladung des Speichers'!A591),"",'Beladung des Speichers'!C591)</f>
        <v/>
      </c>
      <c r="I591" s="155" t="str">
        <f>IF(ISBLANK('Beladung des Speichers'!A591),"",SUMIFS('Beladung des Speichers'!$E$17:$E$1001,'Beladung des Speichers'!$A$17:$A$1001,'Ergebnis (detailliert)'!A591))</f>
        <v/>
      </c>
      <c r="J591" s="113" t="str">
        <f>IF(ISBLANK('Beladung des Speichers'!A591),"",'Beladung des Speichers'!E591)</f>
        <v/>
      </c>
      <c r="K591" s="155" t="str">
        <f>IF(ISBLANK('Beladung des Speichers'!A591),"",SUMIFS('Entladung des Speichers'!$C$17:$C$1001,'Entladung des Speichers'!$A$17:$A$1001,'Ergebnis (detailliert)'!A591))</f>
        <v/>
      </c>
      <c r="L591" s="156" t="str">
        <f t="shared" si="34"/>
        <v/>
      </c>
      <c r="M591" s="156" t="str">
        <f>IF(ISBLANK('Entladung des Speichers'!A591),"",'Entladung des Speichers'!C591)</f>
        <v/>
      </c>
      <c r="N591" s="155" t="str">
        <f>IF(ISBLANK('Beladung des Speichers'!A591),"",SUMIFS('Entladung des Speichers'!$E$17:$E$1001,'Entladung des Speichers'!$A$17:$A$1001,'Ergebnis (detailliert)'!$A$17:$A$300))</f>
        <v/>
      </c>
      <c r="O591" s="113" t="str">
        <f t="shared" si="35"/>
        <v/>
      </c>
      <c r="P591" s="17" t="str">
        <f>IFERROR(IF(A591="","",N591*'Ergebnis (detailliert)'!J591/'Ergebnis (detailliert)'!I591),0)</f>
        <v/>
      </c>
      <c r="Q591" s="95" t="str">
        <f t="shared" si="36"/>
        <v/>
      </c>
      <c r="R591" s="96" t="str">
        <f t="shared" si="37"/>
        <v/>
      </c>
      <c r="S591" s="97" t="str">
        <f>IF(A591="","",IF(LOOKUP(A591,Stammdaten!$A$17:$A$1001,Stammdaten!$G$17:$G$1001)="Nein",0,IF(ISBLANK('Beladung des Speichers'!A591),"",ROUND(MIN(J591,Q591)*-1,2))))</f>
        <v/>
      </c>
    </row>
    <row r="592" spans="1:19" x14ac:dyDescent="0.2">
      <c r="A592" s="98" t="str">
        <f>IF('Beladung des Speichers'!A592="","",'Beladung des Speichers'!A592)</f>
        <v/>
      </c>
      <c r="B592" s="98" t="str">
        <f>IF('Beladung des Speichers'!B592="","",'Beladung des Speichers'!B592)</f>
        <v/>
      </c>
      <c r="C592" s="150" t="str">
        <f>IF(ISBLANK('Beladung des Speichers'!A592),"",SUMIFS('Beladung des Speichers'!$C$17:$C$300,'Beladung des Speichers'!$A$17:$A$300,A592)-SUMIFS('Entladung des Speichers'!$C$17:$C$300,'Entladung des Speichers'!$A$17:$A$300,A592)+SUMIFS(Füllstände!$B$17:$B$299,Füllstände!$A$17:$A$299,A592)-SUMIFS(Füllstände!$C$17:$C$299,Füllstände!$A$17:$A$299,A592))</f>
        <v/>
      </c>
      <c r="D592" s="151" t="str">
        <f>IF(ISBLANK('Beladung des Speichers'!A592),"",C592*'Beladung des Speichers'!C592/SUMIFS('Beladung des Speichers'!$C$17:$C$300,'Beladung des Speichers'!$A$17:$A$300,A592))</f>
        <v/>
      </c>
      <c r="E592" s="152" t="str">
        <f>IF(ISBLANK('Beladung des Speichers'!A592),"",1/SUMIFS('Beladung des Speichers'!$C$17:$C$300,'Beladung des Speichers'!$A$17:$A$300,A592)*C592*SUMIF($A$17:$A$300,A592,'Beladung des Speichers'!$E$17:$E$300))</f>
        <v/>
      </c>
      <c r="F592" s="153" t="str">
        <f>IF(ISBLANK('Beladung des Speichers'!A592),"",IF(C592=0,"0,00",D592/C592*E592))</f>
        <v/>
      </c>
      <c r="G592" s="154" t="str">
        <f>IF(ISBLANK('Beladung des Speichers'!A592),"",SUMIFS('Beladung des Speichers'!$C$17:$C$300,'Beladung des Speichers'!$A$17:$A$300,A592))</f>
        <v/>
      </c>
      <c r="H592" s="112" t="str">
        <f>IF(ISBLANK('Beladung des Speichers'!A592),"",'Beladung des Speichers'!C592)</f>
        <v/>
      </c>
      <c r="I592" s="155" t="str">
        <f>IF(ISBLANK('Beladung des Speichers'!A592),"",SUMIFS('Beladung des Speichers'!$E$17:$E$1001,'Beladung des Speichers'!$A$17:$A$1001,'Ergebnis (detailliert)'!A592))</f>
        <v/>
      </c>
      <c r="J592" s="113" t="str">
        <f>IF(ISBLANK('Beladung des Speichers'!A592),"",'Beladung des Speichers'!E592)</f>
        <v/>
      </c>
      <c r="K592" s="155" t="str">
        <f>IF(ISBLANK('Beladung des Speichers'!A592),"",SUMIFS('Entladung des Speichers'!$C$17:$C$1001,'Entladung des Speichers'!$A$17:$A$1001,'Ergebnis (detailliert)'!A592))</f>
        <v/>
      </c>
      <c r="L592" s="156" t="str">
        <f t="shared" si="34"/>
        <v/>
      </c>
      <c r="M592" s="156" t="str">
        <f>IF(ISBLANK('Entladung des Speichers'!A592),"",'Entladung des Speichers'!C592)</f>
        <v/>
      </c>
      <c r="N592" s="155" t="str">
        <f>IF(ISBLANK('Beladung des Speichers'!A592),"",SUMIFS('Entladung des Speichers'!$E$17:$E$1001,'Entladung des Speichers'!$A$17:$A$1001,'Ergebnis (detailliert)'!$A$17:$A$300))</f>
        <v/>
      </c>
      <c r="O592" s="113" t="str">
        <f t="shared" si="35"/>
        <v/>
      </c>
      <c r="P592" s="17" t="str">
        <f>IFERROR(IF(A592="","",N592*'Ergebnis (detailliert)'!J592/'Ergebnis (detailliert)'!I592),0)</f>
        <v/>
      </c>
      <c r="Q592" s="95" t="str">
        <f t="shared" si="36"/>
        <v/>
      </c>
      <c r="R592" s="96" t="str">
        <f t="shared" si="37"/>
        <v/>
      </c>
      <c r="S592" s="97" t="str">
        <f>IF(A592="","",IF(LOOKUP(A592,Stammdaten!$A$17:$A$1001,Stammdaten!$G$17:$G$1001)="Nein",0,IF(ISBLANK('Beladung des Speichers'!A592),"",ROUND(MIN(J592,Q592)*-1,2))))</f>
        <v/>
      </c>
    </row>
    <row r="593" spans="1:19" x14ac:dyDescent="0.2">
      <c r="A593" s="98" t="str">
        <f>IF('Beladung des Speichers'!A593="","",'Beladung des Speichers'!A593)</f>
        <v/>
      </c>
      <c r="B593" s="98" t="str">
        <f>IF('Beladung des Speichers'!B593="","",'Beladung des Speichers'!B593)</f>
        <v/>
      </c>
      <c r="C593" s="150" t="str">
        <f>IF(ISBLANK('Beladung des Speichers'!A593),"",SUMIFS('Beladung des Speichers'!$C$17:$C$300,'Beladung des Speichers'!$A$17:$A$300,A593)-SUMIFS('Entladung des Speichers'!$C$17:$C$300,'Entladung des Speichers'!$A$17:$A$300,A593)+SUMIFS(Füllstände!$B$17:$B$299,Füllstände!$A$17:$A$299,A593)-SUMIFS(Füllstände!$C$17:$C$299,Füllstände!$A$17:$A$299,A593))</f>
        <v/>
      </c>
      <c r="D593" s="151" t="str">
        <f>IF(ISBLANK('Beladung des Speichers'!A593),"",C593*'Beladung des Speichers'!C593/SUMIFS('Beladung des Speichers'!$C$17:$C$300,'Beladung des Speichers'!$A$17:$A$300,A593))</f>
        <v/>
      </c>
      <c r="E593" s="152" t="str">
        <f>IF(ISBLANK('Beladung des Speichers'!A593),"",1/SUMIFS('Beladung des Speichers'!$C$17:$C$300,'Beladung des Speichers'!$A$17:$A$300,A593)*C593*SUMIF($A$17:$A$300,A593,'Beladung des Speichers'!$E$17:$E$300))</f>
        <v/>
      </c>
      <c r="F593" s="153" t="str">
        <f>IF(ISBLANK('Beladung des Speichers'!A593),"",IF(C593=0,"0,00",D593/C593*E593))</f>
        <v/>
      </c>
      <c r="G593" s="154" t="str">
        <f>IF(ISBLANK('Beladung des Speichers'!A593),"",SUMIFS('Beladung des Speichers'!$C$17:$C$300,'Beladung des Speichers'!$A$17:$A$300,A593))</f>
        <v/>
      </c>
      <c r="H593" s="112" t="str">
        <f>IF(ISBLANK('Beladung des Speichers'!A593),"",'Beladung des Speichers'!C593)</f>
        <v/>
      </c>
      <c r="I593" s="155" t="str">
        <f>IF(ISBLANK('Beladung des Speichers'!A593),"",SUMIFS('Beladung des Speichers'!$E$17:$E$1001,'Beladung des Speichers'!$A$17:$A$1001,'Ergebnis (detailliert)'!A593))</f>
        <v/>
      </c>
      <c r="J593" s="113" t="str">
        <f>IF(ISBLANK('Beladung des Speichers'!A593),"",'Beladung des Speichers'!E593)</f>
        <v/>
      </c>
      <c r="K593" s="155" t="str">
        <f>IF(ISBLANK('Beladung des Speichers'!A593),"",SUMIFS('Entladung des Speichers'!$C$17:$C$1001,'Entladung des Speichers'!$A$17:$A$1001,'Ergebnis (detailliert)'!A593))</f>
        <v/>
      </c>
      <c r="L593" s="156" t="str">
        <f t="shared" si="34"/>
        <v/>
      </c>
      <c r="M593" s="156" t="str">
        <f>IF(ISBLANK('Entladung des Speichers'!A593),"",'Entladung des Speichers'!C593)</f>
        <v/>
      </c>
      <c r="N593" s="155" t="str">
        <f>IF(ISBLANK('Beladung des Speichers'!A593),"",SUMIFS('Entladung des Speichers'!$E$17:$E$1001,'Entladung des Speichers'!$A$17:$A$1001,'Ergebnis (detailliert)'!$A$17:$A$300))</f>
        <v/>
      </c>
      <c r="O593" s="113" t="str">
        <f t="shared" si="35"/>
        <v/>
      </c>
      <c r="P593" s="17" t="str">
        <f>IFERROR(IF(A593="","",N593*'Ergebnis (detailliert)'!J593/'Ergebnis (detailliert)'!I593),0)</f>
        <v/>
      </c>
      <c r="Q593" s="95" t="str">
        <f t="shared" si="36"/>
        <v/>
      </c>
      <c r="R593" s="96" t="str">
        <f t="shared" si="37"/>
        <v/>
      </c>
      <c r="S593" s="97" t="str">
        <f>IF(A593="","",IF(LOOKUP(A593,Stammdaten!$A$17:$A$1001,Stammdaten!$G$17:$G$1001)="Nein",0,IF(ISBLANK('Beladung des Speichers'!A593),"",ROUND(MIN(J593,Q593)*-1,2))))</f>
        <v/>
      </c>
    </row>
    <row r="594" spans="1:19" x14ac:dyDescent="0.2">
      <c r="A594" s="98" t="str">
        <f>IF('Beladung des Speichers'!A594="","",'Beladung des Speichers'!A594)</f>
        <v/>
      </c>
      <c r="B594" s="98" t="str">
        <f>IF('Beladung des Speichers'!B594="","",'Beladung des Speichers'!B594)</f>
        <v/>
      </c>
      <c r="C594" s="150" t="str">
        <f>IF(ISBLANK('Beladung des Speichers'!A594),"",SUMIFS('Beladung des Speichers'!$C$17:$C$300,'Beladung des Speichers'!$A$17:$A$300,A594)-SUMIFS('Entladung des Speichers'!$C$17:$C$300,'Entladung des Speichers'!$A$17:$A$300,A594)+SUMIFS(Füllstände!$B$17:$B$299,Füllstände!$A$17:$A$299,A594)-SUMIFS(Füllstände!$C$17:$C$299,Füllstände!$A$17:$A$299,A594))</f>
        <v/>
      </c>
      <c r="D594" s="151" t="str">
        <f>IF(ISBLANK('Beladung des Speichers'!A594),"",C594*'Beladung des Speichers'!C594/SUMIFS('Beladung des Speichers'!$C$17:$C$300,'Beladung des Speichers'!$A$17:$A$300,A594))</f>
        <v/>
      </c>
      <c r="E594" s="152" t="str">
        <f>IF(ISBLANK('Beladung des Speichers'!A594),"",1/SUMIFS('Beladung des Speichers'!$C$17:$C$300,'Beladung des Speichers'!$A$17:$A$300,A594)*C594*SUMIF($A$17:$A$300,A594,'Beladung des Speichers'!$E$17:$E$300))</f>
        <v/>
      </c>
      <c r="F594" s="153" t="str">
        <f>IF(ISBLANK('Beladung des Speichers'!A594),"",IF(C594=0,"0,00",D594/C594*E594))</f>
        <v/>
      </c>
      <c r="G594" s="154" t="str">
        <f>IF(ISBLANK('Beladung des Speichers'!A594),"",SUMIFS('Beladung des Speichers'!$C$17:$C$300,'Beladung des Speichers'!$A$17:$A$300,A594))</f>
        <v/>
      </c>
      <c r="H594" s="112" t="str">
        <f>IF(ISBLANK('Beladung des Speichers'!A594),"",'Beladung des Speichers'!C594)</f>
        <v/>
      </c>
      <c r="I594" s="155" t="str">
        <f>IF(ISBLANK('Beladung des Speichers'!A594),"",SUMIFS('Beladung des Speichers'!$E$17:$E$1001,'Beladung des Speichers'!$A$17:$A$1001,'Ergebnis (detailliert)'!A594))</f>
        <v/>
      </c>
      <c r="J594" s="113" t="str">
        <f>IF(ISBLANK('Beladung des Speichers'!A594),"",'Beladung des Speichers'!E594)</f>
        <v/>
      </c>
      <c r="K594" s="155" t="str">
        <f>IF(ISBLANK('Beladung des Speichers'!A594),"",SUMIFS('Entladung des Speichers'!$C$17:$C$1001,'Entladung des Speichers'!$A$17:$A$1001,'Ergebnis (detailliert)'!A594))</f>
        <v/>
      </c>
      <c r="L594" s="156" t="str">
        <f t="shared" ref="L594:L657" si="38">IF(A594="","",K594+C594)</f>
        <v/>
      </c>
      <c r="M594" s="156" t="str">
        <f>IF(ISBLANK('Entladung des Speichers'!A594),"",'Entladung des Speichers'!C594)</f>
        <v/>
      </c>
      <c r="N594" s="155" t="str">
        <f>IF(ISBLANK('Beladung des Speichers'!A594),"",SUMIFS('Entladung des Speichers'!$E$17:$E$1001,'Entladung des Speichers'!$A$17:$A$1001,'Ergebnis (detailliert)'!$A$17:$A$300))</f>
        <v/>
      </c>
      <c r="O594" s="113" t="str">
        <f t="shared" ref="O594:O657" si="39">IF(A594="","",N594+E594)</f>
        <v/>
      </c>
      <c r="P594" s="17" t="str">
        <f>IFERROR(IF(A594="","",N594*'Ergebnis (detailliert)'!J594/'Ergebnis (detailliert)'!I594),0)</f>
        <v/>
      </c>
      <c r="Q594" s="95" t="str">
        <f t="shared" ref="Q594:Q657" si="40">IFERROR(IF(A594="","",P594+E594*H594/G594),0)</f>
        <v/>
      </c>
      <c r="R594" s="96" t="str">
        <f t="shared" ref="R594:R657" si="41">H594</f>
        <v/>
      </c>
      <c r="S594" s="97" t="str">
        <f>IF(A594="","",IF(LOOKUP(A594,Stammdaten!$A$17:$A$1001,Stammdaten!$G$17:$G$1001)="Nein",0,IF(ISBLANK('Beladung des Speichers'!A594),"",ROUND(MIN(J594,Q594)*-1,2))))</f>
        <v/>
      </c>
    </row>
    <row r="595" spans="1:19" x14ac:dyDescent="0.2">
      <c r="A595" s="98" t="str">
        <f>IF('Beladung des Speichers'!A595="","",'Beladung des Speichers'!A595)</f>
        <v/>
      </c>
      <c r="B595" s="98" t="str">
        <f>IF('Beladung des Speichers'!B595="","",'Beladung des Speichers'!B595)</f>
        <v/>
      </c>
      <c r="C595" s="150" t="str">
        <f>IF(ISBLANK('Beladung des Speichers'!A595),"",SUMIFS('Beladung des Speichers'!$C$17:$C$300,'Beladung des Speichers'!$A$17:$A$300,A595)-SUMIFS('Entladung des Speichers'!$C$17:$C$300,'Entladung des Speichers'!$A$17:$A$300,A595)+SUMIFS(Füllstände!$B$17:$B$299,Füllstände!$A$17:$A$299,A595)-SUMIFS(Füllstände!$C$17:$C$299,Füllstände!$A$17:$A$299,A595))</f>
        <v/>
      </c>
      <c r="D595" s="151" t="str">
        <f>IF(ISBLANK('Beladung des Speichers'!A595),"",C595*'Beladung des Speichers'!C595/SUMIFS('Beladung des Speichers'!$C$17:$C$300,'Beladung des Speichers'!$A$17:$A$300,A595))</f>
        <v/>
      </c>
      <c r="E595" s="152" t="str">
        <f>IF(ISBLANK('Beladung des Speichers'!A595),"",1/SUMIFS('Beladung des Speichers'!$C$17:$C$300,'Beladung des Speichers'!$A$17:$A$300,A595)*C595*SUMIF($A$17:$A$300,A595,'Beladung des Speichers'!$E$17:$E$300))</f>
        <v/>
      </c>
      <c r="F595" s="153" t="str">
        <f>IF(ISBLANK('Beladung des Speichers'!A595),"",IF(C595=0,"0,00",D595/C595*E595))</f>
        <v/>
      </c>
      <c r="G595" s="154" t="str">
        <f>IF(ISBLANK('Beladung des Speichers'!A595),"",SUMIFS('Beladung des Speichers'!$C$17:$C$300,'Beladung des Speichers'!$A$17:$A$300,A595))</f>
        <v/>
      </c>
      <c r="H595" s="112" t="str">
        <f>IF(ISBLANK('Beladung des Speichers'!A595),"",'Beladung des Speichers'!C595)</f>
        <v/>
      </c>
      <c r="I595" s="155" t="str">
        <f>IF(ISBLANK('Beladung des Speichers'!A595),"",SUMIFS('Beladung des Speichers'!$E$17:$E$1001,'Beladung des Speichers'!$A$17:$A$1001,'Ergebnis (detailliert)'!A595))</f>
        <v/>
      </c>
      <c r="J595" s="113" t="str">
        <f>IF(ISBLANK('Beladung des Speichers'!A595),"",'Beladung des Speichers'!E595)</f>
        <v/>
      </c>
      <c r="K595" s="155" t="str">
        <f>IF(ISBLANK('Beladung des Speichers'!A595),"",SUMIFS('Entladung des Speichers'!$C$17:$C$1001,'Entladung des Speichers'!$A$17:$A$1001,'Ergebnis (detailliert)'!A595))</f>
        <v/>
      </c>
      <c r="L595" s="156" t="str">
        <f t="shared" si="38"/>
        <v/>
      </c>
      <c r="M595" s="156" t="str">
        <f>IF(ISBLANK('Entladung des Speichers'!A595),"",'Entladung des Speichers'!C595)</f>
        <v/>
      </c>
      <c r="N595" s="155" t="str">
        <f>IF(ISBLANK('Beladung des Speichers'!A595),"",SUMIFS('Entladung des Speichers'!$E$17:$E$1001,'Entladung des Speichers'!$A$17:$A$1001,'Ergebnis (detailliert)'!$A$17:$A$300))</f>
        <v/>
      </c>
      <c r="O595" s="113" t="str">
        <f t="shared" si="39"/>
        <v/>
      </c>
      <c r="P595" s="17" t="str">
        <f>IFERROR(IF(A595="","",N595*'Ergebnis (detailliert)'!J595/'Ergebnis (detailliert)'!I595),0)</f>
        <v/>
      </c>
      <c r="Q595" s="95" t="str">
        <f t="shared" si="40"/>
        <v/>
      </c>
      <c r="R595" s="96" t="str">
        <f t="shared" si="41"/>
        <v/>
      </c>
      <c r="S595" s="97" t="str">
        <f>IF(A595="","",IF(LOOKUP(A595,Stammdaten!$A$17:$A$1001,Stammdaten!$G$17:$G$1001)="Nein",0,IF(ISBLANK('Beladung des Speichers'!A595),"",ROUND(MIN(J595,Q595)*-1,2))))</f>
        <v/>
      </c>
    </row>
    <row r="596" spans="1:19" x14ac:dyDescent="0.2">
      <c r="A596" s="98" t="str">
        <f>IF('Beladung des Speichers'!A596="","",'Beladung des Speichers'!A596)</f>
        <v/>
      </c>
      <c r="B596" s="98" t="str">
        <f>IF('Beladung des Speichers'!B596="","",'Beladung des Speichers'!B596)</f>
        <v/>
      </c>
      <c r="C596" s="150" t="str">
        <f>IF(ISBLANK('Beladung des Speichers'!A596),"",SUMIFS('Beladung des Speichers'!$C$17:$C$300,'Beladung des Speichers'!$A$17:$A$300,A596)-SUMIFS('Entladung des Speichers'!$C$17:$C$300,'Entladung des Speichers'!$A$17:$A$300,A596)+SUMIFS(Füllstände!$B$17:$B$299,Füllstände!$A$17:$A$299,A596)-SUMIFS(Füllstände!$C$17:$C$299,Füllstände!$A$17:$A$299,A596))</f>
        <v/>
      </c>
      <c r="D596" s="151" t="str">
        <f>IF(ISBLANK('Beladung des Speichers'!A596),"",C596*'Beladung des Speichers'!C596/SUMIFS('Beladung des Speichers'!$C$17:$C$300,'Beladung des Speichers'!$A$17:$A$300,A596))</f>
        <v/>
      </c>
      <c r="E596" s="152" t="str">
        <f>IF(ISBLANK('Beladung des Speichers'!A596),"",1/SUMIFS('Beladung des Speichers'!$C$17:$C$300,'Beladung des Speichers'!$A$17:$A$300,A596)*C596*SUMIF($A$17:$A$300,A596,'Beladung des Speichers'!$E$17:$E$300))</f>
        <v/>
      </c>
      <c r="F596" s="153" t="str">
        <f>IF(ISBLANK('Beladung des Speichers'!A596),"",IF(C596=0,"0,00",D596/C596*E596))</f>
        <v/>
      </c>
      <c r="G596" s="154" t="str">
        <f>IF(ISBLANK('Beladung des Speichers'!A596),"",SUMIFS('Beladung des Speichers'!$C$17:$C$300,'Beladung des Speichers'!$A$17:$A$300,A596))</f>
        <v/>
      </c>
      <c r="H596" s="112" t="str">
        <f>IF(ISBLANK('Beladung des Speichers'!A596),"",'Beladung des Speichers'!C596)</f>
        <v/>
      </c>
      <c r="I596" s="155" t="str">
        <f>IF(ISBLANK('Beladung des Speichers'!A596),"",SUMIFS('Beladung des Speichers'!$E$17:$E$1001,'Beladung des Speichers'!$A$17:$A$1001,'Ergebnis (detailliert)'!A596))</f>
        <v/>
      </c>
      <c r="J596" s="113" t="str">
        <f>IF(ISBLANK('Beladung des Speichers'!A596),"",'Beladung des Speichers'!E596)</f>
        <v/>
      </c>
      <c r="K596" s="155" t="str">
        <f>IF(ISBLANK('Beladung des Speichers'!A596),"",SUMIFS('Entladung des Speichers'!$C$17:$C$1001,'Entladung des Speichers'!$A$17:$A$1001,'Ergebnis (detailliert)'!A596))</f>
        <v/>
      </c>
      <c r="L596" s="156" t="str">
        <f t="shared" si="38"/>
        <v/>
      </c>
      <c r="M596" s="156" t="str">
        <f>IF(ISBLANK('Entladung des Speichers'!A596),"",'Entladung des Speichers'!C596)</f>
        <v/>
      </c>
      <c r="N596" s="155" t="str">
        <f>IF(ISBLANK('Beladung des Speichers'!A596),"",SUMIFS('Entladung des Speichers'!$E$17:$E$1001,'Entladung des Speichers'!$A$17:$A$1001,'Ergebnis (detailliert)'!$A$17:$A$300))</f>
        <v/>
      </c>
      <c r="O596" s="113" t="str">
        <f t="shared" si="39"/>
        <v/>
      </c>
      <c r="P596" s="17" t="str">
        <f>IFERROR(IF(A596="","",N596*'Ergebnis (detailliert)'!J596/'Ergebnis (detailliert)'!I596),0)</f>
        <v/>
      </c>
      <c r="Q596" s="95" t="str">
        <f t="shared" si="40"/>
        <v/>
      </c>
      <c r="R596" s="96" t="str">
        <f t="shared" si="41"/>
        <v/>
      </c>
      <c r="S596" s="97" t="str">
        <f>IF(A596="","",IF(LOOKUP(A596,Stammdaten!$A$17:$A$1001,Stammdaten!$G$17:$G$1001)="Nein",0,IF(ISBLANK('Beladung des Speichers'!A596),"",ROUND(MIN(J596,Q596)*-1,2))))</f>
        <v/>
      </c>
    </row>
    <row r="597" spans="1:19" x14ac:dyDescent="0.2">
      <c r="A597" s="98" t="str">
        <f>IF('Beladung des Speichers'!A597="","",'Beladung des Speichers'!A597)</f>
        <v/>
      </c>
      <c r="B597" s="98" t="str">
        <f>IF('Beladung des Speichers'!B597="","",'Beladung des Speichers'!B597)</f>
        <v/>
      </c>
      <c r="C597" s="150" t="str">
        <f>IF(ISBLANK('Beladung des Speichers'!A597),"",SUMIFS('Beladung des Speichers'!$C$17:$C$300,'Beladung des Speichers'!$A$17:$A$300,A597)-SUMIFS('Entladung des Speichers'!$C$17:$C$300,'Entladung des Speichers'!$A$17:$A$300,A597)+SUMIFS(Füllstände!$B$17:$B$299,Füllstände!$A$17:$A$299,A597)-SUMIFS(Füllstände!$C$17:$C$299,Füllstände!$A$17:$A$299,A597))</f>
        <v/>
      </c>
      <c r="D597" s="151" t="str">
        <f>IF(ISBLANK('Beladung des Speichers'!A597),"",C597*'Beladung des Speichers'!C597/SUMIFS('Beladung des Speichers'!$C$17:$C$300,'Beladung des Speichers'!$A$17:$A$300,A597))</f>
        <v/>
      </c>
      <c r="E597" s="152" t="str">
        <f>IF(ISBLANK('Beladung des Speichers'!A597),"",1/SUMIFS('Beladung des Speichers'!$C$17:$C$300,'Beladung des Speichers'!$A$17:$A$300,A597)*C597*SUMIF($A$17:$A$300,A597,'Beladung des Speichers'!$E$17:$E$300))</f>
        <v/>
      </c>
      <c r="F597" s="153" t="str">
        <f>IF(ISBLANK('Beladung des Speichers'!A597),"",IF(C597=0,"0,00",D597/C597*E597))</f>
        <v/>
      </c>
      <c r="G597" s="154" t="str">
        <f>IF(ISBLANK('Beladung des Speichers'!A597),"",SUMIFS('Beladung des Speichers'!$C$17:$C$300,'Beladung des Speichers'!$A$17:$A$300,A597))</f>
        <v/>
      </c>
      <c r="H597" s="112" t="str">
        <f>IF(ISBLANK('Beladung des Speichers'!A597),"",'Beladung des Speichers'!C597)</f>
        <v/>
      </c>
      <c r="I597" s="155" t="str">
        <f>IF(ISBLANK('Beladung des Speichers'!A597),"",SUMIFS('Beladung des Speichers'!$E$17:$E$1001,'Beladung des Speichers'!$A$17:$A$1001,'Ergebnis (detailliert)'!A597))</f>
        <v/>
      </c>
      <c r="J597" s="113" t="str">
        <f>IF(ISBLANK('Beladung des Speichers'!A597),"",'Beladung des Speichers'!E597)</f>
        <v/>
      </c>
      <c r="K597" s="155" t="str">
        <f>IF(ISBLANK('Beladung des Speichers'!A597),"",SUMIFS('Entladung des Speichers'!$C$17:$C$1001,'Entladung des Speichers'!$A$17:$A$1001,'Ergebnis (detailliert)'!A597))</f>
        <v/>
      </c>
      <c r="L597" s="156" t="str">
        <f t="shared" si="38"/>
        <v/>
      </c>
      <c r="M597" s="156" t="str">
        <f>IF(ISBLANK('Entladung des Speichers'!A597),"",'Entladung des Speichers'!C597)</f>
        <v/>
      </c>
      <c r="N597" s="155" t="str">
        <f>IF(ISBLANK('Beladung des Speichers'!A597),"",SUMIFS('Entladung des Speichers'!$E$17:$E$1001,'Entladung des Speichers'!$A$17:$A$1001,'Ergebnis (detailliert)'!$A$17:$A$300))</f>
        <v/>
      </c>
      <c r="O597" s="113" t="str">
        <f t="shared" si="39"/>
        <v/>
      </c>
      <c r="P597" s="17" t="str">
        <f>IFERROR(IF(A597="","",N597*'Ergebnis (detailliert)'!J597/'Ergebnis (detailliert)'!I597),0)</f>
        <v/>
      </c>
      <c r="Q597" s="95" t="str">
        <f t="shared" si="40"/>
        <v/>
      </c>
      <c r="R597" s="96" t="str">
        <f t="shared" si="41"/>
        <v/>
      </c>
      <c r="S597" s="97" t="str">
        <f>IF(A597="","",IF(LOOKUP(A597,Stammdaten!$A$17:$A$1001,Stammdaten!$G$17:$G$1001)="Nein",0,IF(ISBLANK('Beladung des Speichers'!A597),"",ROUND(MIN(J597,Q597)*-1,2))))</f>
        <v/>
      </c>
    </row>
    <row r="598" spans="1:19" x14ac:dyDescent="0.2">
      <c r="A598" s="98" t="str">
        <f>IF('Beladung des Speichers'!A598="","",'Beladung des Speichers'!A598)</f>
        <v/>
      </c>
      <c r="B598" s="98" t="str">
        <f>IF('Beladung des Speichers'!B598="","",'Beladung des Speichers'!B598)</f>
        <v/>
      </c>
      <c r="C598" s="150" t="str">
        <f>IF(ISBLANK('Beladung des Speichers'!A598),"",SUMIFS('Beladung des Speichers'!$C$17:$C$300,'Beladung des Speichers'!$A$17:$A$300,A598)-SUMIFS('Entladung des Speichers'!$C$17:$C$300,'Entladung des Speichers'!$A$17:$A$300,A598)+SUMIFS(Füllstände!$B$17:$B$299,Füllstände!$A$17:$A$299,A598)-SUMIFS(Füllstände!$C$17:$C$299,Füllstände!$A$17:$A$299,A598))</f>
        <v/>
      </c>
      <c r="D598" s="151" t="str">
        <f>IF(ISBLANK('Beladung des Speichers'!A598),"",C598*'Beladung des Speichers'!C598/SUMIFS('Beladung des Speichers'!$C$17:$C$300,'Beladung des Speichers'!$A$17:$A$300,A598))</f>
        <v/>
      </c>
      <c r="E598" s="152" t="str">
        <f>IF(ISBLANK('Beladung des Speichers'!A598),"",1/SUMIFS('Beladung des Speichers'!$C$17:$C$300,'Beladung des Speichers'!$A$17:$A$300,A598)*C598*SUMIF($A$17:$A$300,A598,'Beladung des Speichers'!$E$17:$E$300))</f>
        <v/>
      </c>
      <c r="F598" s="153" t="str">
        <f>IF(ISBLANK('Beladung des Speichers'!A598),"",IF(C598=0,"0,00",D598/C598*E598))</f>
        <v/>
      </c>
      <c r="G598" s="154" t="str">
        <f>IF(ISBLANK('Beladung des Speichers'!A598),"",SUMIFS('Beladung des Speichers'!$C$17:$C$300,'Beladung des Speichers'!$A$17:$A$300,A598))</f>
        <v/>
      </c>
      <c r="H598" s="112" t="str">
        <f>IF(ISBLANK('Beladung des Speichers'!A598),"",'Beladung des Speichers'!C598)</f>
        <v/>
      </c>
      <c r="I598" s="155" t="str">
        <f>IF(ISBLANK('Beladung des Speichers'!A598),"",SUMIFS('Beladung des Speichers'!$E$17:$E$1001,'Beladung des Speichers'!$A$17:$A$1001,'Ergebnis (detailliert)'!A598))</f>
        <v/>
      </c>
      <c r="J598" s="113" t="str">
        <f>IF(ISBLANK('Beladung des Speichers'!A598),"",'Beladung des Speichers'!E598)</f>
        <v/>
      </c>
      <c r="K598" s="155" t="str">
        <f>IF(ISBLANK('Beladung des Speichers'!A598),"",SUMIFS('Entladung des Speichers'!$C$17:$C$1001,'Entladung des Speichers'!$A$17:$A$1001,'Ergebnis (detailliert)'!A598))</f>
        <v/>
      </c>
      <c r="L598" s="156" t="str">
        <f t="shared" si="38"/>
        <v/>
      </c>
      <c r="M598" s="156" t="str">
        <f>IF(ISBLANK('Entladung des Speichers'!A598),"",'Entladung des Speichers'!C598)</f>
        <v/>
      </c>
      <c r="N598" s="155" t="str">
        <f>IF(ISBLANK('Beladung des Speichers'!A598),"",SUMIFS('Entladung des Speichers'!$E$17:$E$1001,'Entladung des Speichers'!$A$17:$A$1001,'Ergebnis (detailliert)'!$A$17:$A$300))</f>
        <v/>
      </c>
      <c r="O598" s="113" t="str">
        <f t="shared" si="39"/>
        <v/>
      </c>
      <c r="P598" s="17" t="str">
        <f>IFERROR(IF(A598="","",N598*'Ergebnis (detailliert)'!J598/'Ergebnis (detailliert)'!I598),0)</f>
        <v/>
      </c>
      <c r="Q598" s="95" t="str">
        <f t="shared" si="40"/>
        <v/>
      </c>
      <c r="R598" s="96" t="str">
        <f t="shared" si="41"/>
        <v/>
      </c>
      <c r="S598" s="97" t="str">
        <f>IF(A598="","",IF(LOOKUP(A598,Stammdaten!$A$17:$A$1001,Stammdaten!$G$17:$G$1001)="Nein",0,IF(ISBLANK('Beladung des Speichers'!A598),"",ROUND(MIN(J598,Q598)*-1,2))))</f>
        <v/>
      </c>
    </row>
    <row r="599" spans="1:19" x14ac:dyDescent="0.2">
      <c r="A599" s="98" t="str">
        <f>IF('Beladung des Speichers'!A599="","",'Beladung des Speichers'!A599)</f>
        <v/>
      </c>
      <c r="B599" s="98" t="str">
        <f>IF('Beladung des Speichers'!B599="","",'Beladung des Speichers'!B599)</f>
        <v/>
      </c>
      <c r="C599" s="150" t="str">
        <f>IF(ISBLANK('Beladung des Speichers'!A599),"",SUMIFS('Beladung des Speichers'!$C$17:$C$300,'Beladung des Speichers'!$A$17:$A$300,A599)-SUMIFS('Entladung des Speichers'!$C$17:$C$300,'Entladung des Speichers'!$A$17:$A$300,A599)+SUMIFS(Füllstände!$B$17:$B$299,Füllstände!$A$17:$A$299,A599)-SUMIFS(Füllstände!$C$17:$C$299,Füllstände!$A$17:$A$299,A599))</f>
        <v/>
      </c>
      <c r="D599" s="151" t="str">
        <f>IF(ISBLANK('Beladung des Speichers'!A599),"",C599*'Beladung des Speichers'!C599/SUMIFS('Beladung des Speichers'!$C$17:$C$300,'Beladung des Speichers'!$A$17:$A$300,A599))</f>
        <v/>
      </c>
      <c r="E599" s="152" t="str">
        <f>IF(ISBLANK('Beladung des Speichers'!A599),"",1/SUMIFS('Beladung des Speichers'!$C$17:$C$300,'Beladung des Speichers'!$A$17:$A$300,A599)*C599*SUMIF($A$17:$A$300,A599,'Beladung des Speichers'!$E$17:$E$300))</f>
        <v/>
      </c>
      <c r="F599" s="153" t="str">
        <f>IF(ISBLANK('Beladung des Speichers'!A599),"",IF(C599=0,"0,00",D599/C599*E599))</f>
        <v/>
      </c>
      <c r="G599" s="154" t="str">
        <f>IF(ISBLANK('Beladung des Speichers'!A599),"",SUMIFS('Beladung des Speichers'!$C$17:$C$300,'Beladung des Speichers'!$A$17:$A$300,A599))</f>
        <v/>
      </c>
      <c r="H599" s="112" t="str">
        <f>IF(ISBLANK('Beladung des Speichers'!A599),"",'Beladung des Speichers'!C599)</f>
        <v/>
      </c>
      <c r="I599" s="155" t="str">
        <f>IF(ISBLANK('Beladung des Speichers'!A599),"",SUMIFS('Beladung des Speichers'!$E$17:$E$1001,'Beladung des Speichers'!$A$17:$A$1001,'Ergebnis (detailliert)'!A599))</f>
        <v/>
      </c>
      <c r="J599" s="113" t="str">
        <f>IF(ISBLANK('Beladung des Speichers'!A599),"",'Beladung des Speichers'!E599)</f>
        <v/>
      </c>
      <c r="K599" s="155" t="str">
        <f>IF(ISBLANK('Beladung des Speichers'!A599),"",SUMIFS('Entladung des Speichers'!$C$17:$C$1001,'Entladung des Speichers'!$A$17:$A$1001,'Ergebnis (detailliert)'!A599))</f>
        <v/>
      </c>
      <c r="L599" s="156" t="str">
        <f t="shared" si="38"/>
        <v/>
      </c>
      <c r="M599" s="156" t="str">
        <f>IF(ISBLANK('Entladung des Speichers'!A599),"",'Entladung des Speichers'!C599)</f>
        <v/>
      </c>
      <c r="N599" s="155" t="str">
        <f>IF(ISBLANK('Beladung des Speichers'!A599),"",SUMIFS('Entladung des Speichers'!$E$17:$E$1001,'Entladung des Speichers'!$A$17:$A$1001,'Ergebnis (detailliert)'!$A$17:$A$300))</f>
        <v/>
      </c>
      <c r="O599" s="113" t="str">
        <f t="shared" si="39"/>
        <v/>
      </c>
      <c r="P599" s="17" t="str">
        <f>IFERROR(IF(A599="","",N599*'Ergebnis (detailliert)'!J599/'Ergebnis (detailliert)'!I599),0)</f>
        <v/>
      </c>
      <c r="Q599" s="95" t="str">
        <f t="shared" si="40"/>
        <v/>
      </c>
      <c r="R599" s="96" t="str">
        <f t="shared" si="41"/>
        <v/>
      </c>
      <c r="S599" s="97" t="str">
        <f>IF(A599="","",IF(LOOKUP(A599,Stammdaten!$A$17:$A$1001,Stammdaten!$G$17:$G$1001)="Nein",0,IF(ISBLANK('Beladung des Speichers'!A599),"",ROUND(MIN(J599,Q599)*-1,2))))</f>
        <v/>
      </c>
    </row>
    <row r="600" spans="1:19" x14ac:dyDescent="0.2">
      <c r="A600" s="98" t="str">
        <f>IF('Beladung des Speichers'!A600="","",'Beladung des Speichers'!A600)</f>
        <v/>
      </c>
      <c r="B600" s="98" t="str">
        <f>IF('Beladung des Speichers'!B600="","",'Beladung des Speichers'!B600)</f>
        <v/>
      </c>
      <c r="C600" s="150" t="str">
        <f>IF(ISBLANK('Beladung des Speichers'!A600),"",SUMIFS('Beladung des Speichers'!$C$17:$C$300,'Beladung des Speichers'!$A$17:$A$300,A600)-SUMIFS('Entladung des Speichers'!$C$17:$C$300,'Entladung des Speichers'!$A$17:$A$300,A600)+SUMIFS(Füllstände!$B$17:$B$299,Füllstände!$A$17:$A$299,A600)-SUMIFS(Füllstände!$C$17:$C$299,Füllstände!$A$17:$A$299,A600))</f>
        <v/>
      </c>
      <c r="D600" s="151" t="str">
        <f>IF(ISBLANK('Beladung des Speichers'!A600),"",C600*'Beladung des Speichers'!C600/SUMIFS('Beladung des Speichers'!$C$17:$C$300,'Beladung des Speichers'!$A$17:$A$300,A600))</f>
        <v/>
      </c>
      <c r="E600" s="152" t="str">
        <f>IF(ISBLANK('Beladung des Speichers'!A600),"",1/SUMIFS('Beladung des Speichers'!$C$17:$C$300,'Beladung des Speichers'!$A$17:$A$300,A600)*C600*SUMIF($A$17:$A$300,A600,'Beladung des Speichers'!$E$17:$E$300))</f>
        <v/>
      </c>
      <c r="F600" s="153" t="str">
        <f>IF(ISBLANK('Beladung des Speichers'!A600),"",IF(C600=0,"0,00",D600/C600*E600))</f>
        <v/>
      </c>
      <c r="G600" s="154" t="str">
        <f>IF(ISBLANK('Beladung des Speichers'!A600),"",SUMIFS('Beladung des Speichers'!$C$17:$C$300,'Beladung des Speichers'!$A$17:$A$300,A600))</f>
        <v/>
      </c>
      <c r="H600" s="112" t="str">
        <f>IF(ISBLANK('Beladung des Speichers'!A600),"",'Beladung des Speichers'!C600)</f>
        <v/>
      </c>
      <c r="I600" s="155" t="str">
        <f>IF(ISBLANK('Beladung des Speichers'!A600),"",SUMIFS('Beladung des Speichers'!$E$17:$E$1001,'Beladung des Speichers'!$A$17:$A$1001,'Ergebnis (detailliert)'!A600))</f>
        <v/>
      </c>
      <c r="J600" s="113" t="str">
        <f>IF(ISBLANK('Beladung des Speichers'!A600),"",'Beladung des Speichers'!E600)</f>
        <v/>
      </c>
      <c r="K600" s="155" t="str">
        <f>IF(ISBLANK('Beladung des Speichers'!A600),"",SUMIFS('Entladung des Speichers'!$C$17:$C$1001,'Entladung des Speichers'!$A$17:$A$1001,'Ergebnis (detailliert)'!A600))</f>
        <v/>
      </c>
      <c r="L600" s="156" t="str">
        <f t="shared" si="38"/>
        <v/>
      </c>
      <c r="M600" s="156" t="str">
        <f>IF(ISBLANK('Entladung des Speichers'!A600),"",'Entladung des Speichers'!C600)</f>
        <v/>
      </c>
      <c r="N600" s="155" t="str">
        <f>IF(ISBLANK('Beladung des Speichers'!A600),"",SUMIFS('Entladung des Speichers'!$E$17:$E$1001,'Entladung des Speichers'!$A$17:$A$1001,'Ergebnis (detailliert)'!$A$17:$A$300))</f>
        <v/>
      </c>
      <c r="O600" s="113" t="str">
        <f t="shared" si="39"/>
        <v/>
      </c>
      <c r="P600" s="17" t="str">
        <f>IFERROR(IF(A600="","",N600*'Ergebnis (detailliert)'!J600/'Ergebnis (detailliert)'!I600),0)</f>
        <v/>
      </c>
      <c r="Q600" s="95" t="str">
        <f t="shared" si="40"/>
        <v/>
      </c>
      <c r="R600" s="96" t="str">
        <f t="shared" si="41"/>
        <v/>
      </c>
      <c r="S600" s="97" t="str">
        <f>IF(A600="","",IF(LOOKUP(A600,Stammdaten!$A$17:$A$1001,Stammdaten!$G$17:$G$1001)="Nein",0,IF(ISBLANK('Beladung des Speichers'!A600),"",ROUND(MIN(J600,Q600)*-1,2))))</f>
        <v/>
      </c>
    </row>
    <row r="601" spans="1:19" x14ac:dyDescent="0.2">
      <c r="A601" s="98" t="str">
        <f>IF('Beladung des Speichers'!A601="","",'Beladung des Speichers'!A601)</f>
        <v/>
      </c>
      <c r="B601" s="98" t="str">
        <f>IF('Beladung des Speichers'!B601="","",'Beladung des Speichers'!B601)</f>
        <v/>
      </c>
      <c r="C601" s="150" t="str">
        <f>IF(ISBLANK('Beladung des Speichers'!A601),"",SUMIFS('Beladung des Speichers'!$C$17:$C$300,'Beladung des Speichers'!$A$17:$A$300,A601)-SUMIFS('Entladung des Speichers'!$C$17:$C$300,'Entladung des Speichers'!$A$17:$A$300,A601)+SUMIFS(Füllstände!$B$17:$B$299,Füllstände!$A$17:$A$299,A601)-SUMIFS(Füllstände!$C$17:$C$299,Füllstände!$A$17:$A$299,A601))</f>
        <v/>
      </c>
      <c r="D601" s="151" t="str">
        <f>IF(ISBLANK('Beladung des Speichers'!A601),"",C601*'Beladung des Speichers'!C601/SUMIFS('Beladung des Speichers'!$C$17:$C$300,'Beladung des Speichers'!$A$17:$A$300,A601))</f>
        <v/>
      </c>
      <c r="E601" s="152" t="str">
        <f>IF(ISBLANK('Beladung des Speichers'!A601),"",1/SUMIFS('Beladung des Speichers'!$C$17:$C$300,'Beladung des Speichers'!$A$17:$A$300,A601)*C601*SUMIF($A$17:$A$300,A601,'Beladung des Speichers'!$E$17:$E$300))</f>
        <v/>
      </c>
      <c r="F601" s="153" t="str">
        <f>IF(ISBLANK('Beladung des Speichers'!A601),"",IF(C601=0,"0,00",D601/C601*E601))</f>
        <v/>
      </c>
      <c r="G601" s="154" t="str">
        <f>IF(ISBLANK('Beladung des Speichers'!A601),"",SUMIFS('Beladung des Speichers'!$C$17:$C$300,'Beladung des Speichers'!$A$17:$A$300,A601))</f>
        <v/>
      </c>
      <c r="H601" s="112" t="str">
        <f>IF(ISBLANK('Beladung des Speichers'!A601),"",'Beladung des Speichers'!C601)</f>
        <v/>
      </c>
      <c r="I601" s="155" t="str">
        <f>IF(ISBLANK('Beladung des Speichers'!A601),"",SUMIFS('Beladung des Speichers'!$E$17:$E$1001,'Beladung des Speichers'!$A$17:$A$1001,'Ergebnis (detailliert)'!A601))</f>
        <v/>
      </c>
      <c r="J601" s="113" t="str">
        <f>IF(ISBLANK('Beladung des Speichers'!A601),"",'Beladung des Speichers'!E601)</f>
        <v/>
      </c>
      <c r="K601" s="155" t="str">
        <f>IF(ISBLANK('Beladung des Speichers'!A601),"",SUMIFS('Entladung des Speichers'!$C$17:$C$1001,'Entladung des Speichers'!$A$17:$A$1001,'Ergebnis (detailliert)'!A601))</f>
        <v/>
      </c>
      <c r="L601" s="156" t="str">
        <f t="shared" si="38"/>
        <v/>
      </c>
      <c r="M601" s="156" t="str">
        <f>IF(ISBLANK('Entladung des Speichers'!A601),"",'Entladung des Speichers'!C601)</f>
        <v/>
      </c>
      <c r="N601" s="155" t="str">
        <f>IF(ISBLANK('Beladung des Speichers'!A601),"",SUMIFS('Entladung des Speichers'!$E$17:$E$1001,'Entladung des Speichers'!$A$17:$A$1001,'Ergebnis (detailliert)'!$A$17:$A$300))</f>
        <v/>
      </c>
      <c r="O601" s="113" t="str">
        <f t="shared" si="39"/>
        <v/>
      </c>
      <c r="P601" s="17" t="str">
        <f>IFERROR(IF(A601="","",N601*'Ergebnis (detailliert)'!J601/'Ergebnis (detailliert)'!I601),0)</f>
        <v/>
      </c>
      <c r="Q601" s="95" t="str">
        <f t="shared" si="40"/>
        <v/>
      </c>
      <c r="R601" s="96" t="str">
        <f t="shared" si="41"/>
        <v/>
      </c>
      <c r="S601" s="97" t="str">
        <f>IF(A601="","",IF(LOOKUP(A601,Stammdaten!$A$17:$A$1001,Stammdaten!$G$17:$G$1001)="Nein",0,IF(ISBLANK('Beladung des Speichers'!A601),"",ROUND(MIN(J601,Q601)*-1,2))))</f>
        <v/>
      </c>
    </row>
    <row r="602" spans="1:19" x14ac:dyDescent="0.2">
      <c r="A602" s="98" t="str">
        <f>IF('Beladung des Speichers'!A602="","",'Beladung des Speichers'!A602)</f>
        <v/>
      </c>
      <c r="B602" s="98" t="str">
        <f>IF('Beladung des Speichers'!B602="","",'Beladung des Speichers'!B602)</f>
        <v/>
      </c>
      <c r="C602" s="150" t="str">
        <f>IF(ISBLANK('Beladung des Speichers'!A602),"",SUMIFS('Beladung des Speichers'!$C$17:$C$300,'Beladung des Speichers'!$A$17:$A$300,A602)-SUMIFS('Entladung des Speichers'!$C$17:$C$300,'Entladung des Speichers'!$A$17:$A$300,A602)+SUMIFS(Füllstände!$B$17:$B$299,Füllstände!$A$17:$A$299,A602)-SUMIFS(Füllstände!$C$17:$C$299,Füllstände!$A$17:$A$299,A602))</f>
        <v/>
      </c>
      <c r="D602" s="151" t="str">
        <f>IF(ISBLANK('Beladung des Speichers'!A602),"",C602*'Beladung des Speichers'!C602/SUMIFS('Beladung des Speichers'!$C$17:$C$300,'Beladung des Speichers'!$A$17:$A$300,A602))</f>
        <v/>
      </c>
      <c r="E602" s="152" t="str">
        <f>IF(ISBLANK('Beladung des Speichers'!A602),"",1/SUMIFS('Beladung des Speichers'!$C$17:$C$300,'Beladung des Speichers'!$A$17:$A$300,A602)*C602*SUMIF($A$17:$A$300,A602,'Beladung des Speichers'!$E$17:$E$300))</f>
        <v/>
      </c>
      <c r="F602" s="153" t="str">
        <f>IF(ISBLANK('Beladung des Speichers'!A602),"",IF(C602=0,"0,00",D602/C602*E602))</f>
        <v/>
      </c>
      <c r="G602" s="154" t="str">
        <f>IF(ISBLANK('Beladung des Speichers'!A602),"",SUMIFS('Beladung des Speichers'!$C$17:$C$300,'Beladung des Speichers'!$A$17:$A$300,A602))</f>
        <v/>
      </c>
      <c r="H602" s="112" t="str">
        <f>IF(ISBLANK('Beladung des Speichers'!A602),"",'Beladung des Speichers'!C602)</f>
        <v/>
      </c>
      <c r="I602" s="155" t="str">
        <f>IF(ISBLANK('Beladung des Speichers'!A602),"",SUMIFS('Beladung des Speichers'!$E$17:$E$1001,'Beladung des Speichers'!$A$17:$A$1001,'Ergebnis (detailliert)'!A602))</f>
        <v/>
      </c>
      <c r="J602" s="113" t="str">
        <f>IF(ISBLANK('Beladung des Speichers'!A602),"",'Beladung des Speichers'!E602)</f>
        <v/>
      </c>
      <c r="K602" s="155" t="str">
        <f>IF(ISBLANK('Beladung des Speichers'!A602),"",SUMIFS('Entladung des Speichers'!$C$17:$C$1001,'Entladung des Speichers'!$A$17:$A$1001,'Ergebnis (detailliert)'!A602))</f>
        <v/>
      </c>
      <c r="L602" s="156" t="str">
        <f t="shared" si="38"/>
        <v/>
      </c>
      <c r="M602" s="156" t="str">
        <f>IF(ISBLANK('Entladung des Speichers'!A602),"",'Entladung des Speichers'!C602)</f>
        <v/>
      </c>
      <c r="N602" s="155" t="str">
        <f>IF(ISBLANK('Beladung des Speichers'!A602),"",SUMIFS('Entladung des Speichers'!$E$17:$E$1001,'Entladung des Speichers'!$A$17:$A$1001,'Ergebnis (detailliert)'!$A$17:$A$300))</f>
        <v/>
      </c>
      <c r="O602" s="113" t="str">
        <f t="shared" si="39"/>
        <v/>
      </c>
      <c r="P602" s="17" t="str">
        <f>IFERROR(IF(A602="","",N602*'Ergebnis (detailliert)'!J602/'Ergebnis (detailliert)'!I602),0)</f>
        <v/>
      </c>
      <c r="Q602" s="95" t="str">
        <f t="shared" si="40"/>
        <v/>
      </c>
      <c r="R602" s="96" t="str">
        <f t="shared" si="41"/>
        <v/>
      </c>
      <c r="S602" s="97" t="str">
        <f>IF(A602="","",IF(LOOKUP(A602,Stammdaten!$A$17:$A$1001,Stammdaten!$G$17:$G$1001)="Nein",0,IF(ISBLANK('Beladung des Speichers'!A602),"",ROUND(MIN(J602,Q602)*-1,2))))</f>
        <v/>
      </c>
    </row>
    <row r="603" spans="1:19" x14ac:dyDescent="0.2">
      <c r="A603" s="98" t="str">
        <f>IF('Beladung des Speichers'!A603="","",'Beladung des Speichers'!A603)</f>
        <v/>
      </c>
      <c r="B603" s="98" t="str">
        <f>IF('Beladung des Speichers'!B603="","",'Beladung des Speichers'!B603)</f>
        <v/>
      </c>
      <c r="C603" s="150" t="str">
        <f>IF(ISBLANK('Beladung des Speichers'!A603),"",SUMIFS('Beladung des Speichers'!$C$17:$C$300,'Beladung des Speichers'!$A$17:$A$300,A603)-SUMIFS('Entladung des Speichers'!$C$17:$C$300,'Entladung des Speichers'!$A$17:$A$300,A603)+SUMIFS(Füllstände!$B$17:$B$299,Füllstände!$A$17:$A$299,A603)-SUMIFS(Füllstände!$C$17:$C$299,Füllstände!$A$17:$A$299,A603))</f>
        <v/>
      </c>
      <c r="D603" s="151" t="str">
        <f>IF(ISBLANK('Beladung des Speichers'!A603),"",C603*'Beladung des Speichers'!C603/SUMIFS('Beladung des Speichers'!$C$17:$C$300,'Beladung des Speichers'!$A$17:$A$300,A603))</f>
        <v/>
      </c>
      <c r="E603" s="152" t="str">
        <f>IF(ISBLANK('Beladung des Speichers'!A603),"",1/SUMIFS('Beladung des Speichers'!$C$17:$C$300,'Beladung des Speichers'!$A$17:$A$300,A603)*C603*SUMIF($A$17:$A$300,A603,'Beladung des Speichers'!$E$17:$E$300))</f>
        <v/>
      </c>
      <c r="F603" s="153" t="str">
        <f>IF(ISBLANK('Beladung des Speichers'!A603),"",IF(C603=0,"0,00",D603/C603*E603))</f>
        <v/>
      </c>
      <c r="G603" s="154" t="str">
        <f>IF(ISBLANK('Beladung des Speichers'!A603),"",SUMIFS('Beladung des Speichers'!$C$17:$C$300,'Beladung des Speichers'!$A$17:$A$300,A603))</f>
        <v/>
      </c>
      <c r="H603" s="112" t="str">
        <f>IF(ISBLANK('Beladung des Speichers'!A603),"",'Beladung des Speichers'!C603)</f>
        <v/>
      </c>
      <c r="I603" s="155" t="str">
        <f>IF(ISBLANK('Beladung des Speichers'!A603),"",SUMIFS('Beladung des Speichers'!$E$17:$E$1001,'Beladung des Speichers'!$A$17:$A$1001,'Ergebnis (detailliert)'!A603))</f>
        <v/>
      </c>
      <c r="J603" s="113" t="str">
        <f>IF(ISBLANK('Beladung des Speichers'!A603),"",'Beladung des Speichers'!E603)</f>
        <v/>
      </c>
      <c r="K603" s="155" t="str">
        <f>IF(ISBLANK('Beladung des Speichers'!A603),"",SUMIFS('Entladung des Speichers'!$C$17:$C$1001,'Entladung des Speichers'!$A$17:$A$1001,'Ergebnis (detailliert)'!A603))</f>
        <v/>
      </c>
      <c r="L603" s="156" t="str">
        <f t="shared" si="38"/>
        <v/>
      </c>
      <c r="M603" s="156" t="str">
        <f>IF(ISBLANK('Entladung des Speichers'!A603),"",'Entladung des Speichers'!C603)</f>
        <v/>
      </c>
      <c r="N603" s="155" t="str">
        <f>IF(ISBLANK('Beladung des Speichers'!A603),"",SUMIFS('Entladung des Speichers'!$E$17:$E$1001,'Entladung des Speichers'!$A$17:$A$1001,'Ergebnis (detailliert)'!$A$17:$A$300))</f>
        <v/>
      </c>
      <c r="O603" s="113" t="str">
        <f t="shared" si="39"/>
        <v/>
      </c>
      <c r="P603" s="17" t="str">
        <f>IFERROR(IF(A603="","",N603*'Ergebnis (detailliert)'!J603/'Ergebnis (detailliert)'!I603),0)</f>
        <v/>
      </c>
      <c r="Q603" s="95" t="str">
        <f t="shared" si="40"/>
        <v/>
      </c>
      <c r="R603" s="96" t="str">
        <f t="shared" si="41"/>
        <v/>
      </c>
      <c r="S603" s="97" t="str">
        <f>IF(A603="","",IF(LOOKUP(A603,Stammdaten!$A$17:$A$1001,Stammdaten!$G$17:$G$1001)="Nein",0,IF(ISBLANK('Beladung des Speichers'!A603),"",ROUND(MIN(J603,Q603)*-1,2))))</f>
        <v/>
      </c>
    </row>
    <row r="604" spans="1:19" x14ac:dyDescent="0.2">
      <c r="A604" s="98" t="str">
        <f>IF('Beladung des Speichers'!A604="","",'Beladung des Speichers'!A604)</f>
        <v/>
      </c>
      <c r="B604" s="98" t="str">
        <f>IF('Beladung des Speichers'!B604="","",'Beladung des Speichers'!B604)</f>
        <v/>
      </c>
      <c r="C604" s="150" t="str">
        <f>IF(ISBLANK('Beladung des Speichers'!A604),"",SUMIFS('Beladung des Speichers'!$C$17:$C$300,'Beladung des Speichers'!$A$17:$A$300,A604)-SUMIFS('Entladung des Speichers'!$C$17:$C$300,'Entladung des Speichers'!$A$17:$A$300,A604)+SUMIFS(Füllstände!$B$17:$B$299,Füllstände!$A$17:$A$299,A604)-SUMIFS(Füllstände!$C$17:$C$299,Füllstände!$A$17:$A$299,A604))</f>
        <v/>
      </c>
      <c r="D604" s="151" t="str">
        <f>IF(ISBLANK('Beladung des Speichers'!A604),"",C604*'Beladung des Speichers'!C604/SUMIFS('Beladung des Speichers'!$C$17:$C$300,'Beladung des Speichers'!$A$17:$A$300,A604))</f>
        <v/>
      </c>
      <c r="E604" s="152" t="str">
        <f>IF(ISBLANK('Beladung des Speichers'!A604),"",1/SUMIFS('Beladung des Speichers'!$C$17:$C$300,'Beladung des Speichers'!$A$17:$A$300,A604)*C604*SUMIF($A$17:$A$300,A604,'Beladung des Speichers'!$E$17:$E$300))</f>
        <v/>
      </c>
      <c r="F604" s="153" t="str">
        <f>IF(ISBLANK('Beladung des Speichers'!A604),"",IF(C604=0,"0,00",D604/C604*E604))</f>
        <v/>
      </c>
      <c r="G604" s="154" t="str">
        <f>IF(ISBLANK('Beladung des Speichers'!A604),"",SUMIFS('Beladung des Speichers'!$C$17:$C$300,'Beladung des Speichers'!$A$17:$A$300,A604))</f>
        <v/>
      </c>
      <c r="H604" s="112" t="str">
        <f>IF(ISBLANK('Beladung des Speichers'!A604),"",'Beladung des Speichers'!C604)</f>
        <v/>
      </c>
      <c r="I604" s="155" t="str">
        <f>IF(ISBLANK('Beladung des Speichers'!A604),"",SUMIFS('Beladung des Speichers'!$E$17:$E$1001,'Beladung des Speichers'!$A$17:$A$1001,'Ergebnis (detailliert)'!A604))</f>
        <v/>
      </c>
      <c r="J604" s="113" t="str">
        <f>IF(ISBLANK('Beladung des Speichers'!A604),"",'Beladung des Speichers'!E604)</f>
        <v/>
      </c>
      <c r="K604" s="155" t="str">
        <f>IF(ISBLANK('Beladung des Speichers'!A604),"",SUMIFS('Entladung des Speichers'!$C$17:$C$1001,'Entladung des Speichers'!$A$17:$A$1001,'Ergebnis (detailliert)'!A604))</f>
        <v/>
      </c>
      <c r="L604" s="156" t="str">
        <f t="shared" si="38"/>
        <v/>
      </c>
      <c r="M604" s="156" t="str">
        <f>IF(ISBLANK('Entladung des Speichers'!A604),"",'Entladung des Speichers'!C604)</f>
        <v/>
      </c>
      <c r="N604" s="155" t="str">
        <f>IF(ISBLANK('Beladung des Speichers'!A604),"",SUMIFS('Entladung des Speichers'!$E$17:$E$1001,'Entladung des Speichers'!$A$17:$A$1001,'Ergebnis (detailliert)'!$A$17:$A$300))</f>
        <v/>
      </c>
      <c r="O604" s="113" t="str">
        <f t="shared" si="39"/>
        <v/>
      </c>
      <c r="P604" s="17" t="str">
        <f>IFERROR(IF(A604="","",N604*'Ergebnis (detailliert)'!J604/'Ergebnis (detailliert)'!I604),0)</f>
        <v/>
      </c>
      <c r="Q604" s="95" t="str">
        <f t="shared" si="40"/>
        <v/>
      </c>
      <c r="R604" s="96" t="str">
        <f t="shared" si="41"/>
        <v/>
      </c>
      <c r="S604" s="97" t="str">
        <f>IF(A604="","",IF(LOOKUP(A604,Stammdaten!$A$17:$A$1001,Stammdaten!$G$17:$G$1001)="Nein",0,IF(ISBLANK('Beladung des Speichers'!A604),"",ROUND(MIN(J604,Q604)*-1,2))))</f>
        <v/>
      </c>
    </row>
    <row r="605" spans="1:19" x14ac:dyDescent="0.2">
      <c r="A605" s="98" t="str">
        <f>IF('Beladung des Speichers'!A605="","",'Beladung des Speichers'!A605)</f>
        <v/>
      </c>
      <c r="B605" s="98" t="str">
        <f>IF('Beladung des Speichers'!B605="","",'Beladung des Speichers'!B605)</f>
        <v/>
      </c>
      <c r="C605" s="150" t="str">
        <f>IF(ISBLANK('Beladung des Speichers'!A605),"",SUMIFS('Beladung des Speichers'!$C$17:$C$300,'Beladung des Speichers'!$A$17:$A$300,A605)-SUMIFS('Entladung des Speichers'!$C$17:$C$300,'Entladung des Speichers'!$A$17:$A$300,A605)+SUMIFS(Füllstände!$B$17:$B$299,Füllstände!$A$17:$A$299,A605)-SUMIFS(Füllstände!$C$17:$C$299,Füllstände!$A$17:$A$299,A605))</f>
        <v/>
      </c>
      <c r="D605" s="151" t="str">
        <f>IF(ISBLANK('Beladung des Speichers'!A605),"",C605*'Beladung des Speichers'!C605/SUMIFS('Beladung des Speichers'!$C$17:$C$300,'Beladung des Speichers'!$A$17:$A$300,A605))</f>
        <v/>
      </c>
      <c r="E605" s="152" t="str">
        <f>IF(ISBLANK('Beladung des Speichers'!A605),"",1/SUMIFS('Beladung des Speichers'!$C$17:$C$300,'Beladung des Speichers'!$A$17:$A$300,A605)*C605*SUMIF($A$17:$A$300,A605,'Beladung des Speichers'!$E$17:$E$300))</f>
        <v/>
      </c>
      <c r="F605" s="153" t="str">
        <f>IF(ISBLANK('Beladung des Speichers'!A605),"",IF(C605=0,"0,00",D605/C605*E605))</f>
        <v/>
      </c>
      <c r="G605" s="154" t="str">
        <f>IF(ISBLANK('Beladung des Speichers'!A605),"",SUMIFS('Beladung des Speichers'!$C$17:$C$300,'Beladung des Speichers'!$A$17:$A$300,A605))</f>
        <v/>
      </c>
      <c r="H605" s="112" t="str">
        <f>IF(ISBLANK('Beladung des Speichers'!A605),"",'Beladung des Speichers'!C605)</f>
        <v/>
      </c>
      <c r="I605" s="155" t="str">
        <f>IF(ISBLANK('Beladung des Speichers'!A605),"",SUMIFS('Beladung des Speichers'!$E$17:$E$1001,'Beladung des Speichers'!$A$17:$A$1001,'Ergebnis (detailliert)'!A605))</f>
        <v/>
      </c>
      <c r="J605" s="113" t="str">
        <f>IF(ISBLANK('Beladung des Speichers'!A605),"",'Beladung des Speichers'!E605)</f>
        <v/>
      </c>
      <c r="K605" s="155" t="str">
        <f>IF(ISBLANK('Beladung des Speichers'!A605),"",SUMIFS('Entladung des Speichers'!$C$17:$C$1001,'Entladung des Speichers'!$A$17:$A$1001,'Ergebnis (detailliert)'!A605))</f>
        <v/>
      </c>
      <c r="L605" s="156" t="str">
        <f t="shared" si="38"/>
        <v/>
      </c>
      <c r="M605" s="156" t="str">
        <f>IF(ISBLANK('Entladung des Speichers'!A605),"",'Entladung des Speichers'!C605)</f>
        <v/>
      </c>
      <c r="N605" s="155" t="str">
        <f>IF(ISBLANK('Beladung des Speichers'!A605),"",SUMIFS('Entladung des Speichers'!$E$17:$E$1001,'Entladung des Speichers'!$A$17:$A$1001,'Ergebnis (detailliert)'!$A$17:$A$300))</f>
        <v/>
      </c>
      <c r="O605" s="113" t="str">
        <f t="shared" si="39"/>
        <v/>
      </c>
      <c r="P605" s="17" t="str">
        <f>IFERROR(IF(A605="","",N605*'Ergebnis (detailliert)'!J605/'Ergebnis (detailliert)'!I605),0)</f>
        <v/>
      </c>
      <c r="Q605" s="95" t="str">
        <f t="shared" si="40"/>
        <v/>
      </c>
      <c r="R605" s="96" t="str">
        <f t="shared" si="41"/>
        <v/>
      </c>
      <c r="S605" s="97" t="str">
        <f>IF(A605="","",IF(LOOKUP(A605,Stammdaten!$A$17:$A$1001,Stammdaten!$G$17:$G$1001)="Nein",0,IF(ISBLANK('Beladung des Speichers'!A605),"",ROUND(MIN(J605,Q605)*-1,2))))</f>
        <v/>
      </c>
    </row>
    <row r="606" spans="1:19" x14ac:dyDescent="0.2">
      <c r="A606" s="98" t="str">
        <f>IF('Beladung des Speichers'!A606="","",'Beladung des Speichers'!A606)</f>
        <v/>
      </c>
      <c r="B606" s="98" t="str">
        <f>IF('Beladung des Speichers'!B606="","",'Beladung des Speichers'!B606)</f>
        <v/>
      </c>
      <c r="C606" s="150" t="str">
        <f>IF(ISBLANK('Beladung des Speichers'!A606),"",SUMIFS('Beladung des Speichers'!$C$17:$C$300,'Beladung des Speichers'!$A$17:$A$300,A606)-SUMIFS('Entladung des Speichers'!$C$17:$C$300,'Entladung des Speichers'!$A$17:$A$300,A606)+SUMIFS(Füllstände!$B$17:$B$299,Füllstände!$A$17:$A$299,A606)-SUMIFS(Füllstände!$C$17:$C$299,Füllstände!$A$17:$A$299,A606))</f>
        <v/>
      </c>
      <c r="D606" s="151" t="str">
        <f>IF(ISBLANK('Beladung des Speichers'!A606),"",C606*'Beladung des Speichers'!C606/SUMIFS('Beladung des Speichers'!$C$17:$C$300,'Beladung des Speichers'!$A$17:$A$300,A606))</f>
        <v/>
      </c>
      <c r="E606" s="152" t="str">
        <f>IF(ISBLANK('Beladung des Speichers'!A606),"",1/SUMIFS('Beladung des Speichers'!$C$17:$C$300,'Beladung des Speichers'!$A$17:$A$300,A606)*C606*SUMIF($A$17:$A$300,A606,'Beladung des Speichers'!$E$17:$E$300))</f>
        <v/>
      </c>
      <c r="F606" s="153" t="str">
        <f>IF(ISBLANK('Beladung des Speichers'!A606),"",IF(C606=0,"0,00",D606/C606*E606))</f>
        <v/>
      </c>
      <c r="G606" s="154" t="str">
        <f>IF(ISBLANK('Beladung des Speichers'!A606),"",SUMIFS('Beladung des Speichers'!$C$17:$C$300,'Beladung des Speichers'!$A$17:$A$300,A606))</f>
        <v/>
      </c>
      <c r="H606" s="112" t="str">
        <f>IF(ISBLANK('Beladung des Speichers'!A606),"",'Beladung des Speichers'!C606)</f>
        <v/>
      </c>
      <c r="I606" s="155" t="str">
        <f>IF(ISBLANK('Beladung des Speichers'!A606),"",SUMIFS('Beladung des Speichers'!$E$17:$E$1001,'Beladung des Speichers'!$A$17:$A$1001,'Ergebnis (detailliert)'!A606))</f>
        <v/>
      </c>
      <c r="J606" s="113" t="str">
        <f>IF(ISBLANK('Beladung des Speichers'!A606),"",'Beladung des Speichers'!E606)</f>
        <v/>
      </c>
      <c r="K606" s="155" t="str">
        <f>IF(ISBLANK('Beladung des Speichers'!A606),"",SUMIFS('Entladung des Speichers'!$C$17:$C$1001,'Entladung des Speichers'!$A$17:$A$1001,'Ergebnis (detailliert)'!A606))</f>
        <v/>
      </c>
      <c r="L606" s="156" t="str">
        <f t="shared" si="38"/>
        <v/>
      </c>
      <c r="M606" s="156" t="str">
        <f>IF(ISBLANK('Entladung des Speichers'!A606),"",'Entladung des Speichers'!C606)</f>
        <v/>
      </c>
      <c r="N606" s="155" t="str">
        <f>IF(ISBLANK('Beladung des Speichers'!A606),"",SUMIFS('Entladung des Speichers'!$E$17:$E$1001,'Entladung des Speichers'!$A$17:$A$1001,'Ergebnis (detailliert)'!$A$17:$A$300))</f>
        <v/>
      </c>
      <c r="O606" s="113" t="str">
        <f t="shared" si="39"/>
        <v/>
      </c>
      <c r="P606" s="17" t="str">
        <f>IFERROR(IF(A606="","",N606*'Ergebnis (detailliert)'!J606/'Ergebnis (detailliert)'!I606),0)</f>
        <v/>
      </c>
      <c r="Q606" s="95" t="str">
        <f t="shared" si="40"/>
        <v/>
      </c>
      <c r="R606" s="96" t="str">
        <f t="shared" si="41"/>
        <v/>
      </c>
      <c r="S606" s="97" t="str">
        <f>IF(A606="","",IF(LOOKUP(A606,Stammdaten!$A$17:$A$1001,Stammdaten!$G$17:$G$1001)="Nein",0,IF(ISBLANK('Beladung des Speichers'!A606),"",ROUND(MIN(J606,Q606)*-1,2))))</f>
        <v/>
      </c>
    </row>
    <row r="607" spans="1:19" x14ac:dyDescent="0.2">
      <c r="A607" s="98" t="str">
        <f>IF('Beladung des Speichers'!A607="","",'Beladung des Speichers'!A607)</f>
        <v/>
      </c>
      <c r="B607" s="98" t="str">
        <f>IF('Beladung des Speichers'!B607="","",'Beladung des Speichers'!B607)</f>
        <v/>
      </c>
      <c r="C607" s="150" t="str">
        <f>IF(ISBLANK('Beladung des Speichers'!A607),"",SUMIFS('Beladung des Speichers'!$C$17:$C$300,'Beladung des Speichers'!$A$17:$A$300,A607)-SUMIFS('Entladung des Speichers'!$C$17:$C$300,'Entladung des Speichers'!$A$17:$A$300,A607)+SUMIFS(Füllstände!$B$17:$B$299,Füllstände!$A$17:$A$299,A607)-SUMIFS(Füllstände!$C$17:$C$299,Füllstände!$A$17:$A$299,A607))</f>
        <v/>
      </c>
      <c r="D607" s="151" t="str">
        <f>IF(ISBLANK('Beladung des Speichers'!A607),"",C607*'Beladung des Speichers'!C607/SUMIFS('Beladung des Speichers'!$C$17:$C$300,'Beladung des Speichers'!$A$17:$A$300,A607))</f>
        <v/>
      </c>
      <c r="E607" s="152" t="str">
        <f>IF(ISBLANK('Beladung des Speichers'!A607),"",1/SUMIFS('Beladung des Speichers'!$C$17:$C$300,'Beladung des Speichers'!$A$17:$A$300,A607)*C607*SUMIF($A$17:$A$300,A607,'Beladung des Speichers'!$E$17:$E$300))</f>
        <v/>
      </c>
      <c r="F607" s="153" t="str">
        <f>IF(ISBLANK('Beladung des Speichers'!A607),"",IF(C607=0,"0,00",D607/C607*E607))</f>
        <v/>
      </c>
      <c r="G607" s="154" t="str">
        <f>IF(ISBLANK('Beladung des Speichers'!A607),"",SUMIFS('Beladung des Speichers'!$C$17:$C$300,'Beladung des Speichers'!$A$17:$A$300,A607))</f>
        <v/>
      </c>
      <c r="H607" s="112" t="str">
        <f>IF(ISBLANK('Beladung des Speichers'!A607),"",'Beladung des Speichers'!C607)</f>
        <v/>
      </c>
      <c r="I607" s="155" t="str">
        <f>IF(ISBLANK('Beladung des Speichers'!A607),"",SUMIFS('Beladung des Speichers'!$E$17:$E$1001,'Beladung des Speichers'!$A$17:$A$1001,'Ergebnis (detailliert)'!A607))</f>
        <v/>
      </c>
      <c r="J607" s="113" t="str">
        <f>IF(ISBLANK('Beladung des Speichers'!A607),"",'Beladung des Speichers'!E607)</f>
        <v/>
      </c>
      <c r="K607" s="155" t="str">
        <f>IF(ISBLANK('Beladung des Speichers'!A607),"",SUMIFS('Entladung des Speichers'!$C$17:$C$1001,'Entladung des Speichers'!$A$17:$A$1001,'Ergebnis (detailliert)'!A607))</f>
        <v/>
      </c>
      <c r="L607" s="156" t="str">
        <f t="shared" si="38"/>
        <v/>
      </c>
      <c r="M607" s="156" t="str">
        <f>IF(ISBLANK('Entladung des Speichers'!A607),"",'Entladung des Speichers'!C607)</f>
        <v/>
      </c>
      <c r="N607" s="155" t="str">
        <f>IF(ISBLANK('Beladung des Speichers'!A607),"",SUMIFS('Entladung des Speichers'!$E$17:$E$1001,'Entladung des Speichers'!$A$17:$A$1001,'Ergebnis (detailliert)'!$A$17:$A$300))</f>
        <v/>
      </c>
      <c r="O607" s="113" t="str">
        <f t="shared" si="39"/>
        <v/>
      </c>
      <c r="P607" s="17" t="str">
        <f>IFERROR(IF(A607="","",N607*'Ergebnis (detailliert)'!J607/'Ergebnis (detailliert)'!I607),0)</f>
        <v/>
      </c>
      <c r="Q607" s="95" t="str">
        <f t="shared" si="40"/>
        <v/>
      </c>
      <c r="R607" s="96" t="str">
        <f t="shared" si="41"/>
        <v/>
      </c>
      <c r="S607" s="97" t="str">
        <f>IF(A607="","",IF(LOOKUP(A607,Stammdaten!$A$17:$A$1001,Stammdaten!$G$17:$G$1001)="Nein",0,IF(ISBLANK('Beladung des Speichers'!A607),"",ROUND(MIN(J607,Q607)*-1,2))))</f>
        <v/>
      </c>
    </row>
    <row r="608" spans="1:19" x14ac:dyDescent="0.2">
      <c r="A608" s="98" t="str">
        <f>IF('Beladung des Speichers'!A608="","",'Beladung des Speichers'!A608)</f>
        <v/>
      </c>
      <c r="B608" s="98" t="str">
        <f>IF('Beladung des Speichers'!B608="","",'Beladung des Speichers'!B608)</f>
        <v/>
      </c>
      <c r="C608" s="150" t="str">
        <f>IF(ISBLANK('Beladung des Speichers'!A608),"",SUMIFS('Beladung des Speichers'!$C$17:$C$300,'Beladung des Speichers'!$A$17:$A$300,A608)-SUMIFS('Entladung des Speichers'!$C$17:$C$300,'Entladung des Speichers'!$A$17:$A$300,A608)+SUMIFS(Füllstände!$B$17:$B$299,Füllstände!$A$17:$A$299,A608)-SUMIFS(Füllstände!$C$17:$C$299,Füllstände!$A$17:$A$299,A608))</f>
        <v/>
      </c>
      <c r="D608" s="151" t="str">
        <f>IF(ISBLANK('Beladung des Speichers'!A608),"",C608*'Beladung des Speichers'!C608/SUMIFS('Beladung des Speichers'!$C$17:$C$300,'Beladung des Speichers'!$A$17:$A$300,A608))</f>
        <v/>
      </c>
      <c r="E608" s="152" t="str">
        <f>IF(ISBLANK('Beladung des Speichers'!A608),"",1/SUMIFS('Beladung des Speichers'!$C$17:$C$300,'Beladung des Speichers'!$A$17:$A$300,A608)*C608*SUMIF($A$17:$A$300,A608,'Beladung des Speichers'!$E$17:$E$300))</f>
        <v/>
      </c>
      <c r="F608" s="153" t="str">
        <f>IF(ISBLANK('Beladung des Speichers'!A608),"",IF(C608=0,"0,00",D608/C608*E608))</f>
        <v/>
      </c>
      <c r="G608" s="154" t="str">
        <f>IF(ISBLANK('Beladung des Speichers'!A608),"",SUMIFS('Beladung des Speichers'!$C$17:$C$300,'Beladung des Speichers'!$A$17:$A$300,A608))</f>
        <v/>
      </c>
      <c r="H608" s="112" t="str">
        <f>IF(ISBLANK('Beladung des Speichers'!A608),"",'Beladung des Speichers'!C608)</f>
        <v/>
      </c>
      <c r="I608" s="155" t="str">
        <f>IF(ISBLANK('Beladung des Speichers'!A608),"",SUMIFS('Beladung des Speichers'!$E$17:$E$1001,'Beladung des Speichers'!$A$17:$A$1001,'Ergebnis (detailliert)'!A608))</f>
        <v/>
      </c>
      <c r="J608" s="113" t="str">
        <f>IF(ISBLANK('Beladung des Speichers'!A608),"",'Beladung des Speichers'!E608)</f>
        <v/>
      </c>
      <c r="K608" s="155" t="str">
        <f>IF(ISBLANK('Beladung des Speichers'!A608),"",SUMIFS('Entladung des Speichers'!$C$17:$C$1001,'Entladung des Speichers'!$A$17:$A$1001,'Ergebnis (detailliert)'!A608))</f>
        <v/>
      </c>
      <c r="L608" s="156" t="str">
        <f t="shared" si="38"/>
        <v/>
      </c>
      <c r="M608" s="156" t="str">
        <f>IF(ISBLANK('Entladung des Speichers'!A608),"",'Entladung des Speichers'!C608)</f>
        <v/>
      </c>
      <c r="N608" s="155" t="str">
        <f>IF(ISBLANK('Beladung des Speichers'!A608),"",SUMIFS('Entladung des Speichers'!$E$17:$E$1001,'Entladung des Speichers'!$A$17:$A$1001,'Ergebnis (detailliert)'!$A$17:$A$300))</f>
        <v/>
      </c>
      <c r="O608" s="113" t="str">
        <f t="shared" si="39"/>
        <v/>
      </c>
      <c r="P608" s="17" t="str">
        <f>IFERROR(IF(A608="","",N608*'Ergebnis (detailliert)'!J608/'Ergebnis (detailliert)'!I608),0)</f>
        <v/>
      </c>
      <c r="Q608" s="95" t="str">
        <f t="shared" si="40"/>
        <v/>
      </c>
      <c r="R608" s="96" t="str">
        <f t="shared" si="41"/>
        <v/>
      </c>
      <c r="S608" s="97" t="str">
        <f>IF(A608="","",IF(LOOKUP(A608,Stammdaten!$A$17:$A$1001,Stammdaten!$G$17:$G$1001)="Nein",0,IF(ISBLANK('Beladung des Speichers'!A608),"",ROUND(MIN(J608,Q608)*-1,2))))</f>
        <v/>
      </c>
    </row>
    <row r="609" spans="1:19" x14ac:dyDescent="0.2">
      <c r="A609" s="98" t="str">
        <f>IF('Beladung des Speichers'!A609="","",'Beladung des Speichers'!A609)</f>
        <v/>
      </c>
      <c r="B609" s="98" t="str">
        <f>IF('Beladung des Speichers'!B609="","",'Beladung des Speichers'!B609)</f>
        <v/>
      </c>
      <c r="C609" s="150" t="str">
        <f>IF(ISBLANK('Beladung des Speichers'!A609),"",SUMIFS('Beladung des Speichers'!$C$17:$C$300,'Beladung des Speichers'!$A$17:$A$300,A609)-SUMIFS('Entladung des Speichers'!$C$17:$C$300,'Entladung des Speichers'!$A$17:$A$300,A609)+SUMIFS(Füllstände!$B$17:$B$299,Füllstände!$A$17:$A$299,A609)-SUMIFS(Füllstände!$C$17:$C$299,Füllstände!$A$17:$A$299,A609))</f>
        <v/>
      </c>
      <c r="D609" s="151" t="str">
        <f>IF(ISBLANK('Beladung des Speichers'!A609),"",C609*'Beladung des Speichers'!C609/SUMIFS('Beladung des Speichers'!$C$17:$C$300,'Beladung des Speichers'!$A$17:$A$300,A609))</f>
        <v/>
      </c>
      <c r="E609" s="152" t="str">
        <f>IF(ISBLANK('Beladung des Speichers'!A609),"",1/SUMIFS('Beladung des Speichers'!$C$17:$C$300,'Beladung des Speichers'!$A$17:$A$300,A609)*C609*SUMIF($A$17:$A$300,A609,'Beladung des Speichers'!$E$17:$E$300))</f>
        <v/>
      </c>
      <c r="F609" s="153" t="str">
        <f>IF(ISBLANK('Beladung des Speichers'!A609),"",IF(C609=0,"0,00",D609/C609*E609))</f>
        <v/>
      </c>
      <c r="G609" s="154" t="str">
        <f>IF(ISBLANK('Beladung des Speichers'!A609),"",SUMIFS('Beladung des Speichers'!$C$17:$C$300,'Beladung des Speichers'!$A$17:$A$300,A609))</f>
        <v/>
      </c>
      <c r="H609" s="112" t="str">
        <f>IF(ISBLANK('Beladung des Speichers'!A609),"",'Beladung des Speichers'!C609)</f>
        <v/>
      </c>
      <c r="I609" s="155" t="str">
        <f>IF(ISBLANK('Beladung des Speichers'!A609),"",SUMIFS('Beladung des Speichers'!$E$17:$E$1001,'Beladung des Speichers'!$A$17:$A$1001,'Ergebnis (detailliert)'!A609))</f>
        <v/>
      </c>
      <c r="J609" s="113" t="str">
        <f>IF(ISBLANK('Beladung des Speichers'!A609),"",'Beladung des Speichers'!E609)</f>
        <v/>
      </c>
      <c r="K609" s="155" t="str">
        <f>IF(ISBLANK('Beladung des Speichers'!A609),"",SUMIFS('Entladung des Speichers'!$C$17:$C$1001,'Entladung des Speichers'!$A$17:$A$1001,'Ergebnis (detailliert)'!A609))</f>
        <v/>
      </c>
      <c r="L609" s="156" t="str">
        <f t="shared" si="38"/>
        <v/>
      </c>
      <c r="M609" s="156" t="str">
        <f>IF(ISBLANK('Entladung des Speichers'!A609),"",'Entladung des Speichers'!C609)</f>
        <v/>
      </c>
      <c r="N609" s="155" t="str">
        <f>IF(ISBLANK('Beladung des Speichers'!A609),"",SUMIFS('Entladung des Speichers'!$E$17:$E$1001,'Entladung des Speichers'!$A$17:$A$1001,'Ergebnis (detailliert)'!$A$17:$A$300))</f>
        <v/>
      </c>
      <c r="O609" s="113" t="str">
        <f t="shared" si="39"/>
        <v/>
      </c>
      <c r="P609" s="17" t="str">
        <f>IFERROR(IF(A609="","",N609*'Ergebnis (detailliert)'!J609/'Ergebnis (detailliert)'!I609),0)</f>
        <v/>
      </c>
      <c r="Q609" s="95" t="str">
        <f t="shared" si="40"/>
        <v/>
      </c>
      <c r="R609" s="96" t="str">
        <f t="shared" si="41"/>
        <v/>
      </c>
      <c r="S609" s="97" t="str">
        <f>IF(A609="","",IF(LOOKUP(A609,Stammdaten!$A$17:$A$1001,Stammdaten!$G$17:$G$1001)="Nein",0,IF(ISBLANK('Beladung des Speichers'!A609),"",ROUND(MIN(J609,Q609)*-1,2))))</f>
        <v/>
      </c>
    </row>
    <row r="610" spans="1:19" x14ac:dyDescent="0.2">
      <c r="A610" s="98" t="str">
        <f>IF('Beladung des Speichers'!A610="","",'Beladung des Speichers'!A610)</f>
        <v/>
      </c>
      <c r="B610" s="98" t="str">
        <f>IF('Beladung des Speichers'!B610="","",'Beladung des Speichers'!B610)</f>
        <v/>
      </c>
      <c r="C610" s="150" t="str">
        <f>IF(ISBLANK('Beladung des Speichers'!A610),"",SUMIFS('Beladung des Speichers'!$C$17:$C$300,'Beladung des Speichers'!$A$17:$A$300,A610)-SUMIFS('Entladung des Speichers'!$C$17:$C$300,'Entladung des Speichers'!$A$17:$A$300,A610)+SUMIFS(Füllstände!$B$17:$B$299,Füllstände!$A$17:$A$299,A610)-SUMIFS(Füllstände!$C$17:$C$299,Füllstände!$A$17:$A$299,A610))</f>
        <v/>
      </c>
      <c r="D610" s="151" t="str">
        <f>IF(ISBLANK('Beladung des Speichers'!A610),"",C610*'Beladung des Speichers'!C610/SUMIFS('Beladung des Speichers'!$C$17:$C$300,'Beladung des Speichers'!$A$17:$A$300,A610))</f>
        <v/>
      </c>
      <c r="E610" s="152" t="str">
        <f>IF(ISBLANK('Beladung des Speichers'!A610),"",1/SUMIFS('Beladung des Speichers'!$C$17:$C$300,'Beladung des Speichers'!$A$17:$A$300,A610)*C610*SUMIF($A$17:$A$300,A610,'Beladung des Speichers'!$E$17:$E$300))</f>
        <v/>
      </c>
      <c r="F610" s="153" t="str">
        <f>IF(ISBLANK('Beladung des Speichers'!A610),"",IF(C610=0,"0,00",D610/C610*E610))</f>
        <v/>
      </c>
      <c r="G610" s="154" t="str">
        <f>IF(ISBLANK('Beladung des Speichers'!A610),"",SUMIFS('Beladung des Speichers'!$C$17:$C$300,'Beladung des Speichers'!$A$17:$A$300,A610))</f>
        <v/>
      </c>
      <c r="H610" s="112" t="str">
        <f>IF(ISBLANK('Beladung des Speichers'!A610),"",'Beladung des Speichers'!C610)</f>
        <v/>
      </c>
      <c r="I610" s="155" t="str">
        <f>IF(ISBLANK('Beladung des Speichers'!A610),"",SUMIFS('Beladung des Speichers'!$E$17:$E$1001,'Beladung des Speichers'!$A$17:$A$1001,'Ergebnis (detailliert)'!A610))</f>
        <v/>
      </c>
      <c r="J610" s="113" t="str">
        <f>IF(ISBLANK('Beladung des Speichers'!A610),"",'Beladung des Speichers'!E610)</f>
        <v/>
      </c>
      <c r="K610" s="155" t="str">
        <f>IF(ISBLANK('Beladung des Speichers'!A610),"",SUMIFS('Entladung des Speichers'!$C$17:$C$1001,'Entladung des Speichers'!$A$17:$A$1001,'Ergebnis (detailliert)'!A610))</f>
        <v/>
      </c>
      <c r="L610" s="156" t="str">
        <f t="shared" si="38"/>
        <v/>
      </c>
      <c r="M610" s="156" t="str">
        <f>IF(ISBLANK('Entladung des Speichers'!A610),"",'Entladung des Speichers'!C610)</f>
        <v/>
      </c>
      <c r="N610" s="155" t="str">
        <f>IF(ISBLANK('Beladung des Speichers'!A610),"",SUMIFS('Entladung des Speichers'!$E$17:$E$1001,'Entladung des Speichers'!$A$17:$A$1001,'Ergebnis (detailliert)'!$A$17:$A$300))</f>
        <v/>
      </c>
      <c r="O610" s="113" t="str">
        <f t="shared" si="39"/>
        <v/>
      </c>
      <c r="P610" s="17" t="str">
        <f>IFERROR(IF(A610="","",N610*'Ergebnis (detailliert)'!J610/'Ergebnis (detailliert)'!I610),0)</f>
        <v/>
      </c>
      <c r="Q610" s="95" t="str">
        <f t="shared" si="40"/>
        <v/>
      </c>
      <c r="R610" s="96" t="str">
        <f t="shared" si="41"/>
        <v/>
      </c>
      <c r="S610" s="97" t="str">
        <f>IF(A610="","",IF(LOOKUP(A610,Stammdaten!$A$17:$A$1001,Stammdaten!$G$17:$G$1001)="Nein",0,IF(ISBLANK('Beladung des Speichers'!A610),"",ROUND(MIN(J610,Q610)*-1,2))))</f>
        <v/>
      </c>
    </row>
    <row r="611" spans="1:19" x14ac:dyDescent="0.2">
      <c r="A611" s="98" t="str">
        <f>IF('Beladung des Speichers'!A611="","",'Beladung des Speichers'!A611)</f>
        <v/>
      </c>
      <c r="B611" s="98" t="str">
        <f>IF('Beladung des Speichers'!B611="","",'Beladung des Speichers'!B611)</f>
        <v/>
      </c>
      <c r="C611" s="150" t="str">
        <f>IF(ISBLANK('Beladung des Speichers'!A611),"",SUMIFS('Beladung des Speichers'!$C$17:$C$300,'Beladung des Speichers'!$A$17:$A$300,A611)-SUMIFS('Entladung des Speichers'!$C$17:$C$300,'Entladung des Speichers'!$A$17:$A$300,A611)+SUMIFS(Füllstände!$B$17:$B$299,Füllstände!$A$17:$A$299,A611)-SUMIFS(Füllstände!$C$17:$C$299,Füllstände!$A$17:$A$299,A611))</f>
        <v/>
      </c>
      <c r="D611" s="151" t="str">
        <f>IF(ISBLANK('Beladung des Speichers'!A611),"",C611*'Beladung des Speichers'!C611/SUMIFS('Beladung des Speichers'!$C$17:$C$300,'Beladung des Speichers'!$A$17:$A$300,A611))</f>
        <v/>
      </c>
      <c r="E611" s="152" t="str">
        <f>IF(ISBLANK('Beladung des Speichers'!A611),"",1/SUMIFS('Beladung des Speichers'!$C$17:$C$300,'Beladung des Speichers'!$A$17:$A$300,A611)*C611*SUMIF($A$17:$A$300,A611,'Beladung des Speichers'!$E$17:$E$300))</f>
        <v/>
      </c>
      <c r="F611" s="153" t="str">
        <f>IF(ISBLANK('Beladung des Speichers'!A611),"",IF(C611=0,"0,00",D611/C611*E611))</f>
        <v/>
      </c>
      <c r="G611" s="154" t="str">
        <f>IF(ISBLANK('Beladung des Speichers'!A611),"",SUMIFS('Beladung des Speichers'!$C$17:$C$300,'Beladung des Speichers'!$A$17:$A$300,A611))</f>
        <v/>
      </c>
      <c r="H611" s="112" t="str">
        <f>IF(ISBLANK('Beladung des Speichers'!A611),"",'Beladung des Speichers'!C611)</f>
        <v/>
      </c>
      <c r="I611" s="155" t="str">
        <f>IF(ISBLANK('Beladung des Speichers'!A611),"",SUMIFS('Beladung des Speichers'!$E$17:$E$1001,'Beladung des Speichers'!$A$17:$A$1001,'Ergebnis (detailliert)'!A611))</f>
        <v/>
      </c>
      <c r="J611" s="113" t="str">
        <f>IF(ISBLANK('Beladung des Speichers'!A611),"",'Beladung des Speichers'!E611)</f>
        <v/>
      </c>
      <c r="K611" s="155" t="str">
        <f>IF(ISBLANK('Beladung des Speichers'!A611),"",SUMIFS('Entladung des Speichers'!$C$17:$C$1001,'Entladung des Speichers'!$A$17:$A$1001,'Ergebnis (detailliert)'!A611))</f>
        <v/>
      </c>
      <c r="L611" s="156" t="str">
        <f t="shared" si="38"/>
        <v/>
      </c>
      <c r="M611" s="156" t="str">
        <f>IF(ISBLANK('Entladung des Speichers'!A611),"",'Entladung des Speichers'!C611)</f>
        <v/>
      </c>
      <c r="N611" s="155" t="str">
        <f>IF(ISBLANK('Beladung des Speichers'!A611),"",SUMIFS('Entladung des Speichers'!$E$17:$E$1001,'Entladung des Speichers'!$A$17:$A$1001,'Ergebnis (detailliert)'!$A$17:$A$300))</f>
        <v/>
      </c>
      <c r="O611" s="113" t="str">
        <f t="shared" si="39"/>
        <v/>
      </c>
      <c r="P611" s="17" t="str">
        <f>IFERROR(IF(A611="","",N611*'Ergebnis (detailliert)'!J611/'Ergebnis (detailliert)'!I611),0)</f>
        <v/>
      </c>
      <c r="Q611" s="95" t="str">
        <f t="shared" si="40"/>
        <v/>
      </c>
      <c r="R611" s="96" t="str">
        <f t="shared" si="41"/>
        <v/>
      </c>
      <c r="S611" s="97" t="str">
        <f>IF(A611="","",IF(LOOKUP(A611,Stammdaten!$A$17:$A$1001,Stammdaten!$G$17:$G$1001)="Nein",0,IF(ISBLANK('Beladung des Speichers'!A611),"",ROUND(MIN(J611,Q611)*-1,2))))</f>
        <v/>
      </c>
    </row>
    <row r="612" spans="1:19" x14ac:dyDescent="0.2">
      <c r="A612" s="98" t="str">
        <f>IF('Beladung des Speichers'!A612="","",'Beladung des Speichers'!A612)</f>
        <v/>
      </c>
      <c r="B612" s="98" t="str">
        <f>IF('Beladung des Speichers'!B612="","",'Beladung des Speichers'!B612)</f>
        <v/>
      </c>
      <c r="C612" s="150" t="str">
        <f>IF(ISBLANK('Beladung des Speichers'!A612),"",SUMIFS('Beladung des Speichers'!$C$17:$C$300,'Beladung des Speichers'!$A$17:$A$300,A612)-SUMIFS('Entladung des Speichers'!$C$17:$C$300,'Entladung des Speichers'!$A$17:$A$300,A612)+SUMIFS(Füllstände!$B$17:$B$299,Füllstände!$A$17:$A$299,A612)-SUMIFS(Füllstände!$C$17:$C$299,Füllstände!$A$17:$A$299,A612))</f>
        <v/>
      </c>
      <c r="D612" s="151" t="str">
        <f>IF(ISBLANK('Beladung des Speichers'!A612),"",C612*'Beladung des Speichers'!C612/SUMIFS('Beladung des Speichers'!$C$17:$C$300,'Beladung des Speichers'!$A$17:$A$300,A612))</f>
        <v/>
      </c>
      <c r="E612" s="152" t="str">
        <f>IF(ISBLANK('Beladung des Speichers'!A612),"",1/SUMIFS('Beladung des Speichers'!$C$17:$C$300,'Beladung des Speichers'!$A$17:$A$300,A612)*C612*SUMIF($A$17:$A$300,A612,'Beladung des Speichers'!$E$17:$E$300))</f>
        <v/>
      </c>
      <c r="F612" s="153" t="str">
        <f>IF(ISBLANK('Beladung des Speichers'!A612),"",IF(C612=0,"0,00",D612/C612*E612))</f>
        <v/>
      </c>
      <c r="G612" s="154" t="str">
        <f>IF(ISBLANK('Beladung des Speichers'!A612),"",SUMIFS('Beladung des Speichers'!$C$17:$C$300,'Beladung des Speichers'!$A$17:$A$300,A612))</f>
        <v/>
      </c>
      <c r="H612" s="112" t="str">
        <f>IF(ISBLANK('Beladung des Speichers'!A612),"",'Beladung des Speichers'!C612)</f>
        <v/>
      </c>
      <c r="I612" s="155" t="str">
        <f>IF(ISBLANK('Beladung des Speichers'!A612),"",SUMIFS('Beladung des Speichers'!$E$17:$E$1001,'Beladung des Speichers'!$A$17:$A$1001,'Ergebnis (detailliert)'!A612))</f>
        <v/>
      </c>
      <c r="J612" s="113" t="str">
        <f>IF(ISBLANK('Beladung des Speichers'!A612),"",'Beladung des Speichers'!E612)</f>
        <v/>
      </c>
      <c r="K612" s="155" t="str">
        <f>IF(ISBLANK('Beladung des Speichers'!A612),"",SUMIFS('Entladung des Speichers'!$C$17:$C$1001,'Entladung des Speichers'!$A$17:$A$1001,'Ergebnis (detailliert)'!A612))</f>
        <v/>
      </c>
      <c r="L612" s="156" t="str">
        <f t="shared" si="38"/>
        <v/>
      </c>
      <c r="M612" s="156" t="str">
        <f>IF(ISBLANK('Entladung des Speichers'!A612),"",'Entladung des Speichers'!C612)</f>
        <v/>
      </c>
      <c r="N612" s="155" t="str">
        <f>IF(ISBLANK('Beladung des Speichers'!A612),"",SUMIFS('Entladung des Speichers'!$E$17:$E$1001,'Entladung des Speichers'!$A$17:$A$1001,'Ergebnis (detailliert)'!$A$17:$A$300))</f>
        <v/>
      </c>
      <c r="O612" s="113" t="str">
        <f t="shared" si="39"/>
        <v/>
      </c>
      <c r="P612" s="17" t="str">
        <f>IFERROR(IF(A612="","",N612*'Ergebnis (detailliert)'!J612/'Ergebnis (detailliert)'!I612),0)</f>
        <v/>
      </c>
      <c r="Q612" s="95" t="str">
        <f t="shared" si="40"/>
        <v/>
      </c>
      <c r="R612" s="96" t="str">
        <f t="shared" si="41"/>
        <v/>
      </c>
      <c r="S612" s="97" t="str">
        <f>IF(A612="","",IF(LOOKUP(A612,Stammdaten!$A$17:$A$1001,Stammdaten!$G$17:$G$1001)="Nein",0,IF(ISBLANK('Beladung des Speichers'!A612),"",ROUND(MIN(J612,Q612)*-1,2))))</f>
        <v/>
      </c>
    </row>
    <row r="613" spans="1:19" x14ac:dyDescent="0.2">
      <c r="A613" s="98" t="str">
        <f>IF('Beladung des Speichers'!A613="","",'Beladung des Speichers'!A613)</f>
        <v/>
      </c>
      <c r="B613" s="98" t="str">
        <f>IF('Beladung des Speichers'!B613="","",'Beladung des Speichers'!B613)</f>
        <v/>
      </c>
      <c r="C613" s="150" t="str">
        <f>IF(ISBLANK('Beladung des Speichers'!A613),"",SUMIFS('Beladung des Speichers'!$C$17:$C$300,'Beladung des Speichers'!$A$17:$A$300,A613)-SUMIFS('Entladung des Speichers'!$C$17:$C$300,'Entladung des Speichers'!$A$17:$A$300,A613)+SUMIFS(Füllstände!$B$17:$B$299,Füllstände!$A$17:$A$299,A613)-SUMIFS(Füllstände!$C$17:$C$299,Füllstände!$A$17:$A$299,A613))</f>
        <v/>
      </c>
      <c r="D613" s="151" t="str">
        <f>IF(ISBLANK('Beladung des Speichers'!A613),"",C613*'Beladung des Speichers'!C613/SUMIFS('Beladung des Speichers'!$C$17:$C$300,'Beladung des Speichers'!$A$17:$A$300,A613))</f>
        <v/>
      </c>
      <c r="E613" s="152" t="str">
        <f>IF(ISBLANK('Beladung des Speichers'!A613),"",1/SUMIFS('Beladung des Speichers'!$C$17:$C$300,'Beladung des Speichers'!$A$17:$A$300,A613)*C613*SUMIF($A$17:$A$300,A613,'Beladung des Speichers'!$E$17:$E$300))</f>
        <v/>
      </c>
      <c r="F613" s="153" t="str">
        <f>IF(ISBLANK('Beladung des Speichers'!A613),"",IF(C613=0,"0,00",D613/C613*E613))</f>
        <v/>
      </c>
      <c r="G613" s="154" t="str">
        <f>IF(ISBLANK('Beladung des Speichers'!A613),"",SUMIFS('Beladung des Speichers'!$C$17:$C$300,'Beladung des Speichers'!$A$17:$A$300,A613))</f>
        <v/>
      </c>
      <c r="H613" s="112" t="str">
        <f>IF(ISBLANK('Beladung des Speichers'!A613),"",'Beladung des Speichers'!C613)</f>
        <v/>
      </c>
      <c r="I613" s="155" t="str">
        <f>IF(ISBLANK('Beladung des Speichers'!A613),"",SUMIFS('Beladung des Speichers'!$E$17:$E$1001,'Beladung des Speichers'!$A$17:$A$1001,'Ergebnis (detailliert)'!A613))</f>
        <v/>
      </c>
      <c r="J613" s="113" t="str">
        <f>IF(ISBLANK('Beladung des Speichers'!A613),"",'Beladung des Speichers'!E613)</f>
        <v/>
      </c>
      <c r="K613" s="155" t="str">
        <f>IF(ISBLANK('Beladung des Speichers'!A613),"",SUMIFS('Entladung des Speichers'!$C$17:$C$1001,'Entladung des Speichers'!$A$17:$A$1001,'Ergebnis (detailliert)'!A613))</f>
        <v/>
      </c>
      <c r="L613" s="156" t="str">
        <f t="shared" si="38"/>
        <v/>
      </c>
      <c r="M613" s="156" t="str">
        <f>IF(ISBLANK('Entladung des Speichers'!A613),"",'Entladung des Speichers'!C613)</f>
        <v/>
      </c>
      <c r="N613" s="155" t="str">
        <f>IF(ISBLANK('Beladung des Speichers'!A613),"",SUMIFS('Entladung des Speichers'!$E$17:$E$1001,'Entladung des Speichers'!$A$17:$A$1001,'Ergebnis (detailliert)'!$A$17:$A$300))</f>
        <v/>
      </c>
      <c r="O613" s="113" t="str">
        <f t="shared" si="39"/>
        <v/>
      </c>
      <c r="P613" s="17" t="str">
        <f>IFERROR(IF(A613="","",N613*'Ergebnis (detailliert)'!J613/'Ergebnis (detailliert)'!I613),0)</f>
        <v/>
      </c>
      <c r="Q613" s="95" t="str">
        <f t="shared" si="40"/>
        <v/>
      </c>
      <c r="R613" s="96" t="str">
        <f t="shared" si="41"/>
        <v/>
      </c>
      <c r="S613" s="97" t="str">
        <f>IF(A613="","",IF(LOOKUP(A613,Stammdaten!$A$17:$A$1001,Stammdaten!$G$17:$G$1001)="Nein",0,IF(ISBLANK('Beladung des Speichers'!A613),"",ROUND(MIN(J613,Q613)*-1,2))))</f>
        <v/>
      </c>
    </row>
    <row r="614" spans="1:19" x14ac:dyDescent="0.2">
      <c r="A614" s="98" t="str">
        <f>IF('Beladung des Speichers'!A614="","",'Beladung des Speichers'!A614)</f>
        <v/>
      </c>
      <c r="B614" s="98" t="str">
        <f>IF('Beladung des Speichers'!B614="","",'Beladung des Speichers'!B614)</f>
        <v/>
      </c>
      <c r="C614" s="150" t="str">
        <f>IF(ISBLANK('Beladung des Speichers'!A614),"",SUMIFS('Beladung des Speichers'!$C$17:$C$300,'Beladung des Speichers'!$A$17:$A$300,A614)-SUMIFS('Entladung des Speichers'!$C$17:$C$300,'Entladung des Speichers'!$A$17:$A$300,A614)+SUMIFS(Füllstände!$B$17:$B$299,Füllstände!$A$17:$A$299,A614)-SUMIFS(Füllstände!$C$17:$C$299,Füllstände!$A$17:$A$299,A614))</f>
        <v/>
      </c>
      <c r="D614" s="151" t="str">
        <f>IF(ISBLANK('Beladung des Speichers'!A614),"",C614*'Beladung des Speichers'!C614/SUMIFS('Beladung des Speichers'!$C$17:$C$300,'Beladung des Speichers'!$A$17:$A$300,A614))</f>
        <v/>
      </c>
      <c r="E614" s="152" t="str">
        <f>IF(ISBLANK('Beladung des Speichers'!A614),"",1/SUMIFS('Beladung des Speichers'!$C$17:$C$300,'Beladung des Speichers'!$A$17:$A$300,A614)*C614*SUMIF($A$17:$A$300,A614,'Beladung des Speichers'!$E$17:$E$300))</f>
        <v/>
      </c>
      <c r="F614" s="153" t="str">
        <f>IF(ISBLANK('Beladung des Speichers'!A614),"",IF(C614=0,"0,00",D614/C614*E614))</f>
        <v/>
      </c>
      <c r="G614" s="154" t="str">
        <f>IF(ISBLANK('Beladung des Speichers'!A614),"",SUMIFS('Beladung des Speichers'!$C$17:$C$300,'Beladung des Speichers'!$A$17:$A$300,A614))</f>
        <v/>
      </c>
      <c r="H614" s="112" t="str">
        <f>IF(ISBLANK('Beladung des Speichers'!A614),"",'Beladung des Speichers'!C614)</f>
        <v/>
      </c>
      <c r="I614" s="155" t="str">
        <f>IF(ISBLANK('Beladung des Speichers'!A614),"",SUMIFS('Beladung des Speichers'!$E$17:$E$1001,'Beladung des Speichers'!$A$17:$A$1001,'Ergebnis (detailliert)'!A614))</f>
        <v/>
      </c>
      <c r="J614" s="113" t="str">
        <f>IF(ISBLANK('Beladung des Speichers'!A614),"",'Beladung des Speichers'!E614)</f>
        <v/>
      </c>
      <c r="K614" s="155" t="str">
        <f>IF(ISBLANK('Beladung des Speichers'!A614),"",SUMIFS('Entladung des Speichers'!$C$17:$C$1001,'Entladung des Speichers'!$A$17:$A$1001,'Ergebnis (detailliert)'!A614))</f>
        <v/>
      </c>
      <c r="L614" s="156" t="str">
        <f t="shared" si="38"/>
        <v/>
      </c>
      <c r="M614" s="156" t="str">
        <f>IF(ISBLANK('Entladung des Speichers'!A614),"",'Entladung des Speichers'!C614)</f>
        <v/>
      </c>
      <c r="N614" s="155" t="str">
        <f>IF(ISBLANK('Beladung des Speichers'!A614),"",SUMIFS('Entladung des Speichers'!$E$17:$E$1001,'Entladung des Speichers'!$A$17:$A$1001,'Ergebnis (detailliert)'!$A$17:$A$300))</f>
        <v/>
      </c>
      <c r="O614" s="113" t="str">
        <f t="shared" si="39"/>
        <v/>
      </c>
      <c r="P614" s="17" t="str">
        <f>IFERROR(IF(A614="","",N614*'Ergebnis (detailliert)'!J614/'Ergebnis (detailliert)'!I614),0)</f>
        <v/>
      </c>
      <c r="Q614" s="95" t="str">
        <f t="shared" si="40"/>
        <v/>
      </c>
      <c r="R614" s="96" t="str">
        <f t="shared" si="41"/>
        <v/>
      </c>
      <c r="S614" s="97" t="str">
        <f>IF(A614="","",IF(LOOKUP(A614,Stammdaten!$A$17:$A$1001,Stammdaten!$G$17:$G$1001)="Nein",0,IF(ISBLANK('Beladung des Speichers'!A614),"",ROUND(MIN(J614,Q614)*-1,2))))</f>
        <v/>
      </c>
    </row>
    <row r="615" spans="1:19" x14ac:dyDescent="0.2">
      <c r="A615" s="98" t="str">
        <f>IF('Beladung des Speichers'!A615="","",'Beladung des Speichers'!A615)</f>
        <v/>
      </c>
      <c r="B615" s="98" t="str">
        <f>IF('Beladung des Speichers'!B615="","",'Beladung des Speichers'!B615)</f>
        <v/>
      </c>
      <c r="C615" s="150" t="str">
        <f>IF(ISBLANK('Beladung des Speichers'!A615),"",SUMIFS('Beladung des Speichers'!$C$17:$C$300,'Beladung des Speichers'!$A$17:$A$300,A615)-SUMIFS('Entladung des Speichers'!$C$17:$C$300,'Entladung des Speichers'!$A$17:$A$300,A615)+SUMIFS(Füllstände!$B$17:$B$299,Füllstände!$A$17:$A$299,A615)-SUMIFS(Füllstände!$C$17:$C$299,Füllstände!$A$17:$A$299,A615))</f>
        <v/>
      </c>
      <c r="D615" s="151" t="str">
        <f>IF(ISBLANK('Beladung des Speichers'!A615),"",C615*'Beladung des Speichers'!C615/SUMIFS('Beladung des Speichers'!$C$17:$C$300,'Beladung des Speichers'!$A$17:$A$300,A615))</f>
        <v/>
      </c>
      <c r="E615" s="152" t="str">
        <f>IF(ISBLANK('Beladung des Speichers'!A615),"",1/SUMIFS('Beladung des Speichers'!$C$17:$C$300,'Beladung des Speichers'!$A$17:$A$300,A615)*C615*SUMIF($A$17:$A$300,A615,'Beladung des Speichers'!$E$17:$E$300))</f>
        <v/>
      </c>
      <c r="F615" s="153" t="str">
        <f>IF(ISBLANK('Beladung des Speichers'!A615),"",IF(C615=0,"0,00",D615/C615*E615))</f>
        <v/>
      </c>
      <c r="G615" s="154" t="str">
        <f>IF(ISBLANK('Beladung des Speichers'!A615),"",SUMIFS('Beladung des Speichers'!$C$17:$C$300,'Beladung des Speichers'!$A$17:$A$300,A615))</f>
        <v/>
      </c>
      <c r="H615" s="112" t="str">
        <f>IF(ISBLANK('Beladung des Speichers'!A615),"",'Beladung des Speichers'!C615)</f>
        <v/>
      </c>
      <c r="I615" s="155" t="str">
        <f>IF(ISBLANK('Beladung des Speichers'!A615),"",SUMIFS('Beladung des Speichers'!$E$17:$E$1001,'Beladung des Speichers'!$A$17:$A$1001,'Ergebnis (detailliert)'!A615))</f>
        <v/>
      </c>
      <c r="J615" s="113" t="str">
        <f>IF(ISBLANK('Beladung des Speichers'!A615),"",'Beladung des Speichers'!E615)</f>
        <v/>
      </c>
      <c r="K615" s="155" t="str">
        <f>IF(ISBLANK('Beladung des Speichers'!A615),"",SUMIFS('Entladung des Speichers'!$C$17:$C$1001,'Entladung des Speichers'!$A$17:$A$1001,'Ergebnis (detailliert)'!A615))</f>
        <v/>
      </c>
      <c r="L615" s="156" t="str">
        <f t="shared" si="38"/>
        <v/>
      </c>
      <c r="M615" s="156" t="str">
        <f>IF(ISBLANK('Entladung des Speichers'!A615),"",'Entladung des Speichers'!C615)</f>
        <v/>
      </c>
      <c r="N615" s="155" t="str">
        <f>IF(ISBLANK('Beladung des Speichers'!A615),"",SUMIFS('Entladung des Speichers'!$E$17:$E$1001,'Entladung des Speichers'!$A$17:$A$1001,'Ergebnis (detailliert)'!$A$17:$A$300))</f>
        <v/>
      </c>
      <c r="O615" s="113" t="str">
        <f t="shared" si="39"/>
        <v/>
      </c>
      <c r="P615" s="17" t="str">
        <f>IFERROR(IF(A615="","",N615*'Ergebnis (detailliert)'!J615/'Ergebnis (detailliert)'!I615),0)</f>
        <v/>
      </c>
      <c r="Q615" s="95" t="str">
        <f t="shared" si="40"/>
        <v/>
      </c>
      <c r="R615" s="96" t="str">
        <f t="shared" si="41"/>
        <v/>
      </c>
      <c r="S615" s="97" t="str">
        <f>IF(A615="","",IF(LOOKUP(A615,Stammdaten!$A$17:$A$1001,Stammdaten!$G$17:$G$1001)="Nein",0,IF(ISBLANK('Beladung des Speichers'!A615),"",ROUND(MIN(J615,Q615)*-1,2))))</f>
        <v/>
      </c>
    </row>
    <row r="616" spans="1:19" x14ac:dyDescent="0.2">
      <c r="A616" s="98" t="str">
        <f>IF('Beladung des Speichers'!A616="","",'Beladung des Speichers'!A616)</f>
        <v/>
      </c>
      <c r="B616" s="98" t="str">
        <f>IF('Beladung des Speichers'!B616="","",'Beladung des Speichers'!B616)</f>
        <v/>
      </c>
      <c r="C616" s="150" t="str">
        <f>IF(ISBLANK('Beladung des Speichers'!A616),"",SUMIFS('Beladung des Speichers'!$C$17:$C$300,'Beladung des Speichers'!$A$17:$A$300,A616)-SUMIFS('Entladung des Speichers'!$C$17:$C$300,'Entladung des Speichers'!$A$17:$A$300,A616)+SUMIFS(Füllstände!$B$17:$B$299,Füllstände!$A$17:$A$299,A616)-SUMIFS(Füllstände!$C$17:$C$299,Füllstände!$A$17:$A$299,A616))</f>
        <v/>
      </c>
      <c r="D616" s="151" t="str">
        <f>IF(ISBLANK('Beladung des Speichers'!A616),"",C616*'Beladung des Speichers'!C616/SUMIFS('Beladung des Speichers'!$C$17:$C$300,'Beladung des Speichers'!$A$17:$A$300,A616))</f>
        <v/>
      </c>
      <c r="E616" s="152" t="str">
        <f>IF(ISBLANK('Beladung des Speichers'!A616),"",1/SUMIFS('Beladung des Speichers'!$C$17:$C$300,'Beladung des Speichers'!$A$17:$A$300,A616)*C616*SUMIF($A$17:$A$300,A616,'Beladung des Speichers'!$E$17:$E$300))</f>
        <v/>
      </c>
      <c r="F616" s="153" t="str">
        <f>IF(ISBLANK('Beladung des Speichers'!A616),"",IF(C616=0,"0,00",D616/C616*E616))</f>
        <v/>
      </c>
      <c r="G616" s="154" t="str">
        <f>IF(ISBLANK('Beladung des Speichers'!A616),"",SUMIFS('Beladung des Speichers'!$C$17:$C$300,'Beladung des Speichers'!$A$17:$A$300,A616))</f>
        <v/>
      </c>
      <c r="H616" s="112" t="str">
        <f>IF(ISBLANK('Beladung des Speichers'!A616),"",'Beladung des Speichers'!C616)</f>
        <v/>
      </c>
      <c r="I616" s="155" t="str">
        <f>IF(ISBLANK('Beladung des Speichers'!A616),"",SUMIFS('Beladung des Speichers'!$E$17:$E$1001,'Beladung des Speichers'!$A$17:$A$1001,'Ergebnis (detailliert)'!A616))</f>
        <v/>
      </c>
      <c r="J616" s="113" t="str">
        <f>IF(ISBLANK('Beladung des Speichers'!A616),"",'Beladung des Speichers'!E616)</f>
        <v/>
      </c>
      <c r="K616" s="155" t="str">
        <f>IF(ISBLANK('Beladung des Speichers'!A616),"",SUMIFS('Entladung des Speichers'!$C$17:$C$1001,'Entladung des Speichers'!$A$17:$A$1001,'Ergebnis (detailliert)'!A616))</f>
        <v/>
      </c>
      <c r="L616" s="156" t="str">
        <f t="shared" si="38"/>
        <v/>
      </c>
      <c r="M616" s="156" t="str">
        <f>IF(ISBLANK('Entladung des Speichers'!A616),"",'Entladung des Speichers'!C616)</f>
        <v/>
      </c>
      <c r="N616" s="155" t="str">
        <f>IF(ISBLANK('Beladung des Speichers'!A616),"",SUMIFS('Entladung des Speichers'!$E$17:$E$1001,'Entladung des Speichers'!$A$17:$A$1001,'Ergebnis (detailliert)'!$A$17:$A$300))</f>
        <v/>
      </c>
      <c r="O616" s="113" t="str">
        <f t="shared" si="39"/>
        <v/>
      </c>
      <c r="P616" s="17" t="str">
        <f>IFERROR(IF(A616="","",N616*'Ergebnis (detailliert)'!J616/'Ergebnis (detailliert)'!I616),0)</f>
        <v/>
      </c>
      <c r="Q616" s="95" t="str">
        <f t="shared" si="40"/>
        <v/>
      </c>
      <c r="R616" s="96" t="str">
        <f t="shared" si="41"/>
        <v/>
      </c>
      <c r="S616" s="97" t="str">
        <f>IF(A616="","",IF(LOOKUP(A616,Stammdaten!$A$17:$A$1001,Stammdaten!$G$17:$G$1001)="Nein",0,IF(ISBLANK('Beladung des Speichers'!A616),"",ROUND(MIN(J616,Q616)*-1,2))))</f>
        <v/>
      </c>
    </row>
    <row r="617" spans="1:19" x14ac:dyDescent="0.2">
      <c r="A617" s="98" t="str">
        <f>IF('Beladung des Speichers'!A617="","",'Beladung des Speichers'!A617)</f>
        <v/>
      </c>
      <c r="B617" s="98" t="str">
        <f>IF('Beladung des Speichers'!B617="","",'Beladung des Speichers'!B617)</f>
        <v/>
      </c>
      <c r="C617" s="150" t="str">
        <f>IF(ISBLANK('Beladung des Speichers'!A617),"",SUMIFS('Beladung des Speichers'!$C$17:$C$300,'Beladung des Speichers'!$A$17:$A$300,A617)-SUMIFS('Entladung des Speichers'!$C$17:$C$300,'Entladung des Speichers'!$A$17:$A$300,A617)+SUMIFS(Füllstände!$B$17:$B$299,Füllstände!$A$17:$A$299,A617)-SUMIFS(Füllstände!$C$17:$C$299,Füllstände!$A$17:$A$299,A617))</f>
        <v/>
      </c>
      <c r="D617" s="151" t="str">
        <f>IF(ISBLANK('Beladung des Speichers'!A617),"",C617*'Beladung des Speichers'!C617/SUMIFS('Beladung des Speichers'!$C$17:$C$300,'Beladung des Speichers'!$A$17:$A$300,A617))</f>
        <v/>
      </c>
      <c r="E617" s="152" t="str">
        <f>IF(ISBLANK('Beladung des Speichers'!A617),"",1/SUMIFS('Beladung des Speichers'!$C$17:$C$300,'Beladung des Speichers'!$A$17:$A$300,A617)*C617*SUMIF($A$17:$A$300,A617,'Beladung des Speichers'!$E$17:$E$300))</f>
        <v/>
      </c>
      <c r="F617" s="153" t="str">
        <f>IF(ISBLANK('Beladung des Speichers'!A617),"",IF(C617=0,"0,00",D617/C617*E617))</f>
        <v/>
      </c>
      <c r="G617" s="154" t="str">
        <f>IF(ISBLANK('Beladung des Speichers'!A617),"",SUMIFS('Beladung des Speichers'!$C$17:$C$300,'Beladung des Speichers'!$A$17:$A$300,A617))</f>
        <v/>
      </c>
      <c r="H617" s="112" t="str">
        <f>IF(ISBLANK('Beladung des Speichers'!A617),"",'Beladung des Speichers'!C617)</f>
        <v/>
      </c>
      <c r="I617" s="155" t="str">
        <f>IF(ISBLANK('Beladung des Speichers'!A617),"",SUMIFS('Beladung des Speichers'!$E$17:$E$1001,'Beladung des Speichers'!$A$17:$A$1001,'Ergebnis (detailliert)'!A617))</f>
        <v/>
      </c>
      <c r="J617" s="113" t="str">
        <f>IF(ISBLANK('Beladung des Speichers'!A617),"",'Beladung des Speichers'!E617)</f>
        <v/>
      </c>
      <c r="K617" s="155" t="str">
        <f>IF(ISBLANK('Beladung des Speichers'!A617),"",SUMIFS('Entladung des Speichers'!$C$17:$C$1001,'Entladung des Speichers'!$A$17:$A$1001,'Ergebnis (detailliert)'!A617))</f>
        <v/>
      </c>
      <c r="L617" s="156" t="str">
        <f t="shared" si="38"/>
        <v/>
      </c>
      <c r="M617" s="156" t="str">
        <f>IF(ISBLANK('Entladung des Speichers'!A617),"",'Entladung des Speichers'!C617)</f>
        <v/>
      </c>
      <c r="N617" s="155" t="str">
        <f>IF(ISBLANK('Beladung des Speichers'!A617),"",SUMIFS('Entladung des Speichers'!$E$17:$E$1001,'Entladung des Speichers'!$A$17:$A$1001,'Ergebnis (detailliert)'!$A$17:$A$300))</f>
        <v/>
      </c>
      <c r="O617" s="113" t="str">
        <f t="shared" si="39"/>
        <v/>
      </c>
      <c r="P617" s="17" t="str">
        <f>IFERROR(IF(A617="","",N617*'Ergebnis (detailliert)'!J617/'Ergebnis (detailliert)'!I617),0)</f>
        <v/>
      </c>
      <c r="Q617" s="95" t="str">
        <f t="shared" si="40"/>
        <v/>
      </c>
      <c r="R617" s="96" t="str">
        <f t="shared" si="41"/>
        <v/>
      </c>
      <c r="S617" s="97" t="str">
        <f>IF(A617="","",IF(LOOKUP(A617,Stammdaten!$A$17:$A$1001,Stammdaten!$G$17:$G$1001)="Nein",0,IF(ISBLANK('Beladung des Speichers'!A617),"",ROUND(MIN(J617,Q617)*-1,2))))</f>
        <v/>
      </c>
    </row>
    <row r="618" spans="1:19" x14ac:dyDescent="0.2">
      <c r="A618" s="98" t="str">
        <f>IF('Beladung des Speichers'!A618="","",'Beladung des Speichers'!A618)</f>
        <v/>
      </c>
      <c r="B618" s="98" t="str">
        <f>IF('Beladung des Speichers'!B618="","",'Beladung des Speichers'!B618)</f>
        <v/>
      </c>
      <c r="C618" s="150" t="str">
        <f>IF(ISBLANK('Beladung des Speichers'!A618),"",SUMIFS('Beladung des Speichers'!$C$17:$C$300,'Beladung des Speichers'!$A$17:$A$300,A618)-SUMIFS('Entladung des Speichers'!$C$17:$C$300,'Entladung des Speichers'!$A$17:$A$300,A618)+SUMIFS(Füllstände!$B$17:$B$299,Füllstände!$A$17:$A$299,A618)-SUMIFS(Füllstände!$C$17:$C$299,Füllstände!$A$17:$A$299,A618))</f>
        <v/>
      </c>
      <c r="D618" s="151" t="str">
        <f>IF(ISBLANK('Beladung des Speichers'!A618),"",C618*'Beladung des Speichers'!C618/SUMIFS('Beladung des Speichers'!$C$17:$C$300,'Beladung des Speichers'!$A$17:$A$300,A618))</f>
        <v/>
      </c>
      <c r="E618" s="152" t="str">
        <f>IF(ISBLANK('Beladung des Speichers'!A618),"",1/SUMIFS('Beladung des Speichers'!$C$17:$C$300,'Beladung des Speichers'!$A$17:$A$300,A618)*C618*SUMIF($A$17:$A$300,A618,'Beladung des Speichers'!$E$17:$E$300))</f>
        <v/>
      </c>
      <c r="F618" s="153" t="str">
        <f>IF(ISBLANK('Beladung des Speichers'!A618),"",IF(C618=0,"0,00",D618/C618*E618))</f>
        <v/>
      </c>
      <c r="G618" s="154" t="str">
        <f>IF(ISBLANK('Beladung des Speichers'!A618),"",SUMIFS('Beladung des Speichers'!$C$17:$C$300,'Beladung des Speichers'!$A$17:$A$300,A618))</f>
        <v/>
      </c>
      <c r="H618" s="112" t="str">
        <f>IF(ISBLANK('Beladung des Speichers'!A618),"",'Beladung des Speichers'!C618)</f>
        <v/>
      </c>
      <c r="I618" s="155" t="str">
        <f>IF(ISBLANK('Beladung des Speichers'!A618),"",SUMIFS('Beladung des Speichers'!$E$17:$E$1001,'Beladung des Speichers'!$A$17:$A$1001,'Ergebnis (detailliert)'!A618))</f>
        <v/>
      </c>
      <c r="J618" s="113" t="str">
        <f>IF(ISBLANK('Beladung des Speichers'!A618),"",'Beladung des Speichers'!E618)</f>
        <v/>
      </c>
      <c r="K618" s="155" t="str">
        <f>IF(ISBLANK('Beladung des Speichers'!A618),"",SUMIFS('Entladung des Speichers'!$C$17:$C$1001,'Entladung des Speichers'!$A$17:$A$1001,'Ergebnis (detailliert)'!A618))</f>
        <v/>
      </c>
      <c r="L618" s="156" t="str">
        <f t="shared" si="38"/>
        <v/>
      </c>
      <c r="M618" s="156" t="str">
        <f>IF(ISBLANK('Entladung des Speichers'!A618),"",'Entladung des Speichers'!C618)</f>
        <v/>
      </c>
      <c r="N618" s="155" t="str">
        <f>IF(ISBLANK('Beladung des Speichers'!A618),"",SUMIFS('Entladung des Speichers'!$E$17:$E$1001,'Entladung des Speichers'!$A$17:$A$1001,'Ergebnis (detailliert)'!$A$17:$A$300))</f>
        <v/>
      </c>
      <c r="O618" s="113" t="str">
        <f t="shared" si="39"/>
        <v/>
      </c>
      <c r="P618" s="17" t="str">
        <f>IFERROR(IF(A618="","",N618*'Ergebnis (detailliert)'!J618/'Ergebnis (detailliert)'!I618),0)</f>
        <v/>
      </c>
      <c r="Q618" s="95" t="str">
        <f t="shared" si="40"/>
        <v/>
      </c>
      <c r="R618" s="96" t="str">
        <f t="shared" si="41"/>
        <v/>
      </c>
      <c r="S618" s="97" t="str">
        <f>IF(A618="","",IF(LOOKUP(A618,Stammdaten!$A$17:$A$1001,Stammdaten!$G$17:$G$1001)="Nein",0,IF(ISBLANK('Beladung des Speichers'!A618),"",ROUND(MIN(J618,Q618)*-1,2))))</f>
        <v/>
      </c>
    </row>
    <row r="619" spans="1:19" x14ac:dyDescent="0.2">
      <c r="A619" s="98" t="str">
        <f>IF('Beladung des Speichers'!A619="","",'Beladung des Speichers'!A619)</f>
        <v/>
      </c>
      <c r="B619" s="98" t="str">
        <f>IF('Beladung des Speichers'!B619="","",'Beladung des Speichers'!B619)</f>
        <v/>
      </c>
      <c r="C619" s="150" t="str">
        <f>IF(ISBLANK('Beladung des Speichers'!A619),"",SUMIFS('Beladung des Speichers'!$C$17:$C$300,'Beladung des Speichers'!$A$17:$A$300,A619)-SUMIFS('Entladung des Speichers'!$C$17:$C$300,'Entladung des Speichers'!$A$17:$A$300,A619)+SUMIFS(Füllstände!$B$17:$B$299,Füllstände!$A$17:$A$299,A619)-SUMIFS(Füllstände!$C$17:$C$299,Füllstände!$A$17:$A$299,A619))</f>
        <v/>
      </c>
      <c r="D619" s="151" t="str">
        <f>IF(ISBLANK('Beladung des Speichers'!A619),"",C619*'Beladung des Speichers'!C619/SUMIFS('Beladung des Speichers'!$C$17:$C$300,'Beladung des Speichers'!$A$17:$A$300,A619))</f>
        <v/>
      </c>
      <c r="E619" s="152" t="str">
        <f>IF(ISBLANK('Beladung des Speichers'!A619),"",1/SUMIFS('Beladung des Speichers'!$C$17:$C$300,'Beladung des Speichers'!$A$17:$A$300,A619)*C619*SUMIF($A$17:$A$300,A619,'Beladung des Speichers'!$E$17:$E$300))</f>
        <v/>
      </c>
      <c r="F619" s="153" t="str">
        <f>IF(ISBLANK('Beladung des Speichers'!A619),"",IF(C619=0,"0,00",D619/C619*E619))</f>
        <v/>
      </c>
      <c r="G619" s="154" t="str">
        <f>IF(ISBLANK('Beladung des Speichers'!A619),"",SUMIFS('Beladung des Speichers'!$C$17:$C$300,'Beladung des Speichers'!$A$17:$A$300,A619))</f>
        <v/>
      </c>
      <c r="H619" s="112" t="str">
        <f>IF(ISBLANK('Beladung des Speichers'!A619),"",'Beladung des Speichers'!C619)</f>
        <v/>
      </c>
      <c r="I619" s="155" t="str">
        <f>IF(ISBLANK('Beladung des Speichers'!A619),"",SUMIFS('Beladung des Speichers'!$E$17:$E$1001,'Beladung des Speichers'!$A$17:$A$1001,'Ergebnis (detailliert)'!A619))</f>
        <v/>
      </c>
      <c r="J619" s="113" t="str">
        <f>IF(ISBLANK('Beladung des Speichers'!A619),"",'Beladung des Speichers'!E619)</f>
        <v/>
      </c>
      <c r="K619" s="155" t="str">
        <f>IF(ISBLANK('Beladung des Speichers'!A619),"",SUMIFS('Entladung des Speichers'!$C$17:$C$1001,'Entladung des Speichers'!$A$17:$A$1001,'Ergebnis (detailliert)'!A619))</f>
        <v/>
      </c>
      <c r="L619" s="156" t="str">
        <f t="shared" si="38"/>
        <v/>
      </c>
      <c r="M619" s="156" t="str">
        <f>IF(ISBLANK('Entladung des Speichers'!A619),"",'Entladung des Speichers'!C619)</f>
        <v/>
      </c>
      <c r="N619" s="155" t="str">
        <f>IF(ISBLANK('Beladung des Speichers'!A619),"",SUMIFS('Entladung des Speichers'!$E$17:$E$1001,'Entladung des Speichers'!$A$17:$A$1001,'Ergebnis (detailliert)'!$A$17:$A$300))</f>
        <v/>
      </c>
      <c r="O619" s="113" t="str">
        <f t="shared" si="39"/>
        <v/>
      </c>
      <c r="P619" s="17" t="str">
        <f>IFERROR(IF(A619="","",N619*'Ergebnis (detailliert)'!J619/'Ergebnis (detailliert)'!I619),0)</f>
        <v/>
      </c>
      <c r="Q619" s="95" t="str">
        <f t="shared" si="40"/>
        <v/>
      </c>
      <c r="R619" s="96" t="str">
        <f t="shared" si="41"/>
        <v/>
      </c>
      <c r="S619" s="97" t="str">
        <f>IF(A619="","",IF(LOOKUP(A619,Stammdaten!$A$17:$A$1001,Stammdaten!$G$17:$G$1001)="Nein",0,IF(ISBLANK('Beladung des Speichers'!A619),"",ROUND(MIN(J619,Q619)*-1,2))))</f>
        <v/>
      </c>
    </row>
    <row r="620" spans="1:19" x14ac:dyDescent="0.2">
      <c r="A620" s="98" t="str">
        <f>IF('Beladung des Speichers'!A620="","",'Beladung des Speichers'!A620)</f>
        <v/>
      </c>
      <c r="B620" s="98" t="str">
        <f>IF('Beladung des Speichers'!B620="","",'Beladung des Speichers'!B620)</f>
        <v/>
      </c>
      <c r="C620" s="150" t="str">
        <f>IF(ISBLANK('Beladung des Speichers'!A620),"",SUMIFS('Beladung des Speichers'!$C$17:$C$300,'Beladung des Speichers'!$A$17:$A$300,A620)-SUMIFS('Entladung des Speichers'!$C$17:$C$300,'Entladung des Speichers'!$A$17:$A$300,A620)+SUMIFS(Füllstände!$B$17:$B$299,Füllstände!$A$17:$A$299,A620)-SUMIFS(Füllstände!$C$17:$C$299,Füllstände!$A$17:$A$299,A620))</f>
        <v/>
      </c>
      <c r="D620" s="151" t="str">
        <f>IF(ISBLANK('Beladung des Speichers'!A620),"",C620*'Beladung des Speichers'!C620/SUMIFS('Beladung des Speichers'!$C$17:$C$300,'Beladung des Speichers'!$A$17:$A$300,A620))</f>
        <v/>
      </c>
      <c r="E620" s="152" t="str">
        <f>IF(ISBLANK('Beladung des Speichers'!A620),"",1/SUMIFS('Beladung des Speichers'!$C$17:$C$300,'Beladung des Speichers'!$A$17:$A$300,A620)*C620*SUMIF($A$17:$A$300,A620,'Beladung des Speichers'!$E$17:$E$300))</f>
        <v/>
      </c>
      <c r="F620" s="153" t="str">
        <f>IF(ISBLANK('Beladung des Speichers'!A620),"",IF(C620=0,"0,00",D620/C620*E620))</f>
        <v/>
      </c>
      <c r="G620" s="154" t="str">
        <f>IF(ISBLANK('Beladung des Speichers'!A620),"",SUMIFS('Beladung des Speichers'!$C$17:$C$300,'Beladung des Speichers'!$A$17:$A$300,A620))</f>
        <v/>
      </c>
      <c r="H620" s="112" t="str">
        <f>IF(ISBLANK('Beladung des Speichers'!A620),"",'Beladung des Speichers'!C620)</f>
        <v/>
      </c>
      <c r="I620" s="155" t="str">
        <f>IF(ISBLANK('Beladung des Speichers'!A620),"",SUMIFS('Beladung des Speichers'!$E$17:$E$1001,'Beladung des Speichers'!$A$17:$A$1001,'Ergebnis (detailliert)'!A620))</f>
        <v/>
      </c>
      <c r="J620" s="113" t="str">
        <f>IF(ISBLANK('Beladung des Speichers'!A620),"",'Beladung des Speichers'!E620)</f>
        <v/>
      </c>
      <c r="K620" s="155" t="str">
        <f>IF(ISBLANK('Beladung des Speichers'!A620),"",SUMIFS('Entladung des Speichers'!$C$17:$C$1001,'Entladung des Speichers'!$A$17:$A$1001,'Ergebnis (detailliert)'!A620))</f>
        <v/>
      </c>
      <c r="L620" s="156" t="str">
        <f t="shared" si="38"/>
        <v/>
      </c>
      <c r="M620" s="156" t="str">
        <f>IF(ISBLANK('Entladung des Speichers'!A620),"",'Entladung des Speichers'!C620)</f>
        <v/>
      </c>
      <c r="N620" s="155" t="str">
        <f>IF(ISBLANK('Beladung des Speichers'!A620),"",SUMIFS('Entladung des Speichers'!$E$17:$E$1001,'Entladung des Speichers'!$A$17:$A$1001,'Ergebnis (detailliert)'!$A$17:$A$300))</f>
        <v/>
      </c>
      <c r="O620" s="113" t="str">
        <f t="shared" si="39"/>
        <v/>
      </c>
      <c r="P620" s="17" t="str">
        <f>IFERROR(IF(A620="","",N620*'Ergebnis (detailliert)'!J620/'Ergebnis (detailliert)'!I620),0)</f>
        <v/>
      </c>
      <c r="Q620" s="95" t="str">
        <f t="shared" si="40"/>
        <v/>
      </c>
      <c r="R620" s="96" t="str">
        <f t="shared" si="41"/>
        <v/>
      </c>
      <c r="S620" s="97" t="str">
        <f>IF(A620="","",IF(LOOKUP(A620,Stammdaten!$A$17:$A$1001,Stammdaten!$G$17:$G$1001)="Nein",0,IF(ISBLANK('Beladung des Speichers'!A620),"",ROUND(MIN(J620,Q620)*-1,2))))</f>
        <v/>
      </c>
    </row>
    <row r="621" spans="1:19" x14ac:dyDescent="0.2">
      <c r="A621" s="98" t="str">
        <f>IF('Beladung des Speichers'!A621="","",'Beladung des Speichers'!A621)</f>
        <v/>
      </c>
      <c r="B621" s="98" t="str">
        <f>IF('Beladung des Speichers'!B621="","",'Beladung des Speichers'!B621)</f>
        <v/>
      </c>
      <c r="C621" s="150" t="str">
        <f>IF(ISBLANK('Beladung des Speichers'!A621),"",SUMIFS('Beladung des Speichers'!$C$17:$C$300,'Beladung des Speichers'!$A$17:$A$300,A621)-SUMIFS('Entladung des Speichers'!$C$17:$C$300,'Entladung des Speichers'!$A$17:$A$300,A621)+SUMIFS(Füllstände!$B$17:$B$299,Füllstände!$A$17:$A$299,A621)-SUMIFS(Füllstände!$C$17:$C$299,Füllstände!$A$17:$A$299,A621))</f>
        <v/>
      </c>
      <c r="D621" s="151" t="str">
        <f>IF(ISBLANK('Beladung des Speichers'!A621),"",C621*'Beladung des Speichers'!C621/SUMIFS('Beladung des Speichers'!$C$17:$C$300,'Beladung des Speichers'!$A$17:$A$300,A621))</f>
        <v/>
      </c>
      <c r="E621" s="152" t="str">
        <f>IF(ISBLANK('Beladung des Speichers'!A621),"",1/SUMIFS('Beladung des Speichers'!$C$17:$C$300,'Beladung des Speichers'!$A$17:$A$300,A621)*C621*SUMIF($A$17:$A$300,A621,'Beladung des Speichers'!$E$17:$E$300))</f>
        <v/>
      </c>
      <c r="F621" s="153" t="str">
        <f>IF(ISBLANK('Beladung des Speichers'!A621),"",IF(C621=0,"0,00",D621/C621*E621))</f>
        <v/>
      </c>
      <c r="G621" s="154" t="str">
        <f>IF(ISBLANK('Beladung des Speichers'!A621),"",SUMIFS('Beladung des Speichers'!$C$17:$C$300,'Beladung des Speichers'!$A$17:$A$300,A621))</f>
        <v/>
      </c>
      <c r="H621" s="112" t="str">
        <f>IF(ISBLANK('Beladung des Speichers'!A621),"",'Beladung des Speichers'!C621)</f>
        <v/>
      </c>
      <c r="I621" s="155" t="str">
        <f>IF(ISBLANK('Beladung des Speichers'!A621),"",SUMIFS('Beladung des Speichers'!$E$17:$E$1001,'Beladung des Speichers'!$A$17:$A$1001,'Ergebnis (detailliert)'!A621))</f>
        <v/>
      </c>
      <c r="J621" s="113" t="str">
        <f>IF(ISBLANK('Beladung des Speichers'!A621),"",'Beladung des Speichers'!E621)</f>
        <v/>
      </c>
      <c r="K621" s="155" t="str">
        <f>IF(ISBLANK('Beladung des Speichers'!A621),"",SUMIFS('Entladung des Speichers'!$C$17:$C$1001,'Entladung des Speichers'!$A$17:$A$1001,'Ergebnis (detailliert)'!A621))</f>
        <v/>
      </c>
      <c r="L621" s="156" t="str">
        <f t="shared" si="38"/>
        <v/>
      </c>
      <c r="M621" s="156" t="str">
        <f>IF(ISBLANK('Entladung des Speichers'!A621),"",'Entladung des Speichers'!C621)</f>
        <v/>
      </c>
      <c r="N621" s="155" t="str">
        <f>IF(ISBLANK('Beladung des Speichers'!A621),"",SUMIFS('Entladung des Speichers'!$E$17:$E$1001,'Entladung des Speichers'!$A$17:$A$1001,'Ergebnis (detailliert)'!$A$17:$A$300))</f>
        <v/>
      </c>
      <c r="O621" s="113" t="str">
        <f t="shared" si="39"/>
        <v/>
      </c>
      <c r="P621" s="17" t="str">
        <f>IFERROR(IF(A621="","",N621*'Ergebnis (detailliert)'!J621/'Ergebnis (detailliert)'!I621),0)</f>
        <v/>
      </c>
      <c r="Q621" s="95" t="str">
        <f t="shared" si="40"/>
        <v/>
      </c>
      <c r="R621" s="96" t="str">
        <f t="shared" si="41"/>
        <v/>
      </c>
      <c r="S621" s="97" t="str">
        <f>IF(A621="","",IF(LOOKUP(A621,Stammdaten!$A$17:$A$1001,Stammdaten!$G$17:$G$1001)="Nein",0,IF(ISBLANK('Beladung des Speichers'!A621),"",ROUND(MIN(J621,Q621)*-1,2))))</f>
        <v/>
      </c>
    </row>
    <row r="622" spans="1:19" x14ac:dyDescent="0.2">
      <c r="A622" s="98" t="str">
        <f>IF('Beladung des Speichers'!A622="","",'Beladung des Speichers'!A622)</f>
        <v/>
      </c>
      <c r="B622" s="98" t="str">
        <f>IF('Beladung des Speichers'!B622="","",'Beladung des Speichers'!B622)</f>
        <v/>
      </c>
      <c r="C622" s="150" t="str">
        <f>IF(ISBLANK('Beladung des Speichers'!A622),"",SUMIFS('Beladung des Speichers'!$C$17:$C$300,'Beladung des Speichers'!$A$17:$A$300,A622)-SUMIFS('Entladung des Speichers'!$C$17:$C$300,'Entladung des Speichers'!$A$17:$A$300,A622)+SUMIFS(Füllstände!$B$17:$B$299,Füllstände!$A$17:$A$299,A622)-SUMIFS(Füllstände!$C$17:$C$299,Füllstände!$A$17:$A$299,A622))</f>
        <v/>
      </c>
      <c r="D622" s="151" t="str">
        <f>IF(ISBLANK('Beladung des Speichers'!A622),"",C622*'Beladung des Speichers'!C622/SUMIFS('Beladung des Speichers'!$C$17:$C$300,'Beladung des Speichers'!$A$17:$A$300,A622))</f>
        <v/>
      </c>
      <c r="E622" s="152" t="str">
        <f>IF(ISBLANK('Beladung des Speichers'!A622),"",1/SUMIFS('Beladung des Speichers'!$C$17:$C$300,'Beladung des Speichers'!$A$17:$A$300,A622)*C622*SUMIF($A$17:$A$300,A622,'Beladung des Speichers'!$E$17:$E$300))</f>
        <v/>
      </c>
      <c r="F622" s="153" t="str">
        <f>IF(ISBLANK('Beladung des Speichers'!A622),"",IF(C622=0,"0,00",D622/C622*E622))</f>
        <v/>
      </c>
      <c r="G622" s="154" t="str">
        <f>IF(ISBLANK('Beladung des Speichers'!A622),"",SUMIFS('Beladung des Speichers'!$C$17:$C$300,'Beladung des Speichers'!$A$17:$A$300,A622))</f>
        <v/>
      </c>
      <c r="H622" s="112" t="str">
        <f>IF(ISBLANK('Beladung des Speichers'!A622),"",'Beladung des Speichers'!C622)</f>
        <v/>
      </c>
      <c r="I622" s="155" t="str">
        <f>IF(ISBLANK('Beladung des Speichers'!A622),"",SUMIFS('Beladung des Speichers'!$E$17:$E$1001,'Beladung des Speichers'!$A$17:$A$1001,'Ergebnis (detailliert)'!A622))</f>
        <v/>
      </c>
      <c r="J622" s="113" t="str">
        <f>IF(ISBLANK('Beladung des Speichers'!A622),"",'Beladung des Speichers'!E622)</f>
        <v/>
      </c>
      <c r="K622" s="155" t="str">
        <f>IF(ISBLANK('Beladung des Speichers'!A622),"",SUMIFS('Entladung des Speichers'!$C$17:$C$1001,'Entladung des Speichers'!$A$17:$A$1001,'Ergebnis (detailliert)'!A622))</f>
        <v/>
      </c>
      <c r="L622" s="156" t="str">
        <f t="shared" si="38"/>
        <v/>
      </c>
      <c r="M622" s="156" t="str">
        <f>IF(ISBLANK('Entladung des Speichers'!A622),"",'Entladung des Speichers'!C622)</f>
        <v/>
      </c>
      <c r="N622" s="155" t="str">
        <f>IF(ISBLANK('Beladung des Speichers'!A622),"",SUMIFS('Entladung des Speichers'!$E$17:$E$1001,'Entladung des Speichers'!$A$17:$A$1001,'Ergebnis (detailliert)'!$A$17:$A$300))</f>
        <v/>
      </c>
      <c r="O622" s="113" t="str">
        <f t="shared" si="39"/>
        <v/>
      </c>
      <c r="P622" s="17" t="str">
        <f>IFERROR(IF(A622="","",N622*'Ergebnis (detailliert)'!J622/'Ergebnis (detailliert)'!I622),0)</f>
        <v/>
      </c>
      <c r="Q622" s="95" t="str">
        <f t="shared" si="40"/>
        <v/>
      </c>
      <c r="R622" s="96" t="str">
        <f t="shared" si="41"/>
        <v/>
      </c>
      <c r="S622" s="97" t="str">
        <f>IF(A622="","",IF(LOOKUP(A622,Stammdaten!$A$17:$A$1001,Stammdaten!$G$17:$G$1001)="Nein",0,IF(ISBLANK('Beladung des Speichers'!A622),"",ROUND(MIN(J622,Q622)*-1,2))))</f>
        <v/>
      </c>
    </row>
    <row r="623" spans="1:19" x14ac:dyDescent="0.2">
      <c r="A623" s="98" t="str">
        <f>IF('Beladung des Speichers'!A623="","",'Beladung des Speichers'!A623)</f>
        <v/>
      </c>
      <c r="B623" s="98" t="str">
        <f>IF('Beladung des Speichers'!B623="","",'Beladung des Speichers'!B623)</f>
        <v/>
      </c>
      <c r="C623" s="150" t="str">
        <f>IF(ISBLANK('Beladung des Speichers'!A623),"",SUMIFS('Beladung des Speichers'!$C$17:$C$300,'Beladung des Speichers'!$A$17:$A$300,A623)-SUMIFS('Entladung des Speichers'!$C$17:$C$300,'Entladung des Speichers'!$A$17:$A$300,A623)+SUMIFS(Füllstände!$B$17:$B$299,Füllstände!$A$17:$A$299,A623)-SUMIFS(Füllstände!$C$17:$C$299,Füllstände!$A$17:$A$299,A623))</f>
        <v/>
      </c>
      <c r="D623" s="151" t="str">
        <f>IF(ISBLANK('Beladung des Speichers'!A623),"",C623*'Beladung des Speichers'!C623/SUMIFS('Beladung des Speichers'!$C$17:$C$300,'Beladung des Speichers'!$A$17:$A$300,A623))</f>
        <v/>
      </c>
      <c r="E623" s="152" t="str">
        <f>IF(ISBLANK('Beladung des Speichers'!A623),"",1/SUMIFS('Beladung des Speichers'!$C$17:$C$300,'Beladung des Speichers'!$A$17:$A$300,A623)*C623*SUMIF($A$17:$A$300,A623,'Beladung des Speichers'!$E$17:$E$300))</f>
        <v/>
      </c>
      <c r="F623" s="153" t="str">
        <f>IF(ISBLANK('Beladung des Speichers'!A623),"",IF(C623=0,"0,00",D623/C623*E623))</f>
        <v/>
      </c>
      <c r="G623" s="154" t="str">
        <f>IF(ISBLANK('Beladung des Speichers'!A623),"",SUMIFS('Beladung des Speichers'!$C$17:$C$300,'Beladung des Speichers'!$A$17:$A$300,A623))</f>
        <v/>
      </c>
      <c r="H623" s="112" t="str">
        <f>IF(ISBLANK('Beladung des Speichers'!A623),"",'Beladung des Speichers'!C623)</f>
        <v/>
      </c>
      <c r="I623" s="155" t="str">
        <f>IF(ISBLANK('Beladung des Speichers'!A623),"",SUMIFS('Beladung des Speichers'!$E$17:$E$1001,'Beladung des Speichers'!$A$17:$A$1001,'Ergebnis (detailliert)'!A623))</f>
        <v/>
      </c>
      <c r="J623" s="113" t="str">
        <f>IF(ISBLANK('Beladung des Speichers'!A623),"",'Beladung des Speichers'!E623)</f>
        <v/>
      </c>
      <c r="K623" s="155" t="str">
        <f>IF(ISBLANK('Beladung des Speichers'!A623),"",SUMIFS('Entladung des Speichers'!$C$17:$C$1001,'Entladung des Speichers'!$A$17:$A$1001,'Ergebnis (detailliert)'!A623))</f>
        <v/>
      </c>
      <c r="L623" s="156" t="str">
        <f t="shared" si="38"/>
        <v/>
      </c>
      <c r="M623" s="156" t="str">
        <f>IF(ISBLANK('Entladung des Speichers'!A623),"",'Entladung des Speichers'!C623)</f>
        <v/>
      </c>
      <c r="N623" s="155" t="str">
        <f>IF(ISBLANK('Beladung des Speichers'!A623),"",SUMIFS('Entladung des Speichers'!$E$17:$E$1001,'Entladung des Speichers'!$A$17:$A$1001,'Ergebnis (detailliert)'!$A$17:$A$300))</f>
        <v/>
      </c>
      <c r="O623" s="113" t="str">
        <f t="shared" si="39"/>
        <v/>
      </c>
      <c r="P623" s="17" t="str">
        <f>IFERROR(IF(A623="","",N623*'Ergebnis (detailliert)'!J623/'Ergebnis (detailliert)'!I623),0)</f>
        <v/>
      </c>
      <c r="Q623" s="95" t="str">
        <f t="shared" si="40"/>
        <v/>
      </c>
      <c r="R623" s="96" t="str">
        <f t="shared" si="41"/>
        <v/>
      </c>
      <c r="S623" s="97" t="str">
        <f>IF(A623="","",IF(LOOKUP(A623,Stammdaten!$A$17:$A$1001,Stammdaten!$G$17:$G$1001)="Nein",0,IF(ISBLANK('Beladung des Speichers'!A623),"",ROUND(MIN(J623,Q623)*-1,2))))</f>
        <v/>
      </c>
    </row>
    <row r="624" spans="1:19" x14ac:dyDescent="0.2">
      <c r="A624" s="98" t="str">
        <f>IF('Beladung des Speichers'!A624="","",'Beladung des Speichers'!A624)</f>
        <v/>
      </c>
      <c r="B624" s="98" t="str">
        <f>IF('Beladung des Speichers'!B624="","",'Beladung des Speichers'!B624)</f>
        <v/>
      </c>
      <c r="C624" s="150" t="str">
        <f>IF(ISBLANK('Beladung des Speichers'!A624),"",SUMIFS('Beladung des Speichers'!$C$17:$C$300,'Beladung des Speichers'!$A$17:$A$300,A624)-SUMIFS('Entladung des Speichers'!$C$17:$C$300,'Entladung des Speichers'!$A$17:$A$300,A624)+SUMIFS(Füllstände!$B$17:$B$299,Füllstände!$A$17:$A$299,A624)-SUMIFS(Füllstände!$C$17:$C$299,Füllstände!$A$17:$A$299,A624))</f>
        <v/>
      </c>
      <c r="D624" s="151" t="str">
        <f>IF(ISBLANK('Beladung des Speichers'!A624),"",C624*'Beladung des Speichers'!C624/SUMIFS('Beladung des Speichers'!$C$17:$C$300,'Beladung des Speichers'!$A$17:$A$300,A624))</f>
        <v/>
      </c>
      <c r="E624" s="152" t="str">
        <f>IF(ISBLANK('Beladung des Speichers'!A624),"",1/SUMIFS('Beladung des Speichers'!$C$17:$C$300,'Beladung des Speichers'!$A$17:$A$300,A624)*C624*SUMIF($A$17:$A$300,A624,'Beladung des Speichers'!$E$17:$E$300))</f>
        <v/>
      </c>
      <c r="F624" s="153" t="str">
        <f>IF(ISBLANK('Beladung des Speichers'!A624),"",IF(C624=0,"0,00",D624/C624*E624))</f>
        <v/>
      </c>
      <c r="G624" s="154" t="str">
        <f>IF(ISBLANK('Beladung des Speichers'!A624),"",SUMIFS('Beladung des Speichers'!$C$17:$C$300,'Beladung des Speichers'!$A$17:$A$300,A624))</f>
        <v/>
      </c>
      <c r="H624" s="112" t="str">
        <f>IF(ISBLANK('Beladung des Speichers'!A624),"",'Beladung des Speichers'!C624)</f>
        <v/>
      </c>
      <c r="I624" s="155" t="str">
        <f>IF(ISBLANK('Beladung des Speichers'!A624),"",SUMIFS('Beladung des Speichers'!$E$17:$E$1001,'Beladung des Speichers'!$A$17:$A$1001,'Ergebnis (detailliert)'!A624))</f>
        <v/>
      </c>
      <c r="J624" s="113" t="str">
        <f>IF(ISBLANK('Beladung des Speichers'!A624),"",'Beladung des Speichers'!E624)</f>
        <v/>
      </c>
      <c r="K624" s="155" t="str">
        <f>IF(ISBLANK('Beladung des Speichers'!A624),"",SUMIFS('Entladung des Speichers'!$C$17:$C$1001,'Entladung des Speichers'!$A$17:$A$1001,'Ergebnis (detailliert)'!A624))</f>
        <v/>
      </c>
      <c r="L624" s="156" t="str">
        <f t="shared" si="38"/>
        <v/>
      </c>
      <c r="M624" s="156" t="str">
        <f>IF(ISBLANK('Entladung des Speichers'!A624),"",'Entladung des Speichers'!C624)</f>
        <v/>
      </c>
      <c r="N624" s="155" t="str">
        <f>IF(ISBLANK('Beladung des Speichers'!A624),"",SUMIFS('Entladung des Speichers'!$E$17:$E$1001,'Entladung des Speichers'!$A$17:$A$1001,'Ergebnis (detailliert)'!$A$17:$A$300))</f>
        <v/>
      </c>
      <c r="O624" s="113" t="str">
        <f t="shared" si="39"/>
        <v/>
      </c>
      <c r="P624" s="17" t="str">
        <f>IFERROR(IF(A624="","",N624*'Ergebnis (detailliert)'!J624/'Ergebnis (detailliert)'!I624),0)</f>
        <v/>
      </c>
      <c r="Q624" s="95" t="str">
        <f t="shared" si="40"/>
        <v/>
      </c>
      <c r="R624" s="96" t="str">
        <f t="shared" si="41"/>
        <v/>
      </c>
      <c r="S624" s="97" t="str">
        <f>IF(A624="","",IF(LOOKUP(A624,Stammdaten!$A$17:$A$1001,Stammdaten!$G$17:$G$1001)="Nein",0,IF(ISBLANK('Beladung des Speichers'!A624),"",ROUND(MIN(J624,Q624)*-1,2))))</f>
        <v/>
      </c>
    </row>
    <row r="625" spans="1:19" x14ac:dyDescent="0.2">
      <c r="A625" s="98" t="str">
        <f>IF('Beladung des Speichers'!A625="","",'Beladung des Speichers'!A625)</f>
        <v/>
      </c>
      <c r="B625" s="98" t="str">
        <f>IF('Beladung des Speichers'!B625="","",'Beladung des Speichers'!B625)</f>
        <v/>
      </c>
      <c r="C625" s="150" t="str">
        <f>IF(ISBLANK('Beladung des Speichers'!A625),"",SUMIFS('Beladung des Speichers'!$C$17:$C$300,'Beladung des Speichers'!$A$17:$A$300,A625)-SUMIFS('Entladung des Speichers'!$C$17:$C$300,'Entladung des Speichers'!$A$17:$A$300,A625)+SUMIFS(Füllstände!$B$17:$B$299,Füllstände!$A$17:$A$299,A625)-SUMIFS(Füllstände!$C$17:$C$299,Füllstände!$A$17:$A$299,A625))</f>
        <v/>
      </c>
      <c r="D625" s="151" t="str">
        <f>IF(ISBLANK('Beladung des Speichers'!A625),"",C625*'Beladung des Speichers'!C625/SUMIFS('Beladung des Speichers'!$C$17:$C$300,'Beladung des Speichers'!$A$17:$A$300,A625))</f>
        <v/>
      </c>
      <c r="E625" s="152" t="str">
        <f>IF(ISBLANK('Beladung des Speichers'!A625),"",1/SUMIFS('Beladung des Speichers'!$C$17:$C$300,'Beladung des Speichers'!$A$17:$A$300,A625)*C625*SUMIF($A$17:$A$300,A625,'Beladung des Speichers'!$E$17:$E$300))</f>
        <v/>
      </c>
      <c r="F625" s="153" t="str">
        <f>IF(ISBLANK('Beladung des Speichers'!A625),"",IF(C625=0,"0,00",D625/C625*E625))</f>
        <v/>
      </c>
      <c r="G625" s="154" t="str">
        <f>IF(ISBLANK('Beladung des Speichers'!A625),"",SUMIFS('Beladung des Speichers'!$C$17:$C$300,'Beladung des Speichers'!$A$17:$A$300,A625))</f>
        <v/>
      </c>
      <c r="H625" s="112" t="str">
        <f>IF(ISBLANK('Beladung des Speichers'!A625),"",'Beladung des Speichers'!C625)</f>
        <v/>
      </c>
      <c r="I625" s="155" t="str">
        <f>IF(ISBLANK('Beladung des Speichers'!A625),"",SUMIFS('Beladung des Speichers'!$E$17:$E$1001,'Beladung des Speichers'!$A$17:$A$1001,'Ergebnis (detailliert)'!A625))</f>
        <v/>
      </c>
      <c r="J625" s="113" t="str">
        <f>IF(ISBLANK('Beladung des Speichers'!A625),"",'Beladung des Speichers'!E625)</f>
        <v/>
      </c>
      <c r="K625" s="155" t="str">
        <f>IF(ISBLANK('Beladung des Speichers'!A625),"",SUMIFS('Entladung des Speichers'!$C$17:$C$1001,'Entladung des Speichers'!$A$17:$A$1001,'Ergebnis (detailliert)'!A625))</f>
        <v/>
      </c>
      <c r="L625" s="156" t="str">
        <f t="shared" si="38"/>
        <v/>
      </c>
      <c r="M625" s="156" t="str">
        <f>IF(ISBLANK('Entladung des Speichers'!A625),"",'Entladung des Speichers'!C625)</f>
        <v/>
      </c>
      <c r="N625" s="155" t="str">
        <f>IF(ISBLANK('Beladung des Speichers'!A625),"",SUMIFS('Entladung des Speichers'!$E$17:$E$1001,'Entladung des Speichers'!$A$17:$A$1001,'Ergebnis (detailliert)'!$A$17:$A$300))</f>
        <v/>
      </c>
      <c r="O625" s="113" t="str">
        <f t="shared" si="39"/>
        <v/>
      </c>
      <c r="P625" s="17" t="str">
        <f>IFERROR(IF(A625="","",N625*'Ergebnis (detailliert)'!J625/'Ergebnis (detailliert)'!I625),0)</f>
        <v/>
      </c>
      <c r="Q625" s="95" t="str">
        <f t="shared" si="40"/>
        <v/>
      </c>
      <c r="R625" s="96" t="str">
        <f t="shared" si="41"/>
        <v/>
      </c>
      <c r="S625" s="97" t="str">
        <f>IF(A625="","",IF(LOOKUP(A625,Stammdaten!$A$17:$A$1001,Stammdaten!$G$17:$G$1001)="Nein",0,IF(ISBLANK('Beladung des Speichers'!A625),"",ROUND(MIN(J625,Q625)*-1,2))))</f>
        <v/>
      </c>
    </row>
    <row r="626" spans="1:19" x14ac:dyDescent="0.2">
      <c r="A626" s="98" t="str">
        <f>IF('Beladung des Speichers'!A626="","",'Beladung des Speichers'!A626)</f>
        <v/>
      </c>
      <c r="B626" s="98" t="str">
        <f>IF('Beladung des Speichers'!B626="","",'Beladung des Speichers'!B626)</f>
        <v/>
      </c>
      <c r="C626" s="150" t="str">
        <f>IF(ISBLANK('Beladung des Speichers'!A626),"",SUMIFS('Beladung des Speichers'!$C$17:$C$300,'Beladung des Speichers'!$A$17:$A$300,A626)-SUMIFS('Entladung des Speichers'!$C$17:$C$300,'Entladung des Speichers'!$A$17:$A$300,A626)+SUMIFS(Füllstände!$B$17:$B$299,Füllstände!$A$17:$A$299,A626)-SUMIFS(Füllstände!$C$17:$C$299,Füllstände!$A$17:$A$299,A626))</f>
        <v/>
      </c>
      <c r="D626" s="151" t="str">
        <f>IF(ISBLANK('Beladung des Speichers'!A626),"",C626*'Beladung des Speichers'!C626/SUMIFS('Beladung des Speichers'!$C$17:$C$300,'Beladung des Speichers'!$A$17:$A$300,A626))</f>
        <v/>
      </c>
      <c r="E626" s="152" t="str">
        <f>IF(ISBLANK('Beladung des Speichers'!A626),"",1/SUMIFS('Beladung des Speichers'!$C$17:$C$300,'Beladung des Speichers'!$A$17:$A$300,A626)*C626*SUMIF($A$17:$A$300,A626,'Beladung des Speichers'!$E$17:$E$300))</f>
        <v/>
      </c>
      <c r="F626" s="153" t="str">
        <f>IF(ISBLANK('Beladung des Speichers'!A626),"",IF(C626=0,"0,00",D626/C626*E626))</f>
        <v/>
      </c>
      <c r="G626" s="154" t="str">
        <f>IF(ISBLANK('Beladung des Speichers'!A626),"",SUMIFS('Beladung des Speichers'!$C$17:$C$300,'Beladung des Speichers'!$A$17:$A$300,A626))</f>
        <v/>
      </c>
      <c r="H626" s="112" t="str">
        <f>IF(ISBLANK('Beladung des Speichers'!A626),"",'Beladung des Speichers'!C626)</f>
        <v/>
      </c>
      <c r="I626" s="155" t="str">
        <f>IF(ISBLANK('Beladung des Speichers'!A626),"",SUMIFS('Beladung des Speichers'!$E$17:$E$1001,'Beladung des Speichers'!$A$17:$A$1001,'Ergebnis (detailliert)'!A626))</f>
        <v/>
      </c>
      <c r="J626" s="113" t="str">
        <f>IF(ISBLANK('Beladung des Speichers'!A626),"",'Beladung des Speichers'!E626)</f>
        <v/>
      </c>
      <c r="K626" s="155" t="str">
        <f>IF(ISBLANK('Beladung des Speichers'!A626),"",SUMIFS('Entladung des Speichers'!$C$17:$C$1001,'Entladung des Speichers'!$A$17:$A$1001,'Ergebnis (detailliert)'!A626))</f>
        <v/>
      </c>
      <c r="L626" s="156" t="str">
        <f t="shared" si="38"/>
        <v/>
      </c>
      <c r="M626" s="156" t="str">
        <f>IF(ISBLANK('Entladung des Speichers'!A626),"",'Entladung des Speichers'!C626)</f>
        <v/>
      </c>
      <c r="N626" s="155" t="str">
        <f>IF(ISBLANK('Beladung des Speichers'!A626),"",SUMIFS('Entladung des Speichers'!$E$17:$E$1001,'Entladung des Speichers'!$A$17:$A$1001,'Ergebnis (detailliert)'!$A$17:$A$300))</f>
        <v/>
      </c>
      <c r="O626" s="113" t="str">
        <f t="shared" si="39"/>
        <v/>
      </c>
      <c r="P626" s="17" t="str">
        <f>IFERROR(IF(A626="","",N626*'Ergebnis (detailliert)'!J626/'Ergebnis (detailliert)'!I626),0)</f>
        <v/>
      </c>
      <c r="Q626" s="95" t="str">
        <f t="shared" si="40"/>
        <v/>
      </c>
      <c r="R626" s="96" t="str">
        <f t="shared" si="41"/>
        <v/>
      </c>
      <c r="S626" s="97" t="str">
        <f>IF(A626="","",IF(LOOKUP(A626,Stammdaten!$A$17:$A$1001,Stammdaten!$G$17:$G$1001)="Nein",0,IF(ISBLANK('Beladung des Speichers'!A626),"",ROUND(MIN(J626,Q626)*-1,2))))</f>
        <v/>
      </c>
    </row>
    <row r="627" spans="1:19" x14ac:dyDescent="0.2">
      <c r="A627" s="98" t="str">
        <f>IF('Beladung des Speichers'!A627="","",'Beladung des Speichers'!A627)</f>
        <v/>
      </c>
      <c r="B627" s="98" t="str">
        <f>IF('Beladung des Speichers'!B627="","",'Beladung des Speichers'!B627)</f>
        <v/>
      </c>
      <c r="C627" s="150" t="str">
        <f>IF(ISBLANK('Beladung des Speichers'!A627),"",SUMIFS('Beladung des Speichers'!$C$17:$C$300,'Beladung des Speichers'!$A$17:$A$300,A627)-SUMIFS('Entladung des Speichers'!$C$17:$C$300,'Entladung des Speichers'!$A$17:$A$300,A627)+SUMIFS(Füllstände!$B$17:$B$299,Füllstände!$A$17:$A$299,A627)-SUMIFS(Füllstände!$C$17:$C$299,Füllstände!$A$17:$A$299,A627))</f>
        <v/>
      </c>
      <c r="D627" s="151" t="str">
        <f>IF(ISBLANK('Beladung des Speichers'!A627),"",C627*'Beladung des Speichers'!C627/SUMIFS('Beladung des Speichers'!$C$17:$C$300,'Beladung des Speichers'!$A$17:$A$300,A627))</f>
        <v/>
      </c>
      <c r="E627" s="152" t="str">
        <f>IF(ISBLANK('Beladung des Speichers'!A627),"",1/SUMIFS('Beladung des Speichers'!$C$17:$C$300,'Beladung des Speichers'!$A$17:$A$300,A627)*C627*SUMIF($A$17:$A$300,A627,'Beladung des Speichers'!$E$17:$E$300))</f>
        <v/>
      </c>
      <c r="F627" s="153" t="str">
        <f>IF(ISBLANK('Beladung des Speichers'!A627),"",IF(C627=0,"0,00",D627/C627*E627))</f>
        <v/>
      </c>
      <c r="G627" s="154" t="str">
        <f>IF(ISBLANK('Beladung des Speichers'!A627),"",SUMIFS('Beladung des Speichers'!$C$17:$C$300,'Beladung des Speichers'!$A$17:$A$300,A627))</f>
        <v/>
      </c>
      <c r="H627" s="112" t="str">
        <f>IF(ISBLANK('Beladung des Speichers'!A627),"",'Beladung des Speichers'!C627)</f>
        <v/>
      </c>
      <c r="I627" s="155" t="str">
        <f>IF(ISBLANK('Beladung des Speichers'!A627),"",SUMIFS('Beladung des Speichers'!$E$17:$E$1001,'Beladung des Speichers'!$A$17:$A$1001,'Ergebnis (detailliert)'!A627))</f>
        <v/>
      </c>
      <c r="J627" s="113" t="str">
        <f>IF(ISBLANK('Beladung des Speichers'!A627),"",'Beladung des Speichers'!E627)</f>
        <v/>
      </c>
      <c r="K627" s="155" t="str">
        <f>IF(ISBLANK('Beladung des Speichers'!A627),"",SUMIFS('Entladung des Speichers'!$C$17:$C$1001,'Entladung des Speichers'!$A$17:$A$1001,'Ergebnis (detailliert)'!A627))</f>
        <v/>
      </c>
      <c r="L627" s="156" t="str">
        <f t="shared" si="38"/>
        <v/>
      </c>
      <c r="M627" s="156" t="str">
        <f>IF(ISBLANK('Entladung des Speichers'!A627),"",'Entladung des Speichers'!C627)</f>
        <v/>
      </c>
      <c r="N627" s="155" t="str">
        <f>IF(ISBLANK('Beladung des Speichers'!A627),"",SUMIFS('Entladung des Speichers'!$E$17:$E$1001,'Entladung des Speichers'!$A$17:$A$1001,'Ergebnis (detailliert)'!$A$17:$A$300))</f>
        <v/>
      </c>
      <c r="O627" s="113" t="str">
        <f t="shared" si="39"/>
        <v/>
      </c>
      <c r="P627" s="17" t="str">
        <f>IFERROR(IF(A627="","",N627*'Ergebnis (detailliert)'!J627/'Ergebnis (detailliert)'!I627),0)</f>
        <v/>
      </c>
      <c r="Q627" s="95" t="str">
        <f t="shared" si="40"/>
        <v/>
      </c>
      <c r="R627" s="96" t="str">
        <f t="shared" si="41"/>
        <v/>
      </c>
      <c r="S627" s="97" t="str">
        <f>IF(A627="","",IF(LOOKUP(A627,Stammdaten!$A$17:$A$1001,Stammdaten!$G$17:$G$1001)="Nein",0,IF(ISBLANK('Beladung des Speichers'!A627),"",ROUND(MIN(J627,Q627)*-1,2))))</f>
        <v/>
      </c>
    </row>
    <row r="628" spans="1:19" x14ac:dyDescent="0.2">
      <c r="A628" s="98" t="str">
        <f>IF('Beladung des Speichers'!A628="","",'Beladung des Speichers'!A628)</f>
        <v/>
      </c>
      <c r="B628" s="98" t="str">
        <f>IF('Beladung des Speichers'!B628="","",'Beladung des Speichers'!B628)</f>
        <v/>
      </c>
      <c r="C628" s="150" t="str">
        <f>IF(ISBLANK('Beladung des Speichers'!A628),"",SUMIFS('Beladung des Speichers'!$C$17:$C$300,'Beladung des Speichers'!$A$17:$A$300,A628)-SUMIFS('Entladung des Speichers'!$C$17:$C$300,'Entladung des Speichers'!$A$17:$A$300,A628)+SUMIFS(Füllstände!$B$17:$B$299,Füllstände!$A$17:$A$299,A628)-SUMIFS(Füllstände!$C$17:$C$299,Füllstände!$A$17:$A$299,A628))</f>
        <v/>
      </c>
      <c r="D628" s="151" t="str">
        <f>IF(ISBLANK('Beladung des Speichers'!A628),"",C628*'Beladung des Speichers'!C628/SUMIFS('Beladung des Speichers'!$C$17:$C$300,'Beladung des Speichers'!$A$17:$A$300,A628))</f>
        <v/>
      </c>
      <c r="E628" s="152" t="str">
        <f>IF(ISBLANK('Beladung des Speichers'!A628),"",1/SUMIFS('Beladung des Speichers'!$C$17:$C$300,'Beladung des Speichers'!$A$17:$A$300,A628)*C628*SUMIF($A$17:$A$300,A628,'Beladung des Speichers'!$E$17:$E$300))</f>
        <v/>
      </c>
      <c r="F628" s="153" t="str">
        <f>IF(ISBLANK('Beladung des Speichers'!A628),"",IF(C628=0,"0,00",D628/C628*E628))</f>
        <v/>
      </c>
      <c r="G628" s="154" t="str">
        <f>IF(ISBLANK('Beladung des Speichers'!A628),"",SUMIFS('Beladung des Speichers'!$C$17:$C$300,'Beladung des Speichers'!$A$17:$A$300,A628))</f>
        <v/>
      </c>
      <c r="H628" s="112" t="str">
        <f>IF(ISBLANK('Beladung des Speichers'!A628),"",'Beladung des Speichers'!C628)</f>
        <v/>
      </c>
      <c r="I628" s="155" t="str">
        <f>IF(ISBLANK('Beladung des Speichers'!A628),"",SUMIFS('Beladung des Speichers'!$E$17:$E$1001,'Beladung des Speichers'!$A$17:$A$1001,'Ergebnis (detailliert)'!A628))</f>
        <v/>
      </c>
      <c r="J628" s="113" t="str">
        <f>IF(ISBLANK('Beladung des Speichers'!A628),"",'Beladung des Speichers'!E628)</f>
        <v/>
      </c>
      <c r="K628" s="155" t="str">
        <f>IF(ISBLANK('Beladung des Speichers'!A628),"",SUMIFS('Entladung des Speichers'!$C$17:$C$1001,'Entladung des Speichers'!$A$17:$A$1001,'Ergebnis (detailliert)'!A628))</f>
        <v/>
      </c>
      <c r="L628" s="156" t="str">
        <f t="shared" si="38"/>
        <v/>
      </c>
      <c r="M628" s="156" t="str">
        <f>IF(ISBLANK('Entladung des Speichers'!A628),"",'Entladung des Speichers'!C628)</f>
        <v/>
      </c>
      <c r="N628" s="155" t="str">
        <f>IF(ISBLANK('Beladung des Speichers'!A628),"",SUMIFS('Entladung des Speichers'!$E$17:$E$1001,'Entladung des Speichers'!$A$17:$A$1001,'Ergebnis (detailliert)'!$A$17:$A$300))</f>
        <v/>
      </c>
      <c r="O628" s="113" t="str">
        <f t="shared" si="39"/>
        <v/>
      </c>
      <c r="P628" s="17" t="str">
        <f>IFERROR(IF(A628="","",N628*'Ergebnis (detailliert)'!J628/'Ergebnis (detailliert)'!I628),0)</f>
        <v/>
      </c>
      <c r="Q628" s="95" t="str">
        <f t="shared" si="40"/>
        <v/>
      </c>
      <c r="R628" s="96" t="str">
        <f t="shared" si="41"/>
        <v/>
      </c>
      <c r="S628" s="97" t="str">
        <f>IF(A628="","",IF(LOOKUP(A628,Stammdaten!$A$17:$A$1001,Stammdaten!$G$17:$G$1001)="Nein",0,IF(ISBLANK('Beladung des Speichers'!A628),"",ROUND(MIN(J628,Q628)*-1,2))))</f>
        <v/>
      </c>
    </row>
    <row r="629" spans="1:19" x14ac:dyDescent="0.2">
      <c r="A629" s="98" t="str">
        <f>IF('Beladung des Speichers'!A629="","",'Beladung des Speichers'!A629)</f>
        <v/>
      </c>
      <c r="B629" s="98" t="str">
        <f>IF('Beladung des Speichers'!B629="","",'Beladung des Speichers'!B629)</f>
        <v/>
      </c>
      <c r="C629" s="150" t="str">
        <f>IF(ISBLANK('Beladung des Speichers'!A629),"",SUMIFS('Beladung des Speichers'!$C$17:$C$300,'Beladung des Speichers'!$A$17:$A$300,A629)-SUMIFS('Entladung des Speichers'!$C$17:$C$300,'Entladung des Speichers'!$A$17:$A$300,A629)+SUMIFS(Füllstände!$B$17:$B$299,Füllstände!$A$17:$A$299,A629)-SUMIFS(Füllstände!$C$17:$C$299,Füllstände!$A$17:$A$299,A629))</f>
        <v/>
      </c>
      <c r="D629" s="151" t="str">
        <f>IF(ISBLANK('Beladung des Speichers'!A629),"",C629*'Beladung des Speichers'!C629/SUMIFS('Beladung des Speichers'!$C$17:$C$300,'Beladung des Speichers'!$A$17:$A$300,A629))</f>
        <v/>
      </c>
      <c r="E629" s="152" t="str">
        <f>IF(ISBLANK('Beladung des Speichers'!A629),"",1/SUMIFS('Beladung des Speichers'!$C$17:$C$300,'Beladung des Speichers'!$A$17:$A$300,A629)*C629*SUMIF($A$17:$A$300,A629,'Beladung des Speichers'!$E$17:$E$300))</f>
        <v/>
      </c>
      <c r="F629" s="153" t="str">
        <f>IF(ISBLANK('Beladung des Speichers'!A629),"",IF(C629=0,"0,00",D629/C629*E629))</f>
        <v/>
      </c>
      <c r="G629" s="154" t="str">
        <f>IF(ISBLANK('Beladung des Speichers'!A629),"",SUMIFS('Beladung des Speichers'!$C$17:$C$300,'Beladung des Speichers'!$A$17:$A$300,A629))</f>
        <v/>
      </c>
      <c r="H629" s="112" t="str">
        <f>IF(ISBLANK('Beladung des Speichers'!A629),"",'Beladung des Speichers'!C629)</f>
        <v/>
      </c>
      <c r="I629" s="155" t="str">
        <f>IF(ISBLANK('Beladung des Speichers'!A629),"",SUMIFS('Beladung des Speichers'!$E$17:$E$1001,'Beladung des Speichers'!$A$17:$A$1001,'Ergebnis (detailliert)'!A629))</f>
        <v/>
      </c>
      <c r="J629" s="113" t="str">
        <f>IF(ISBLANK('Beladung des Speichers'!A629),"",'Beladung des Speichers'!E629)</f>
        <v/>
      </c>
      <c r="K629" s="155" t="str">
        <f>IF(ISBLANK('Beladung des Speichers'!A629),"",SUMIFS('Entladung des Speichers'!$C$17:$C$1001,'Entladung des Speichers'!$A$17:$A$1001,'Ergebnis (detailliert)'!A629))</f>
        <v/>
      </c>
      <c r="L629" s="156" t="str">
        <f t="shared" si="38"/>
        <v/>
      </c>
      <c r="M629" s="156" t="str">
        <f>IF(ISBLANK('Entladung des Speichers'!A629),"",'Entladung des Speichers'!C629)</f>
        <v/>
      </c>
      <c r="N629" s="155" t="str">
        <f>IF(ISBLANK('Beladung des Speichers'!A629),"",SUMIFS('Entladung des Speichers'!$E$17:$E$1001,'Entladung des Speichers'!$A$17:$A$1001,'Ergebnis (detailliert)'!$A$17:$A$300))</f>
        <v/>
      </c>
      <c r="O629" s="113" t="str">
        <f t="shared" si="39"/>
        <v/>
      </c>
      <c r="P629" s="17" t="str">
        <f>IFERROR(IF(A629="","",N629*'Ergebnis (detailliert)'!J629/'Ergebnis (detailliert)'!I629),0)</f>
        <v/>
      </c>
      <c r="Q629" s="95" t="str">
        <f t="shared" si="40"/>
        <v/>
      </c>
      <c r="R629" s="96" t="str">
        <f t="shared" si="41"/>
        <v/>
      </c>
      <c r="S629" s="97" t="str">
        <f>IF(A629="","",IF(LOOKUP(A629,Stammdaten!$A$17:$A$1001,Stammdaten!$G$17:$G$1001)="Nein",0,IF(ISBLANK('Beladung des Speichers'!A629),"",ROUND(MIN(J629,Q629)*-1,2))))</f>
        <v/>
      </c>
    </row>
    <row r="630" spans="1:19" x14ac:dyDescent="0.2">
      <c r="A630" s="98" t="str">
        <f>IF('Beladung des Speichers'!A630="","",'Beladung des Speichers'!A630)</f>
        <v/>
      </c>
      <c r="B630" s="98" t="str">
        <f>IF('Beladung des Speichers'!B630="","",'Beladung des Speichers'!B630)</f>
        <v/>
      </c>
      <c r="C630" s="150" t="str">
        <f>IF(ISBLANK('Beladung des Speichers'!A630),"",SUMIFS('Beladung des Speichers'!$C$17:$C$300,'Beladung des Speichers'!$A$17:$A$300,A630)-SUMIFS('Entladung des Speichers'!$C$17:$C$300,'Entladung des Speichers'!$A$17:$A$300,A630)+SUMIFS(Füllstände!$B$17:$B$299,Füllstände!$A$17:$A$299,A630)-SUMIFS(Füllstände!$C$17:$C$299,Füllstände!$A$17:$A$299,A630))</f>
        <v/>
      </c>
      <c r="D630" s="151" t="str">
        <f>IF(ISBLANK('Beladung des Speichers'!A630),"",C630*'Beladung des Speichers'!C630/SUMIFS('Beladung des Speichers'!$C$17:$C$300,'Beladung des Speichers'!$A$17:$A$300,A630))</f>
        <v/>
      </c>
      <c r="E630" s="152" t="str">
        <f>IF(ISBLANK('Beladung des Speichers'!A630),"",1/SUMIFS('Beladung des Speichers'!$C$17:$C$300,'Beladung des Speichers'!$A$17:$A$300,A630)*C630*SUMIF($A$17:$A$300,A630,'Beladung des Speichers'!$E$17:$E$300))</f>
        <v/>
      </c>
      <c r="F630" s="153" t="str">
        <f>IF(ISBLANK('Beladung des Speichers'!A630),"",IF(C630=0,"0,00",D630/C630*E630))</f>
        <v/>
      </c>
      <c r="G630" s="154" t="str">
        <f>IF(ISBLANK('Beladung des Speichers'!A630),"",SUMIFS('Beladung des Speichers'!$C$17:$C$300,'Beladung des Speichers'!$A$17:$A$300,A630))</f>
        <v/>
      </c>
      <c r="H630" s="112" t="str">
        <f>IF(ISBLANK('Beladung des Speichers'!A630),"",'Beladung des Speichers'!C630)</f>
        <v/>
      </c>
      <c r="I630" s="155" t="str">
        <f>IF(ISBLANK('Beladung des Speichers'!A630),"",SUMIFS('Beladung des Speichers'!$E$17:$E$1001,'Beladung des Speichers'!$A$17:$A$1001,'Ergebnis (detailliert)'!A630))</f>
        <v/>
      </c>
      <c r="J630" s="113" t="str">
        <f>IF(ISBLANK('Beladung des Speichers'!A630),"",'Beladung des Speichers'!E630)</f>
        <v/>
      </c>
      <c r="K630" s="155" t="str">
        <f>IF(ISBLANK('Beladung des Speichers'!A630),"",SUMIFS('Entladung des Speichers'!$C$17:$C$1001,'Entladung des Speichers'!$A$17:$A$1001,'Ergebnis (detailliert)'!A630))</f>
        <v/>
      </c>
      <c r="L630" s="156" t="str">
        <f t="shared" si="38"/>
        <v/>
      </c>
      <c r="M630" s="156" t="str">
        <f>IF(ISBLANK('Entladung des Speichers'!A630),"",'Entladung des Speichers'!C630)</f>
        <v/>
      </c>
      <c r="N630" s="155" t="str">
        <f>IF(ISBLANK('Beladung des Speichers'!A630),"",SUMIFS('Entladung des Speichers'!$E$17:$E$1001,'Entladung des Speichers'!$A$17:$A$1001,'Ergebnis (detailliert)'!$A$17:$A$300))</f>
        <v/>
      </c>
      <c r="O630" s="113" t="str">
        <f t="shared" si="39"/>
        <v/>
      </c>
      <c r="P630" s="17" t="str">
        <f>IFERROR(IF(A630="","",N630*'Ergebnis (detailliert)'!J630/'Ergebnis (detailliert)'!I630),0)</f>
        <v/>
      </c>
      <c r="Q630" s="95" t="str">
        <f t="shared" si="40"/>
        <v/>
      </c>
      <c r="R630" s="96" t="str">
        <f t="shared" si="41"/>
        <v/>
      </c>
      <c r="S630" s="97" t="str">
        <f>IF(A630="","",IF(LOOKUP(A630,Stammdaten!$A$17:$A$1001,Stammdaten!$G$17:$G$1001)="Nein",0,IF(ISBLANK('Beladung des Speichers'!A630),"",ROUND(MIN(J630,Q630)*-1,2))))</f>
        <v/>
      </c>
    </row>
    <row r="631" spans="1:19" x14ac:dyDescent="0.2">
      <c r="A631" s="98" t="str">
        <f>IF('Beladung des Speichers'!A631="","",'Beladung des Speichers'!A631)</f>
        <v/>
      </c>
      <c r="B631" s="98" t="str">
        <f>IF('Beladung des Speichers'!B631="","",'Beladung des Speichers'!B631)</f>
        <v/>
      </c>
      <c r="C631" s="150" t="str">
        <f>IF(ISBLANK('Beladung des Speichers'!A631),"",SUMIFS('Beladung des Speichers'!$C$17:$C$300,'Beladung des Speichers'!$A$17:$A$300,A631)-SUMIFS('Entladung des Speichers'!$C$17:$C$300,'Entladung des Speichers'!$A$17:$A$300,A631)+SUMIFS(Füllstände!$B$17:$B$299,Füllstände!$A$17:$A$299,A631)-SUMIFS(Füllstände!$C$17:$C$299,Füllstände!$A$17:$A$299,A631))</f>
        <v/>
      </c>
      <c r="D631" s="151" t="str">
        <f>IF(ISBLANK('Beladung des Speichers'!A631),"",C631*'Beladung des Speichers'!C631/SUMIFS('Beladung des Speichers'!$C$17:$C$300,'Beladung des Speichers'!$A$17:$A$300,A631))</f>
        <v/>
      </c>
      <c r="E631" s="152" t="str">
        <f>IF(ISBLANK('Beladung des Speichers'!A631),"",1/SUMIFS('Beladung des Speichers'!$C$17:$C$300,'Beladung des Speichers'!$A$17:$A$300,A631)*C631*SUMIF($A$17:$A$300,A631,'Beladung des Speichers'!$E$17:$E$300))</f>
        <v/>
      </c>
      <c r="F631" s="153" t="str">
        <f>IF(ISBLANK('Beladung des Speichers'!A631),"",IF(C631=0,"0,00",D631/C631*E631))</f>
        <v/>
      </c>
      <c r="G631" s="154" t="str">
        <f>IF(ISBLANK('Beladung des Speichers'!A631),"",SUMIFS('Beladung des Speichers'!$C$17:$C$300,'Beladung des Speichers'!$A$17:$A$300,A631))</f>
        <v/>
      </c>
      <c r="H631" s="112" t="str">
        <f>IF(ISBLANK('Beladung des Speichers'!A631),"",'Beladung des Speichers'!C631)</f>
        <v/>
      </c>
      <c r="I631" s="155" t="str">
        <f>IF(ISBLANK('Beladung des Speichers'!A631),"",SUMIFS('Beladung des Speichers'!$E$17:$E$1001,'Beladung des Speichers'!$A$17:$A$1001,'Ergebnis (detailliert)'!A631))</f>
        <v/>
      </c>
      <c r="J631" s="113" t="str">
        <f>IF(ISBLANK('Beladung des Speichers'!A631),"",'Beladung des Speichers'!E631)</f>
        <v/>
      </c>
      <c r="K631" s="155" t="str">
        <f>IF(ISBLANK('Beladung des Speichers'!A631),"",SUMIFS('Entladung des Speichers'!$C$17:$C$1001,'Entladung des Speichers'!$A$17:$A$1001,'Ergebnis (detailliert)'!A631))</f>
        <v/>
      </c>
      <c r="L631" s="156" t="str">
        <f t="shared" si="38"/>
        <v/>
      </c>
      <c r="M631" s="156" t="str">
        <f>IF(ISBLANK('Entladung des Speichers'!A631),"",'Entladung des Speichers'!C631)</f>
        <v/>
      </c>
      <c r="N631" s="155" t="str">
        <f>IF(ISBLANK('Beladung des Speichers'!A631),"",SUMIFS('Entladung des Speichers'!$E$17:$E$1001,'Entladung des Speichers'!$A$17:$A$1001,'Ergebnis (detailliert)'!$A$17:$A$300))</f>
        <v/>
      </c>
      <c r="O631" s="113" t="str">
        <f t="shared" si="39"/>
        <v/>
      </c>
      <c r="P631" s="17" t="str">
        <f>IFERROR(IF(A631="","",N631*'Ergebnis (detailliert)'!J631/'Ergebnis (detailliert)'!I631),0)</f>
        <v/>
      </c>
      <c r="Q631" s="95" t="str">
        <f t="shared" si="40"/>
        <v/>
      </c>
      <c r="R631" s="96" t="str">
        <f t="shared" si="41"/>
        <v/>
      </c>
      <c r="S631" s="97" t="str">
        <f>IF(A631="","",IF(LOOKUP(A631,Stammdaten!$A$17:$A$1001,Stammdaten!$G$17:$G$1001)="Nein",0,IF(ISBLANK('Beladung des Speichers'!A631),"",ROUND(MIN(J631,Q631)*-1,2))))</f>
        <v/>
      </c>
    </row>
    <row r="632" spans="1:19" x14ac:dyDescent="0.2">
      <c r="A632" s="98" t="str">
        <f>IF('Beladung des Speichers'!A632="","",'Beladung des Speichers'!A632)</f>
        <v/>
      </c>
      <c r="B632" s="98" t="str">
        <f>IF('Beladung des Speichers'!B632="","",'Beladung des Speichers'!B632)</f>
        <v/>
      </c>
      <c r="C632" s="150" t="str">
        <f>IF(ISBLANK('Beladung des Speichers'!A632),"",SUMIFS('Beladung des Speichers'!$C$17:$C$300,'Beladung des Speichers'!$A$17:$A$300,A632)-SUMIFS('Entladung des Speichers'!$C$17:$C$300,'Entladung des Speichers'!$A$17:$A$300,A632)+SUMIFS(Füllstände!$B$17:$B$299,Füllstände!$A$17:$A$299,A632)-SUMIFS(Füllstände!$C$17:$C$299,Füllstände!$A$17:$A$299,A632))</f>
        <v/>
      </c>
      <c r="D632" s="151" t="str">
        <f>IF(ISBLANK('Beladung des Speichers'!A632),"",C632*'Beladung des Speichers'!C632/SUMIFS('Beladung des Speichers'!$C$17:$C$300,'Beladung des Speichers'!$A$17:$A$300,A632))</f>
        <v/>
      </c>
      <c r="E632" s="152" t="str">
        <f>IF(ISBLANK('Beladung des Speichers'!A632),"",1/SUMIFS('Beladung des Speichers'!$C$17:$C$300,'Beladung des Speichers'!$A$17:$A$300,A632)*C632*SUMIF($A$17:$A$300,A632,'Beladung des Speichers'!$E$17:$E$300))</f>
        <v/>
      </c>
      <c r="F632" s="153" t="str">
        <f>IF(ISBLANK('Beladung des Speichers'!A632),"",IF(C632=0,"0,00",D632/C632*E632))</f>
        <v/>
      </c>
      <c r="G632" s="154" t="str">
        <f>IF(ISBLANK('Beladung des Speichers'!A632),"",SUMIFS('Beladung des Speichers'!$C$17:$C$300,'Beladung des Speichers'!$A$17:$A$300,A632))</f>
        <v/>
      </c>
      <c r="H632" s="112" t="str">
        <f>IF(ISBLANK('Beladung des Speichers'!A632),"",'Beladung des Speichers'!C632)</f>
        <v/>
      </c>
      <c r="I632" s="155" t="str">
        <f>IF(ISBLANK('Beladung des Speichers'!A632),"",SUMIFS('Beladung des Speichers'!$E$17:$E$1001,'Beladung des Speichers'!$A$17:$A$1001,'Ergebnis (detailliert)'!A632))</f>
        <v/>
      </c>
      <c r="J632" s="113" t="str">
        <f>IF(ISBLANK('Beladung des Speichers'!A632),"",'Beladung des Speichers'!E632)</f>
        <v/>
      </c>
      <c r="K632" s="155" t="str">
        <f>IF(ISBLANK('Beladung des Speichers'!A632),"",SUMIFS('Entladung des Speichers'!$C$17:$C$1001,'Entladung des Speichers'!$A$17:$A$1001,'Ergebnis (detailliert)'!A632))</f>
        <v/>
      </c>
      <c r="L632" s="156" t="str">
        <f t="shared" si="38"/>
        <v/>
      </c>
      <c r="M632" s="156" t="str">
        <f>IF(ISBLANK('Entladung des Speichers'!A632),"",'Entladung des Speichers'!C632)</f>
        <v/>
      </c>
      <c r="N632" s="155" t="str">
        <f>IF(ISBLANK('Beladung des Speichers'!A632),"",SUMIFS('Entladung des Speichers'!$E$17:$E$1001,'Entladung des Speichers'!$A$17:$A$1001,'Ergebnis (detailliert)'!$A$17:$A$300))</f>
        <v/>
      </c>
      <c r="O632" s="113" t="str">
        <f t="shared" si="39"/>
        <v/>
      </c>
      <c r="P632" s="17" t="str">
        <f>IFERROR(IF(A632="","",N632*'Ergebnis (detailliert)'!J632/'Ergebnis (detailliert)'!I632),0)</f>
        <v/>
      </c>
      <c r="Q632" s="95" t="str">
        <f t="shared" si="40"/>
        <v/>
      </c>
      <c r="R632" s="96" t="str">
        <f t="shared" si="41"/>
        <v/>
      </c>
      <c r="S632" s="97" t="str">
        <f>IF(A632="","",IF(LOOKUP(A632,Stammdaten!$A$17:$A$1001,Stammdaten!$G$17:$G$1001)="Nein",0,IF(ISBLANK('Beladung des Speichers'!A632),"",ROUND(MIN(J632,Q632)*-1,2))))</f>
        <v/>
      </c>
    </row>
    <row r="633" spans="1:19" x14ac:dyDescent="0.2">
      <c r="A633" s="98" t="str">
        <f>IF('Beladung des Speichers'!A633="","",'Beladung des Speichers'!A633)</f>
        <v/>
      </c>
      <c r="B633" s="98" t="str">
        <f>IF('Beladung des Speichers'!B633="","",'Beladung des Speichers'!B633)</f>
        <v/>
      </c>
      <c r="C633" s="150" t="str">
        <f>IF(ISBLANK('Beladung des Speichers'!A633),"",SUMIFS('Beladung des Speichers'!$C$17:$C$300,'Beladung des Speichers'!$A$17:$A$300,A633)-SUMIFS('Entladung des Speichers'!$C$17:$C$300,'Entladung des Speichers'!$A$17:$A$300,A633)+SUMIFS(Füllstände!$B$17:$B$299,Füllstände!$A$17:$A$299,A633)-SUMIFS(Füllstände!$C$17:$C$299,Füllstände!$A$17:$A$299,A633))</f>
        <v/>
      </c>
      <c r="D633" s="151" t="str">
        <f>IF(ISBLANK('Beladung des Speichers'!A633),"",C633*'Beladung des Speichers'!C633/SUMIFS('Beladung des Speichers'!$C$17:$C$300,'Beladung des Speichers'!$A$17:$A$300,A633))</f>
        <v/>
      </c>
      <c r="E633" s="152" t="str">
        <f>IF(ISBLANK('Beladung des Speichers'!A633),"",1/SUMIFS('Beladung des Speichers'!$C$17:$C$300,'Beladung des Speichers'!$A$17:$A$300,A633)*C633*SUMIF($A$17:$A$300,A633,'Beladung des Speichers'!$E$17:$E$300))</f>
        <v/>
      </c>
      <c r="F633" s="153" t="str">
        <f>IF(ISBLANK('Beladung des Speichers'!A633),"",IF(C633=0,"0,00",D633/C633*E633))</f>
        <v/>
      </c>
      <c r="G633" s="154" t="str">
        <f>IF(ISBLANK('Beladung des Speichers'!A633),"",SUMIFS('Beladung des Speichers'!$C$17:$C$300,'Beladung des Speichers'!$A$17:$A$300,A633))</f>
        <v/>
      </c>
      <c r="H633" s="112" t="str">
        <f>IF(ISBLANK('Beladung des Speichers'!A633),"",'Beladung des Speichers'!C633)</f>
        <v/>
      </c>
      <c r="I633" s="155" t="str">
        <f>IF(ISBLANK('Beladung des Speichers'!A633),"",SUMIFS('Beladung des Speichers'!$E$17:$E$1001,'Beladung des Speichers'!$A$17:$A$1001,'Ergebnis (detailliert)'!A633))</f>
        <v/>
      </c>
      <c r="J633" s="113" t="str">
        <f>IF(ISBLANK('Beladung des Speichers'!A633),"",'Beladung des Speichers'!E633)</f>
        <v/>
      </c>
      <c r="K633" s="155" t="str">
        <f>IF(ISBLANK('Beladung des Speichers'!A633),"",SUMIFS('Entladung des Speichers'!$C$17:$C$1001,'Entladung des Speichers'!$A$17:$A$1001,'Ergebnis (detailliert)'!A633))</f>
        <v/>
      </c>
      <c r="L633" s="156" t="str">
        <f t="shared" si="38"/>
        <v/>
      </c>
      <c r="M633" s="156" t="str">
        <f>IF(ISBLANK('Entladung des Speichers'!A633),"",'Entladung des Speichers'!C633)</f>
        <v/>
      </c>
      <c r="N633" s="155" t="str">
        <f>IF(ISBLANK('Beladung des Speichers'!A633),"",SUMIFS('Entladung des Speichers'!$E$17:$E$1001,'Entladung des Speichers'!$A$17:$A$1001,'Ergebnis (detailliert)'!$A$17:$A$300))</f>
        <v/>
      </c>
      <c r="O633" s="113" t="str">
        <f t="shared" si="39"/>
        <v/>
      </c>
      <c r="P633" s="17" t="str">
        <f>IFERROR(IF(A633="","",N633*'Ergebnis (detailliert)'!J633/'Ergebnis (detailliert)'!I633),0)</f>
        <v/>
      </c>
      <c r="Q633" s="95" t="str">
        <f t="shared" si="40"/>
        <v/>
      </c>
      <c r="R633" s="96" t="str">
        <f t="shared" si="41"/>
        <v/>
      </c>
      <c r="S633" s="97" t="str">
        <f>IF(A633="","",IF(LOOKUP(A633,Stammdaten!$A$17:$A$1001,Stammdaten!$G$17:$G$1001)="Nein",0,IF(ISBLANK('Beladung des Speichers'!A633),"",ROUND(MIN(J633,Q633)*-1,2))))</f>
        <v/>
      </c>
    </row>
    <row r="634" spans="1:19" x14ac:dyDescent="0.2">
      <c r="A634" s="98" t="str">
        <f>IF('Beladung des Speichers'!A634="","",'Beladung des Speichers'!A634)</f>
        <v/>
      </c>
      <c r="B634" s="98" t="str">
        <f>IF('Beladung des Speichers'!B634="","",'Beladung des Speichers'!B634)</f>
        <v/>
      </c>
      <c r="C634" s="150" t="str">
        <f>IF(ISBLANK('Beladung des Speichers'!A634),"",SUMIFS('Beladung des Speichers'!$C$17:$C$300,'Beladung des Speichers'!$A$17:$A$300,A634)-SUMIFS('Entladung des Speichers'!$C$17:$C$300,'Entladung des Speichers'!$A$17:$A$300,A634)+SUMIFS(Füllstände!$B$17:$B$299,Füllstände!$A$17:$A$299,A634)-SUMIFS(Füllstände!$C$17:$C$299,Füllstände!$A$17:$A$299,A634))</f>
        <v/>
      </c>
      <c r="D634" s="151" t="str">
        <f>IF(ISBLANK('Beladung des Speichers'!A634),"",C634*'Beladung des Speichers'!C634/SUMIFS('Beladung des Speichers'!$C$17:$C$300,'Beladung des Speichers'!$A$17:$A$300,A634))</f>
        <v/>
      </c>
      <c r="E634" s="152" t="str">
        <f>IF(ISBLANK('Beladung des Speichers'!A634),"",1/SUMIFS('Beladung des Speichers'!$C$17:$C$300,'Beladung des Speichers'!$A$17:$A$300,A634)*C634*SUMIF($A$17:$A$300,A634,'Beladung des Speichers'!$E$17:$E$300))</f>
        <v/>
      </c>
      <c r="F634" s="153" t="str">
        <f>IF(ISBLANK('Beladung des Speichers'!A634),"",IF(C634=0,"0,00",D634/C634*E634))</f>
        <v/>
      </c>
      <c r="G634" s="154" t="str">
        <f>IF(ISBLANK('Beladung des Speichers'!A634),"",SUMIFS('Beladung des Speichers'!$C$17:$C$300,'Beladung des Speichers'!$A$17:$A$300,A634))</f>
        <v/>
      </c>
      <c r="H634" s="112" t="str">
        <f>IF(ISBLANK('Beladung des Speichers'!A634),"",'Beladung des Speichers'!C634)</f>
        <v/>
      </c>
      <c r="I634" s="155" t="str">
        <f>IF(ISBLANK('Beladung des Speichers'!A634),"",SUMIFS('Beladung des Speichers'!$E$17:$E$1001,'Beladung des Speichers'!$A$17:$A$1001,'Ergebnis (detailliert)'!A634))</f>
        <v/>
      </c>
      <c r="J634" s="113" t="str">
        <f>IF(ISBLANK('Beladung des Speichers'!A634),"",'Beladung des Speichers'!E634)</f>
        <v/>
      </c>
      <c r="K634" s="155" t="str">
        <f>IF(ISBLANK('Beladung des Speichers'!A634),"",SUMIFS('Entladung des Speichers'!$C$17:$C$1001,'Entladung des Speichers'!$A$17:$A$1001,'Ergebnis (detailliert)'!A634))</f>
        <v/>
      </c>
      <c r="L634" s="156" t="str">
        <f t="shared" si="38"/>
        <v/>
      </c>
      <c r="M634" s="156" t="str">
        <f>IF(ISBLANK('Entladung des Speichers'!A634),"",'Entladung des Speichers'!C634)</f>
        <v/>
      </c>
      <c r="N634" s="155" t="str">
        <f>IF(ISBLANK('Beladung des Speichers'!A634),"",SUMIFS('Entladung des Speichers'!$E$17:$E$1001,'Entladung des Speichers'!$A$17:$A$1001,'Ergebnis (detailliert)'!$A$17:$A$300))</f>
        <v/>
      </c>
      <c r="O634" s="113" t="str">
        <f t="shared" si="39"/>
        <v/>
      </c>
      <c r="P634" s="17" t="str">
        <f>IFERROR(IF(A634="","",N634*'Ergebnis (detailliert)'!J634/'Ergebnis (detailliert)'!I634),0)</f>
        <v/>
      </c>
      <c r="Q634" s="95" t="str">
        <f t="shared" si="40"/>
        <v/>
      </c>
      <c r="R634" s="96" t="str">
        <f t="shared" si="41"/>
        <v/>
      </c>
      <c r="S634" s="97" t="str">
        <f>IF(A634="","",IF(LOOKUP(A634,Stammdaten!$A$17:$A$1001,Stammdaten!$G$17:$G$1001)="Nein",0,IF(ISBLANK('Beladung des Speichers'!A634),"",ROUND(MIN(J634,Q634)*-1,2))))</f>
        <v/>
      </c>
    </row>
    <row r="635" spans="1:19" x14ac:dyDescent="0.2">
      <c r="A635" s="98" t="str">
        <f>IF('Beladung des Speichers'!A635="","",'Beladung des Speichers'!A635)</f>
        <v/>
      </c>
      <c r="B635" s="98" t="str">
        <f>IF('Beladung des Speichers'!B635="","",'Beladung des Speichers'!B635)</f>
        <v/>
      </c>
      <c r="C635" s="150" t="str">
        <f>IF(ISBLANK('Beladung des Speichers'!A635),"",SUMIFS('Beladung des Speichers'!$C$17:$C$300,'Beladung des Speichers'!$A$17:$A$300,A635)-SUMIFS('Entladung des Speichers'!$C$17:$C$300,'Entladung des Speichers'!$A$17:$A$300,A635)+SUMIFS(Füllstände!$B$17:$B$299,Füllstände!$A$17:$A$299,A635)-SUMIFS(Füllstände!$C$17:$C$299,Füllstände!$A$17:$A$299,A635))</f>
        <v/>
      </c>
      <c r="D635" s="151" t="str">
        <f>IF(ISBLANK('Beladung des Speichers'!A635),"",C635*'Beladung des Speichers'!C635/SUMIFS('Beladung des Speichers'!$C$17:$C$300,'Beladung des Speichers'!$A$17:$A$300,A635))</f>
        <v/>
      </c>
      <c r="E635" s="152" t="str">
        <f>IF(ISBLANK('Beladung des Speichers'!A635),"",1/SUMIFS('Beladung des Speichers'!$C$17:$C$300,'Beladung des Speichers'!$A$17:$A$300,A635)*C635*SUMIF($A$17:$A$300,A635,'Beladung des Speichers'!$E$17:$E$300))</f>
        <v/>
      </c>
      <c r="F635" s="153" t="str">
        <f>IF(ISBLANK('Beladung des Speichers'!A635),"",IF(C635=0,"0,00",D635/C635*E635))</f>
        <v/>
      </c>
      <c r="G635" s="154" t="str">
        <f>IF(ISBLANK('Beladung des Speichers'!A635),"",SUMIFS('Beladung des Speichers'!$C$17:$C$300,'Beladung des Speichers'!$A$17:$A$300,A635))</f>
        <v/>
      </c>
      <c r="H635" s="112" t="str">
        <f>IF(ISBLANK('Beladung des Speichers'!A635),"",'Beladung des Speichers'!C635)</f>
        <v/>
      </c>
      <c r="I635" s="155" t="str">
        <f>IF(ISBLANK('Beladung des Speichers'!A635),"",SUMIFS('Beladung des Speichers'!$E$17:$E$1001,'Beladung des Speichers'!$A$17:$A$1001,'Ergebnis (detailliert)'!A635))</f>
        <v/>
      </c>
      <c r="J635" s="113" t="str">
        <f>IF(ISBLANK('Beladung des Speichers'!A635),"",'Beladung des Speichers'!E635)</f>
        <v/>
      </c>
      <c r="K635" s="155" t="str">
        <f>IF(ISBLANK('Beladung des Speichers'!A635),"",SUMIFS('Entladung des Speichers'!$C$17:$C$1001,'Entladung des Speichers'!$A$17:$A$1001,'Ergebnis (detailliert)'!A635))</f>
        <v/>
      </c>
      <c r="L635" s="156" t="str">
        <f t="shared" si="38"/>
        <v/>
      </c>
      <c r="M635" s="156" t="str">
        <f>IF(ISBLANK('Entladung des Speichers'!A635),"",'Entladung des Speichers'!C635)</f>
        <v/>
      </c>
      <c r="N635" s="155" t="str">
        <f>IF(ISBLANK('Beladung des Speichers'!A635),"",SUMIFS('Entladung des Speichers'!$E$17:$E$1001,'Entladung des Speichers'!$A$17:$A$1001,'Ergebnis (detailliert)'!$A$17:$A$300))</f>
        <v/>
      </c>
      <c r="O635" s="113" t="str">
        <f t="shared" si="39"/>
        <v/>
      </c>
      <c r="P635" s="17" t="str">
        <f>IFERROR(IF(A635="","",N635*'Ergebnis (detailliert)'!J635/'Ergebnis (detailliert)'!I635),0)</f>
        <v/>
      </c>
      <c r="Q635" s="95" t="str">
        <f t="shared" si="40"/>
        <v/>
      </c>
      <c r="R635" s="96" t="str">
        <f t="shared" si="41"/>
        <v/>
      </c>
      <c r="S635" s="97" t="str">
        <f>IF(A635="","",IF(LOOKUP(A635,Stammdaten!$A$17:$A$1001,Stammdaten!$G$17:$G$1001)="Nein",0,IF(ISBLANK('Beladung des Speichers'!A635),"",ROUND(MIN(J635,Q635)*-1,2))))</f>
        <v/>
      </c>
    </row>
    <row r="636" spans="1:19" x14ac:dyDescent="0.2">
      <c r="A636" s="98" t="str">
        <f>IF('Beladung des Speichers'!A636="","",'Beladung des Speichers'!A636)</f>
        <v/>
      </c>
      <c r="B636" s="98" t="str">
        <f>IF('Beladung des Speichers'!B636="","",'Beladung des Speichers'!B636)</f>
        <v/>
      </c>
      <c r="C636" s="150" t="str">
        <f>IF(ISBLANK('Beladung des Speichers'!A636),"",SUMIFS('Beladung des Speichers'!$C$17:$C$300,'Beladung des Speichers'!$A$17:$A$300,A636)-SUMIFS('Entladung des Speichers'!$C$17:$C$300,'Entladung des Speichers'!$A$17:$A$300,A636)+SUMIFS(Füllstände!$B$17:$B$299,Füllstände!$A$17:$A$299,A636)-SUMIFS(Füllstände!$C$17:$C$299,Füllstände!$A$17:$A$299,A636))</f>
        <v/>
      </c>
      <c r="D636" s="151" t="str">
        <f>IF(ISBLANK('Beladung des Speichers'!A636),"",C636*'Beladung des Speichers'!C636/SUMIFS('Beladung des Speichers'!$C$17:$C$300,'Beladung des Speichers'!$A$17:$A$300,A636))</f>
        <v/>
      </c>
      <c r="E636" s="152" t="str">
        <f>IF(ISBLANK('Beladung des Speichers'!A636),"",1/SUMIFS('Beladung des Speichers'!$C$17:$C$300,'Beladung des Speichers'!$A$17:$A$300,A636)*C636*SUMIF($A$17:$A$300,A636,'Beladung des Speichers'!$E$17:$E$300))</f>
        <v/>
      </c>
      <c r="F636" s="153" t="str">
        <f>IF(ISBLANK('Beladung des Speichers'!A636),"",IF(C636=0,"0,00",D636/C636*E636))</f>
        <v/>
      </c>
      <c r="G636" s="154" t="str">
        <f>IF(ISBLANK('Beladung des Speichers'!A636),"",SUMIFS('Beladung des Speichers'!$C$17:$C$300,'Beladung des Speichers'!$A$17:$A$300,A636))</f>
        <v/>
      </c>
      <c r="H636" s="112" t="str">
        <f>IF(ISBLANK('Beladung des Speichers'!A636),"",'Beladung des Speichers'!C636)</f>
        <v/>
      </c>
      <c r="I636" s="155" t="str">
        <f>IF(ISBLANK('Beladung des Speichers'!A636),"",SUMIFS('Beladung des Speichers'!$E$17:$E$1001,'Beladung des Speichers'!$A$17:$A$1001,'Ergebnis (detailliert)'!A636))</f>
        <v/>
      </c>
      <c r="J636" s="113" t="str">
        <f>IF(ISBLANK('Beladung des Speichers'!A636),"",'Beladung des Speichers'!E636)</f>
        <v/>
      </c>
      <c r="K636" s="155" t="str">
        <f>IF(ISBLANK('Beladung des Speichers'!A636),"",SUMIFS('Entladung des Speichers'!$C$17:$C$1001,'Entladung des Speichers'!$A$17:$A$1001,'Ergebnis (detailliert)'!A636))</f>
        <v/>
      </c>
      <c r="L636" s="156" t="str">
        <f t="shared" si="38"/>
        <v/>
      </c>
      <c r="M636" s="156" t="str">
        <f>IF(ISBLANK('Entladung des Speichers'!A636),"",'Entladung des Speichers'!C636)</f>
        <v/>
      </c>
      <c r="N636" s="155" t="str">
        <f>IF(ISBLANK('Beladung des Speichers'!A636),"",SUMIFS('Entladung des Speichers'!$E$17:$E$1001,'Entladung des Speichers'!$A$17:$A$1001,'Ergebnis (detailliert)'!$A$17:$A$300))</f>
        <v/>
      </c>
      <c r="O636" s="113" t="str">
        <f t="shared" si="39"/>
        <v/>
      </c>
      <c r="P636" s="17" t="str">
        <f>IFERROR(IF(A636="","",N636*'Ergebnis (detailliert)'!J636/'Ergebnis (detailliert)'!I636),0)</f>
        <v/>
      </c>
      <c r="Q636" s="95" t="str">
        <f t="shared" si="40"/>
        <v/>
      </c>
      <c r="R636" s="96" t="str">
        <f t="shared" si="41"/>
        <v/>
      </c>
      <c r="S636" s="97" t="str">
        <f>IF(A636="","",IF(LOOKUP(A636,Stammdaten!$A$17:$A$1001,Stammdaten!$G$17:$G$1001)="Nein",0,IF(ISBLANK('Beladung des Speichers'!A636),"",ROUND(MIN(J636,Q636)*-1,2))))</f>
        <v/>
      </c>
    </row>
    <row r="637" spans="1:19" x14ac:dyDescent="0.2">
      <c r="A637" s="98" t="str">
        <f>IF('Beladung des Speichers'!A637="","",'Beladung des Speichers'!A637)</f>
        <v/>
      </c>
      <c r="B637" s="98" t="str">
        <f>IF('Beladung des Speichers'!B637="","",'Beladung des Speichers'!B637)</f>
        <v/>
      </c>
      <c r="C637" s="150" t="str">
        <f>IF(ISBLANK('Beladung des Speichers'!A637),"",SUMIFS('Beladung des Speichers'!$C$17:$C$300,'Beladung des Speichers'!$A$17:$A$300,A637)-SUMIFS('Entladung des Speichers'!$C$17:$C$300,'Entladung des Speichers'!$A$17:$A$300,A637)+SUMIFS(Füllstände!$B$17:$B$299,Füllstände!$A$17:$A$299,A637)-SUMIFS(Füllstände!$C$17:$C$299,Füllstände!$A$17:$A$299,A637))</f>
        <v/>
      </c>
      <c r="D637" s="151" t="str">
        <f>IF(ISBLANK('Beladung des Speichers'!A637),"",C637*'Beladung des Speichers'!C637/SUMIFS('Beladung des Speichers'!$C$17:$C$300,'Beladung des Speichers'!$A$17:$A$300,A637))</f>
        <v/>
      </c>
      <c r="E637" s="152" t="str">
        <f>IF(ISBLANK('Beladung des Speichers'!A637),"",1/SUMIFS('Beladung des Speichers'!$C$17:$C$300,'Beladung des Speichers'!$A$17:$A$300,A637)*C637*SUMIF($A$17:$A$300,A637,'Beladung des Speichers'!$E$17:$E$300))</f>
        <v/>
      </c>
      <c r="F637" s="153" t="str">
        <f>IF(ISBLANK('Beladung des Speichers'!A637),"",IF(C637=0,"0,00",D637/C637*E637))</f>
        <v/>
      </c>
      <c r="G637" s="154" t="str">
        <f>IF(ISBLANK('Beladung des Speichers'!A637),"",SUMIFS('Beladung des Speichers'!$C$17:$C$300,'Beladung des Speichers'!$A$17:$A$300,A637))</f>
        <v/>
      </c>
      <c r="H637" s="112" t="str">
        <f>IF(ISBLANK('Beladung des Speichers'!A637),"",'Beladung des Speichers'!C637)</f>
        <v/>
      </c>
      <c r="I637" s="155" t="str">
        <f>IF(ISBLANK('Beladung des Speichers'!A637),"",SUMIFS('Beladung des Speichers'!$E$17:$E$1001,'Beladung des Speichers'!$A$17:$A$1001,'Ergebnis (detailliert)'!A637))</f>
        <v/>
      </c>
      <c r="J637" s="113" t="str">
        <f>IF(ISBLANK('Beladung des Speichers'!A637),"",'Beladung des Speichers'!E637)</f>
        <v/>
      </c>
      <c r="K637" s="155" t="str">
        <f>IF(ISBLANK('Beladung des Speichers'!A637),"",SUMIFS('Entladung des Speichers'!$C$17:$C$1001,'Entladung des Speichers'!$A$17:$A$1001,'Ergebnis (detailliert)'!A637))</f>
        <v/>
      </c>
      <c r="L637" s="156" t="str">
        <f t="shared" si="38"/>
        <v/>
      </c>
      <c r="M637" s="156" t="str">
        <f>IF(ISBLANK('Entladung des Speichers'!A637),"",'Entladung des Speichers'!C637)</f>
        <v/>
      </c>
      <c r="N637" s="155" t="str">
        <f>IF(ISBLANK('Beladung des Speichers'!A637),"",SUMIFS('Entladung des Speichers'!$E$17:$E$1001,'Entladung des Speichers'!$A$17:$A$1001,'Ergebnis (detailliert)'!$A$17:$A$300))</f>
        <v/>
      </c>
      <c r="O637" s="113" t="str">
        <f t="shared" si="39"/>
        <v/>
      </c>
      <c r="P637" s="17" t="str">
        <f>IFERROR(IF(A637="","",N637*'Ergebnis (detailliert)'!J637/'Ergebnis (detailliert)'!I637),0)</f>
        <v/>
      </c>
      <c r="Q637" s="95" t="str">
        <f t="shared" si="40"/>
        <v/>
      </c>
      <c r="R637" s="96" t="str">
        <f t="shared" si="41"/>
        <v/>
      </c>
      <c r="S637" s="97" t="str">
        <f>IF(A637="","",IF(LOOKUP(A637,Stammdaten!$A$17:$A$1001,Stammdaten!$G$17:$G$1001)="Nein",0,IF(ISBLANK('Beladung des Speichers'!A637),"",ROUND(MIN(J637,Q637)*-1,2))))</f>
        <v/>
      </c>
    </row>
    <row r="638" spans="1:19" x14ac:dyDescent="0.2">
      <c r="A638" s="98" t="str">
        <f>IF('Beladung des Speichers'!A638="","",'Beladung des Speichers'!A638)</f>
        <v/>
      </c>
      <c r="B638" s="98" t="str">
        <f>IF('Beladung des Speichers'!B638="","",'Beladung des Speichers'!B638)</f>
        <v/>
      </c>
      <c r="C638" s="150" t="str">
        <f>IF(ISBLANK('Beladung des Speichers'!A638),"",SUMIFS('Beladung des Speichers'!$C$17:$C$300,'Beladung des Speichers'!$A$17:$A$300,A638)-SUMIFS('Entladung des Speichers'!$C$17:$C$300,'Entladung des Speichers'!$A$17:$A$300,A638)+SUMIFS(Füllstände!$B$17:$B$299,Füllstände!$A$17:$A$299,A638)-SUMIFS(Füllstände!$C$17:$C$299,Füllstände!$A$17:$A$299,A638))</f>
        <v/>
      </c>
      <c r="D638" s="151" t="str">
        <f>IF(ISBLANK('Beladung des Speichers'!A638),"",C638*'Beladung des Speichers'!C638/SUMIFS('Beladung des Speichers'!$C$17:$C$300,'Beladung des Speichers'!$A$17:$A$300,A638))</f>
        <v/>
      </c>
      <c r="E638" s="152" t="str">
        <f>IF(ISBLANK('Beladung des Speichers'!A638),"",1/SUMIFS('Beladung des Speichers'!$C$17:$C$300,'Beladung des Speichers'!$A$17:$A$300,A638)*C638*SUMIF($A$17:$A$300,A638,'Beladung des Speichers'!$E$17:$E$300))</f>
        <v/>
      </c>
      <c r="F638" s="153" t="str">
        <f>IF(ISBLANK('Beladung des Speichers'!A638),"",IF(C638=0,"0,00",D638/C638*E638))</f>
        <v/>
      </c>
      <c r="G638" s="154" t="str">
        <f>IF(ISBLANK('Beladung des Speichers'!A638),"",SUMIFS('Beladung des Speichers'!$C$17:$C$300,'Beladung des Speichers'!$A$17:$A$300,A638))</f>
        <v/>
      </c>
      <c r="H638" s="112" t="str">
        <f>IF(ISBLANK('Beladung des Speichers'!A638),"",'Beladung des Speichers'!C638)</f>
        <v/>
      </c>
      <c r="I638" s="155" t="str">
        <f>IF(ISBLANK('Beladung des Speichers'!A638),"",SUMIFS('Beladung des Speichers'!$E$17:$E$1001,'Beladung des Speichers'!$A$17:$A$1001,'Ergebnis (detailliert)'!A638))</f>
        <v/>
      </c>
      <c r="J638" s="113" t="str">
        <f>IF(ISBLANK('Beladung des Speichers'!A638),"",'Beladung des Speichers'!E638)</f>
        <v/>
      </c>
      <c r="K638" s="155" t="str">
        <f>IF(ISBLANK('Beladung des Speichers'!A638),"",SUMIFS('Entladung des Speichers'!$C$17:$C$1001,'Entladung des Speichers'!$A$17:$A$1001,'Ergebnis (detailliert)'!A638))</f>
        <v/>
      </c>
      <c r="L638" s="156" t="str">
        <f t="shared" si="38"/>
        <v/>
      </c>
      <c r="M638" s="156" t="str">
        <f>IF(ISBLANK('Entladung des Speichers'!A638),"",'Entladung des Speichers'!C638)</f>
        <v/>
      </c>
      <c r="N638" s="155" t="str">
        <f>IF(ISBLANK('Beladung des Speichers'!A638),"",SUMIFS('Entladung des Speichers'!$E$17:$E$1001,'Entladung des Speichers'!$A$17:$A$1001,'Ergebnis (detailliert)'!$A$17:$A$300))</f>
        <v/>
      </c>
      <c r="O638" s="113" t="str">
        <f t="shared" si="39"/>
        <v/>
      </c>
      <c r="P638" s="17" t="str">
        <f>IFERROR(IF(A638="","",N638*'Ergebnis (detailliert)'!J638/'Ergebnis (detailliert)'!I638),0)</f>
        <v/>
      </c>
      <c r="Q638" s="95" t="str">
        <f t="shared" si="40"/>
        <v/>
      </c>
      <c r="R638" s="96" t="str">
        <f t="shared" si="41"/>
        <v/>
      </c>
      <c r="S638" s="97" t="str">
        <f>IF(A638="","",IF(LOOKUP(A638,Stammdaten!$A$17:$A$1001,Stammdaten!$G$17:$G$1001)="Nein",0,IF(ISBLANK('Beladung des Speichers'!A638),"",ROUND(MIN(J638,Q638)*-1,2))))</f>
        <v/>
      </c>
    </row>
    <row r="639" spans="1:19" x14ac:dyDescent="0.2">
      <c r="A639" s="98" t="str">
        <f>IF('Beladung des Speichers'!A639="","",'Beladung des Speichers'!A639)</f>
        <v/>
      </c>
      <c r="B639" s="98" t="str">
        <f>IF('Beladung des Speichers'!B639="","",'Beladung des Speichers'!B639)</f>
        <v/>
      </c>
      <c r="C639" s="150" t="str">
        <f>IF(ISBLANK('Beladung des Speichers'!A639),"",SUMIFS('Beladung des Speichers'!$C$17:$C$300,'Beladung des Speichers'!$A$17:$A$300,A639)-SUMIFS('Entladung des Speichers'!$C$17:$C$300,'Entladung des Speichers'!$A$17:$A$300,A639)+SUMIFS(Füllstände!$B$17:$B$299,Füllstände!$A$17:$A$299,A639)-SUMIFS(Füllstände!$C$17:$C$299,Füllstände!$A$17:$A$299,A639))</f>
        <v/>
      </c>
      <c r="D639" s="151" t="str">
        <f>IF(ISBLANK('Beladung des Speichers'!A639),"",C639*'Beladung des Speichers'!C639/SUMIFS('Beladung des Speichers'!$C$17:$C$300,'Beladung des Speichers'!$A$17:$A$300,A639))</f>
        <v/>
      </c>
      <c r="E639" s="152" t="str">
        <f>IF(ISBLANK('Beladung des Speichers'!A639),"",1/SUMIFS('Beladung des Speichers'!$C$17:$C$300,'Beladung des Speichers'!$A$17:$A$300,A639)*C639*SUMIF($A$17:$A$300,A639,'Beladung des Speichers'!$E$17:$E$300))</f>
        <v/>
      </c>
      <c r="F639" s="153" t="str">
        <f>IF(ISBLANK('Beladung des Speichers'!A639),"",IF(C639=0,"0,00",D639/C639*E639))</f>
        <v/>
      </c>
      <c r="G639" s="154" t="str">
        <f>IF(ISBLANK('Beladung des Speichers'!A639),"",SUMIFS('Beladung des Speichers'!$C$17:$C$300,'Beladung des Speichers'!$A$17:$A$300,A639))</f>
        <v/>
      </c>
      <c r="H639" s="112" t="str">
        <f>IF(ISBLANK('Beladung des Speichers'!A639),"",'Beladung des Speichers'!C639)</f>
        <v/>
      </c>
      <c r="I639" s="155" t="str">
        <f>IF(ISBLANK('Beladung des Speichers'!A639),"",SUMIFS('Beladung des Speichers'!$E$17:$E$1001,'Beladung des Speichers'!$A$17:$A$1001,'Ergebnis (detailliert)'!A639))</f>
        <v/>
      </c>
      <c r="J639" s="113" t="str">
        <f>IF(ISBLANK('Beladung des Speichers'!A639),"",'Beladung des Speichers'!E639)</f>
        <v/>
      </c>
      <c r="K639" s="155" t="str">
        <f>IF(ISBLANK('Beladung des Speichers'!A639),"",SUMIFS('Entladung des Speichers'!$C$17:$C$1001,'Entladung des Speichers'!$A$17:$A$1001,'Ergebnis (detailliert)'!A639))</f>
        <v/>
      </c>
      <c r="L639" s="156" t="str">
        <f t="shared" si="38"/>
        <v/>
      </c>
      <c r="M639" s="156" t="str">
        <f>IF(ISBLANK('Entladung des Speichers'!A639),"",'Entladung des Speichers'!C639)</f>
        <v/>
      </c>
      <c r="N639" s="155" t="str">
        <f>IF(ISBLANK('Beladung des Speichers'!A639),"",SUMIFS('Entladung des Speichers'!$E$17:$E$1001,'Entladung des Speichers'!$A$17:$A$1001,'Ergebnis (detailliert)'!$A$17:$A$300))</f>
        <v/>
      </c>
      <c r="O639" s="113" t="str">
        <f t="shared" si="39"/>
        <v/>
      </c>
      <c r="P639" s="17" t="str">
        <f>IFERROR(IF(A639="","",N639*'Ergebnis (detailliert)'!J639/'Ergebnis (detailliert)'!I639),0)</f>
        <v/>
      </c>
      <c r="Q639" s="95" t="str">
        <f t="shared" si="40"/>
        <v/>
      </c>
      <c r="R639" s="96" t="str">
        <f t="shared" si="41"/>
        <v/>
      </c>
      <c r="S639" s="97" t="str">
        <f>IF(A639="","",IF(LOOKUP(A639,Stammdaten!$A$17:$A$1001,Stammdaten!$G$17:$G$1001)="Nein",0,IF(ISBLANK('Beladung des Speichers'!A639),"",ROUND(MIN(J639,Q639)*-1,2))))</f>
        <v/>
      </c>
    </row>
    <row r="640" spans="1:19" x14ac:dyDescent="0.2">
      <c r="A640" s="98" t="str">
        <f>IF('Beladung des Speichers'!A640="","",'Beladung des Speichers'!A640)</f>
        <v/>
      </c>
      <c r="B640" s="98" t="str">
        <f>IF('Beladung des Speichers'!B640="","",'Beladung des Speichers'!B640)</f>
        <v/>
      </c>
      <c r="C640" s="150" t="str">
        <f>IF(ISBLANK('Beladung des Speichers'!A640),"",SUMIFS('Beladung des Speichers'!$C$17:$C$300,'Beladung des Speichers'!$A$17:$A$300,A640)-SUMIFS('Entladung des Speichers'!$C$17:$C$300,'Entladung des Speichers'!$A$17:$A$300,A640)+SUMIFS(Füllstände!$B$17:$B$299,Füllstände!$A$17:$A$299,A640)-SUMIFS(Füllstände!$C$17:$C$299,Füllstände!$A$17:$A$299,A640))</f>
        <v/>
      </c>
      <c r="D640" s="151" t="str">
        <f>IF(ISBLANK('Beladung des Speichers'!A640),"",C640*'Beladung des Speichers'!C640/SUMIFS('Beladung des Speichers'!$C$17:$C$300,'Beladung des Speichers'!$A$17:$A$300,A640))</f>
        <v/>
      </c>
      <c r="E640" s="152" t="str">
        <f>IF(ISBLANK('Beladung des Speichers'!A640),"",1/SUMIFS('Beladung des Speichers'!$C$17:$C$300,'Beladung des Speichers'!$A$17:$A$300,A640)*C640*SUMIF($A$17:$A$300,A640,'Beladung des Speichers'!$E$17:$E$300))</f>
        <v/>
      </c>
      <c r="F640" s="153" t="str">
        <f>IF(ISBLANK('Beladung des Speichers'!A640),"",IF(C640=0,"0,00",D640/C640*E640))</f>
        <v/>
      </c>
      <c r="G640" s="154" t="str">
        <f>IF(ISBLANK('Beladung des Speichers'!A640),"",SUMIFS('Beladung des Speichers'!$C$17:$C$300,'Beladung des Speichers'!$A$17:$A$300,A640))</f>
        <v/>
      </c>
      <c r="H640" s="112" t="str">
        <f>IF(ISBLANK('Beladung des Speichers'!A640),"",'Beladung des Speichers'!C640)</f>
        <v/>
      </c>
      <c r="I640" s="155" t="str">
        <f>IF(ISBLANK('Beladung des Speichers'!A640),"",SUMIFS('Beladung des Speichers'!$E$17:$E$1001,'Beladung des Speichers'!$A$17:$A$1001,'Ergebnis (detailliert)'!A640))</f>
        <v/>
      </c>
      <c r="J640" s="113" t="str">
        <f>IF(ISBLANK('Beladung des Speichers'!A640),"",'Beladung des Speichers'!E640)</f>
        <v/>
      </c>
      <c r="K640" s="155" t="str">
        <f>IF(ISBLANK('Beladung des Speichers'!A640),"",SUMIFS('Entladung des Speichers'!$C$17:$C$1001,'Entladung des Speichers'!$A$17:$A$1001,'Ergebnis (detailliert)'!A640))</f>
        <v/>
      </c>
      <c r="L640" s="156" t="str">
        <f t="shared" si="38"/>
        <v/>
      </c>
      <c r="M640" s="156" t="str">
        <f>IF(ISBLANK('Entladung des Speichers'!A640),"",'Entladung des Speichers'!C640)</f>
        <v/>
      </c>
      <c r="N640" s="155" t="str">
        <f>IF(ISBLANK('Beladung des Speichers'!A640),"",SUMIFS('Entladung des Speichers'!$E$17:$E$1001,'Entladung des Speichers'!$A$17:$A$1001,'Ergebnis (detailliert)'!$A$17:$A$300))</f>
        <v/>
      </c>
      <c r="O640" s="113" t="str">
        <f t="shared" si="39"/>
        <v/>
      </c>
      <c r="P640" s="17" t="str">
        <f>IFERROR(IF(A640="","",N640*'Ergebnis (detailliert)'!J640/'Ergebnis (detailliert)'!I640),0)</f>
        <v/>
      </c>
      <c r="Q640" s="95" t="str">
        <f t="shared" si="40"/>
        <v/>
      </c>
      <c r="R640" s="96" t="str">
        <f t="shared" si="41"/>
        <v/>
      </c>
      <c r="S640" s="97" t="str">
        <f>IF(A640="","",IF(LOOKUP(A640,Stammdaten!$A$17:$A$1001,Stammdaten!$G$17:$G$1001)="Nein",0,IF(ISBLANK('Beladung des Speichers'!A640),"",ROUND(MIN(J640,Q640)*-1,2))))</f>
        <v/>
      </c>
    </row>
    <row r="641" spans="1:19" x14ac:dyDescent="0.2">
      <c r="A641" s="98" t="str">
        <f>IF('Beladung des Speichers'!A641="","",'Beladung des Speichers'!A641)</f>
        <v/>
      </c>
      <c r="B641" s="98" t="str">
        <f>IF('Beladung des Speichers'!B641="","",'Beladung des Speichers'!B641)</f>
        <v/>
      </c>
      <c r="C641" s="150" t="str">
        <f>IF(ISBLANK('Beladung des Speichers'!A641),"",SUMIFS('Beladung des Speichers'!$C$17:$C$300,'Beladung des Speichers'!$A$17:$A$300,A641)-SUMIFS('Entladung des Speichers'!$C$17:$C$300,'Entladung des Speichers'!$A$17:$A$300,A641)+SUMIFS(Füllstände!$B$17:$B$299,Füllstände!$A$17:$A$299,A641)-SUMIFS(Füllstände!$C$17:$C$299,Füllstände!$A$17:$A$299,A641))</f>
        <v/>
      </c>
      <c r="D641" s="151" t="str">
        <f>IF(ISBLANK('Beladung des Speichers'!A641),"",C641*'Beladung des Speichers'!C641/SUMIFS('Beladung des Speichers'!$C$17:$C$300,'Beladung des Speichers'!$A$17:$A$300,A641))</f>
        <v/>
      </c>
      <c r="E641" s="152" t="str">
        <f>IF(ISBLANK('Beladung des Speichers'!A641),"",1/SUMIFS('Beladung des Speichers'!$C$17:$C$300,'Beladung des Speichers'!$A$17:$A$300,A641)*C641*SUMIF($A$17:$A$300,A641,'Beladung des Speichers'!$E$17:$E$300))</f>
        <v/>
      </c>
      <c r="F641" s="153" t="str">
        <f>IF(ISBLANK('Beladung des Speichers'!A641),"",IF(C641=0,"0,00",D641/C641*E641))</f>
        <v/>
      </c>
      <c r="G641" s="154" t="str">
        <f>IF(ISBLANK('Beladung des Speichers'!A641),"",SUMIFS('Beladung des Speichers'!$C$17:$C$300,'Beladung des Speichers'!$A$17:$A$300,A641))</f>
        <v/>
      </c>
      <c r="H641" s="112" t="str">
        <f>IF(ISBLANK('Beladung des Speichers'!A641),"",'Beladung des Speichers'!C641)</f>
        <v/>
      </c>
      <c r="I641" s="155" t="str">
        <f>IF(ISBLANK('Beladung des Speichers'!A641),"",SUMIFS('Beladung des Speichers'!$E$17:$E$1001,'Beladung des Speichers'!$A$17:$A$1001,'Ergebnis (detailliert)'!A641))</f>
        <v/>
      </c>
      <c r="J641" s="113" t="str">
        <f>IF(ISBLANK('Beladung des Speichers'!A641),"",'Beladung des Speichers'!E641)</f>
        <v/>
      </c>
      <c r="K641" s="155" t="str">
        <f>IF(ISBLANK('Beladung des Speichers'!A641),"",SUMIFS('Entladung des Speichers'!$C$17:$C$1001,'Entladung des Speichers'!$A$17:$A$1001,'Ergebnis (detailliert)'!A641))</f>
        <v/>
      </c>
      <c r="L641" s="156" t="str">
        <f t="shared" si="38"/>
        <v/>
      </c>
      <c r="M641" s="156" t="str">
        <f>IF(ISBLANK('Entladung des Speichers'!A641),"",'Entladung des Speichers'!C641)</f>
        <v/>
      </c>
      <c r="N641" s="155" t="str">
        <f>IF(ISBLANK('Beladung des Speichers'!A641),"",SUMIFS('Entladung des Speichers'!$E$17:$E$1001,'Entladung des Speichers'!$A$17:$A$1001,'Ergebnis (detailliert)'!$A$17:$A$300))</f>
        <v/>
      </c>
      <c r="O641" s="113" t="str">
        <f t="shared" si="39"/>
        <v/>
      </c>
      <c r="P641" s="17" t="str">
        <f>IFERROR(IF(A641="","",N641*'Ergebnis (detailliert)'!J641/'Ergebnis (detailliert)'!I641),0)</f>
        <v/>
      </c>
      <c r="Q641" s="95" t="str">
        <f t="shared" si="40"/>
        <v/>
      </c>
      <c r="R641" s="96" t="str">
        <f t="shared" si="41"/>
        <v/>
      </c>
      <c r="S641" s="97" t="str">
        <f>IF(A641="","",IF(LOOKUP(A641,Stammdaten!$A$17:$A$1001,Stammdaten!$G$17:$G$1001)="Nein",0,IF(ISBLANK('Beladung des Speichers'!A641),"",ROUND(MIN(J641,Q641)*-1,2))))</f>
        <v/>
      </c>
    </row>
    <row r="642" spans="1:19" x14ac:dyDescent="0.2">
      <c r="A642" s="98" t="str">
        <f>IF('Beladung des Speichers'!A642="","",'Beladung des Speichers'!A642)</f>
        <v/>
      </c>
      <c r="B642" s="98" t="str">
        <f>IF('Beladung des Speichers'!B642="","",'Beladung des Speichers'!B642)</f>
        <v/>
      </c>
      <c r="C642" s="150" t="str">
        <f>IF(ISBLANK('Beladung des Speichers'!A642),"",SUMIFS('Beladung des Speichers'!$C$17:$C$300,'Beladung des Speichers'!$A$17:$A$300,A642)-SUMIFS('Entladung des Speichers'!$C$17:$C$300,'Entladung des Speichers'!$A$17:$A$300,A642)+SUMIFS(Füllstände!$B$17:$B$299,Füllstände!$A$17:$A$299,A642)-SUMIFS(Füllstände!$C$17:$C$299,Füllstände!$A$17:$A$299,A642))</f>
        <v/>
      </c>
      <c r="D642" s="151" t="str">
        <f>IF(ISBLANK('Beladung des Speichers'!A642),"",C642*'Beladung des Speichers'!C642/SUMIFS('Beladung des Speichers'!$C$17:$C$300,'Beladung des Speichers'!$A$17:$A$300,A642))</f>
        <v/>
      </c>
      <c r="E642" s="152" t="str">
        <f>IF(ISBLANK('Beladung des Speichers'!A642),"",1/SUMIFS('Beladung des Speichers'!$C$17:$C$300,'Beladung des Speichers'!$A$17:$A$300,A642)*C642*SUMIF($A$17:$A$300,A642,'Beladung des Speichers'!$E$17:$E$300))</f>
        <v/>
      </c>
      <c r="F642" s="153" t="str">
        <f>IF(ISBLANK('Beladung des Speichers'!A642),"",IF(C642=0,"0,00",D642/C642*E642))</f>
        <v/>
      </c>
      <c r="G642" s="154" t="str">
        <f>IF(ISBLANK('Beladung des Speichers'!A642),"",SUMIFS('Beladung des Speichers'!$C$17:$C$300,'Beladung des Speichers'!$A$17:$A$300,A642))</f>
        <v/>
      </c>
      <c r="H642" s="112" t="str">
        <f>IF(ISBLANK('Beladung des Speichers'!A642),"",'Beladung des Speichers'!C642)</f>
        <v/>
      </c>
      <c r="I642" s="155" t="str">
        <f>IF(ISBLANK('Beladung des Speichers'!A642),"",SUMIFS('Beladung des Speichers'!$E$17:$E$1001,'Beladung des Speichers'!$A$17:$A$1001,'Ergebnis (detailliert)'!A642))</f>
        <v/>
      </c>
      <c r="J642" s="113" t="str">
        <f>IF(ISBLANK('Beladung des Speichers'!A642),"",'Beladung des Speichers'!E642)</f>
        <v/>
      </c>
      <c r="K642" s="155" t="str">
        <f>IF(ISBLANK('Beladung des Speichers'!A642),"",SUMIFS('Entladung des Speichers'!$C$17:$C$1001,'Entladung des Speichers'!$A$17:$A$1001,'Ergebnis (detailliert)'!A642))</f>
        <v/>
      </c>
      <c r="L642" s="156" t="str">
        <f t="shared" si="38"/>
        <v/>
      </c>
      <c r="M642" s="156" t="str">
        <f>IF(ISBLANK('Entladung des Speichers'!A642),"",'Entladung des Speichers'!C642)</f>
        <v/>
      </c>
      <c r="N642" s="155" t="str">
        <f>IF(ISBLANK('Beladung des Speichers'!A642),"",SUMIFS('Entladung des Speichers'!$E$17:$E$1001,'Entladung des Speichers'!$A$17:$A$1001,'Ergebnis (detailliert)'!$A$17:$A$300))</f>
        <v/>
      </c>
      <c r="O642" s="113" t="str">
        <f t="shared" si="39"/>
        <v/>
      </c>
      <c r="P642" s="17" t="str">
        <f>IFERROR(IF(A642="","",N642*'Ergebnis (detailliert)'!J642/'Ergebnis (detailliert)'!I642),0)</f>
        <v/>
      </c>
      <c r="Q642" s="95" t="str">
        <f t="shared" si="40"/>
        <v/>
      </c>
      <c r="R642" s="96" t="str">
        <f t="shared" si="41"/>
        <v/>
      </c>
      <c r="S642" s="97" t="str">
        <f>IF(A642="","",IF(LOOKUP(A642,Stammdaten!$A$17:$A$1001,Stammdaten!$G$17:$G$1001)="Nein",0,IF(ISBLANK('Beladung des Speichers'!A642),"",ROUND(MIN(J642,Q642)*-1,2))))</f>
        <v/>
      </c>
    </row>
    <row r="643" spans="1:19" x14ac:dyDescent="0.2">
      <c r="A643" s="98" t="str">
        <f>IF('Beladung des Speichers'!A643="","",'Beladung des Speichers'!A643)</f>
        <v/>
      </c>
      <c r="B643" s="98" t="str">
        <f>IF('Beladung des Speichers'!B643="","",'Beladung des Speichers'!B643)</f>
        <v/>
      </c>
      <c r="C643" s="150" t="str">
        <f>IF(ISBLANK('Beladung des Speichers'!A643),"",SUMIFS('Beladung des Speichers'!$C$17:$C$300,'Beladung des Speichers'!$A$17:$A$300,A643)-SUMIFS('Entladung des Speichers'!$C$17:$C$300,'Entladung des Speichers'!$A$17:$A$300,A643)+SUMIFS(Füllstände!$B$17:$B$299,Füllstände!$A$17:$A$299,A643)-SUMIFS(Füllstände!$C$17:$C$299,Füllstände!$A$17:$A$299,A643))</f>
        <v/>
      </c>
      <c r="D643" s="151" t="str">
        <f>IF(ISBLANK('Beladung des Speichers'!A643),"",C643*'Beladung des Speichers'!C643/SUMIFS('Beladung des Speichers'!$C$17:$C$300,'Beladung des Speichers'!$A$17:$A$300,A643))</f>
        <v/>
      </c>
      <c r="E643" s="152" t="str">
        <f>IF(ISBLANK('Beladung des Speichers'!A643),"",1/SUMIFS('Beladung des Speichers'!$C$17:$C$300,'Beladung des Speichers'!$A$17:$A$300,A643)*C643*SUMIF($A$17:$A$300,A643,'Beladung des Speichers'!$E$17:$E$300))</f>
        <v/>
      </c>
      <c r="F643" s="153" t="str">
        <f>IF(ISBLANK('Beladung des Speichers'!A643),"",IF(C643=0,"0,00",D643/C643*E643))</f>
        <v/>
      </c>
      <c r="G643" s="154" t="str">
        <f>IF(ISBLANK('Beladung des Speichers'!A643),"",SUMIFS('Beladung des Speichers'!$C$17:$C$300,'Beladung des Speichers'!$A$17:$A$300,A643))</f>
        <v/>
      </c>
      <c r="H643" s="112" t="str">
        <f>IF(ISBLANK('Beladung des Speichers'!A643),"",'Beladung des Speichers'!C643)</f>
        <v/>
      </c>
      <c r="I643" s="155" t="str">
        <f>IF(ISBLANK('Beladung des Speichers'!A643),"",SUMIFS('Beladung des Speichers'!$E$17:$E$1001,'Beladung des Speichers'!$A$17:$A$1001,'Ergebnis (detailliert)'!A643))</f>
        <v/>
      </c>
      <c r="J643" s="113" t="str">
        <f>IF(ISBLANK('Beladung des Speichers'!A643),"",'Beladung des Speichers'!E643)</f>
        <v/>
      </c>
      <c r="K643" s="155" t="str">
        <f>IF(ISBLANK('Beladung des Speichers'!A643),"",SUMIFS('Entladung des Speichers'!$C$17:$C$1001,'Entladung des Speichers'!$A$17:$A$1001,'Ergebnis (detailliert)'!A643))</f>
        <v/>
      </c>
      <c r="L643" s="156" t="str">
        <f t="shared" si="38"/>
        <v/>
      </c>
      <c r="M643" s="156" t="str">
        <f>IF(ISBLANK('Entladung des Speichers'!A643),"",'Entladung des Speichers'!C643)</f>
        <v/>
      </c>
      <c r="N643" s="155" t="str">
        <f>IF(ISBLANK('Beladung des Speichers'!A643),"",SUMIFS('Entladung des Speichers'!$E$17:$E$1001,'Entladung des Speichers'!$A$17:$A$1001,'Ergebnis (detailliert)'!$A$17:$A$300))</f>
        <v/>
      </c>
      <c r="O643" s="113" t="str">
        <f t="shared" si="39"/>
        <v/>
      </c>
      <c r="P643" s="17" t="str">
        <f>IFERROR(IF(A643="","",N643*'Ergebnis (detailliert)'!J643/'Ergebnis (detailliert)'!I643),0)</f>
        <v/>
      </c>
      <c r="Q643" s="95" t="str">
        <f t="shared" si="40"/>
        <v/>
      </c>
      <c r="R643" s="96" t="str">
        <f t="shared" si="41"/>
        <v/>
      </c>
      <c r="S643" s="97" t="str">
        <f>IF(A643="","",IF(LOOKUP(A643,Stammdaten!$A$17:$A$1001,Stammdaten!$G$17:$G$1001)="Nein",0,IF(ISBLANK('Beladung des Speichers'!A643),"",ROUND(MIN(J643,Q643)*-1,2))))</f>
        <v/>
      </c>
    </row>
    <row r="644" spans="1:19" x14ac:dyDescent="0.2">
      <c r="A644" s="98" t="str">
        <f>IF('Beladung des Speichers'!A644="","",'Beladung des Speichers'!A644)</f>
        <v/>
      </c>
      <c r="B644" s="98" t="str">
        <f>IF('Beladung des Speichers'!B644="","",'Beladung des Speichers'!B644)</f>
        <v/>
      </c>
      <c r="C644" s="150" t="str">
        <f>IF(ISBLANK('Beladung des Speichers'!A644),"",SUMIFS('Beladung des Speichers'!$C$17:$C$300,'Beladung des Speichers'!$A$17:$A$300,A644)-SUMIFS('Entladung des Speichers'!$C$17:$C$300,'Entladung des Speichers'!$A$17:$A$300,A644)+SUMIFS(Füllstände!$B$17:$B$299,Füllstände!$A$17:$A$299,A644)-SUMIFS(Füllstände!$C$17:$C$299,Füllstände!$A$17:$A$299,A644))</f>
        <v/>
      </c>
      <c r="D644" s="151" t="str">
        <f>IF(ISBLANK('Beladung des Speichers'!A644),"",C644*'Beladung des Speichers'!C644/SUMIFS('Beladung des Speichers'!$C$17:$C$300,'Beladung des Speichers'!$A$17:$A$300,A644))</f>
        <v/>
      </c>
      <c r="E644" s="152" t="str">
        <f>IF(ISBLANK('Beladung des Speichers'!A644),"",1/SUMIFS('Beladung des Speichers'!$C$17:$C$300,'Beladung des Speichers'!$A$17:$A$300,A644)*C644*SUMIF($A$17:$A$300,A644,'Beladung des Speichers'!$E$17:$E$300))</f>
        <v/>
      </c>
      <c r="F644" s="153" t="str">
        <f>IF(ISBLANK('Beladung des Speichers'!A644),"",IF(C644=0,"0,00",D644/C644*E644))</f>
        <v/>
      </c>
      <c r="G644" s="154" t="str">
        <f>IF(ISBLANK('Beladung des Speichers'!A644),"",SUMIFS('Beladung des Speichers'!$C$17:$C$300,'Beladung des Speichers'!$A$17:$A$300,A644))</f>
        <v/>
      </c>
      <c r="H644" s="112" t="str">
        <f>IF(ISBLANK('Beladung des Speichers'!A644),"",'Beladung des Speichers'!C644)</f>
        <v/>
      </c>
      <c r="I644" s="155" t="str">
        <f>IF(ISBLANK('Beladung des Speichers'!A644),"",SUMIFS('Beladung des Speichers'!$E$17:$E$1001,'Beladung des Speichers'!$A$17:$A$1001,'Ergebnis (detailliert)'!A644))</f>
        <v/>
      </c>
      <c r="J644" s="113" t="str">
        <f>IF(ISBLANK('Beladung des Speichers'!A644),"",'Beladung des Speichers'!E644)</f>
        <v/>
      </c>
      <c r="K644" s="155" t="str">
        <f>IF(ISBLANK('Beladung des Speichers'!A644),"",SUMIFS('Entladung des Speichers'!$C$17:$C$1001,'Entladung des Speichers'!$A$17:$A$1001,'Ergebnis (detailliert)'!A644))</f>
        <v/>
      </c>
      <c r="L644" s="156" t="str">
        <f t="shared" si="38"/>
        <v/>
      </c>
      <c r="M644" s="156" t="str">
        <f>IF(ISBLANK('Entladung des Speichers'!A644),"",'Entladung des Speichers'!C644)</f>
        <v/>
      </c>
      <c r="N644" s="155" t="str">
        <f>IF(ISBLANK('Beladung des Speichers'!A644),"",SUMIFS('Entladung des Speichers'!$E$17:$E$1001,'Entladung des Speichers'!$A$17:$A$1001,'Ergebnis (detailliert)'!$A$17:$A$300))</f>
        <v/>
      </c>
      <c r="O644" s="113" t="str">
        <f t="shared" si="39"/>
        <v/>
      </c>
      <c r="P644" s="17" t="str">
        <f>IFERROR(IF(A644="","",N644*'Ergebnis (detailliert)'!J644/'Ergebnis (detailliert)'!I644),0)</f>
        <v/>
      </c>
      <c r="Q644" s="95" t="str">
        <f t="shared" si="40"/>
        <v/>
      </c>
      <c r="R644" s="96" t="str">
        <f t="shared" si="41"/>
        <v/>
      </c>
      <c r="S644" s="97" t="str">
        <f>IF(A644="","",IF(LOOKUP(A644,Stammdaten!$A$17:$A$1001,Stammdaten!$G$17:$G$1001)="Nein",0,IF(ISBLANK('Beladung des Speichers'!A644),"",ROUND(MIN(J644,Q644)*-1,2))))</f>
        <v/>
      </c>
    </row>
    <row r="645" spans="1:19" x14ac:dyDescent="0.2">
      <c r="A645" s="98" t="str">
        <f>IF('Beladung des Speichers'!A645="","",'Beladung des Speichers'!A645)</f>
        <v/>
      </c>
      <c r="B645" s="98" t="str">
        <f>IF('Beladung des Speichers'!B645="","",'Beladung des Speichers'!B645)</f>
        <v/>
      </c>
      <c r="C645" s="150" t="str">
        <f>IF(ISBLANK('Beladung des Speichers'!A645),"",SUMIFS('Beladung des Speichers'!$C$17:$C$300,'Beladung des Speichers'!$A$17:$A$300,A645)-SUMIFS('Entladung des Speichers'!$C$17:$C$300,'Entladung des Speichers'!$A$17:$A$300,A645)+SUMIFS(Füllstände!$B$17:$B$299,Füllstände!$A$17:$A$299,A645)-SUMIFS(Füllstände!$C$17:$C$299,Füllstände!$A$17:$A$299,A645))</f>
        <v/>
      </c>
      <c r="D645" s="151" t="str">
        <f>IF(ISBLANK('Beladung des Speichers'!A645),"",C645*'Beladung des Speichers'!C645/SUMIFS('Beladung des Speichers'!$C$17:$C$300,'Beladung des Speichers'!$A$17:$A$300,A645))</f>
        <v/>
      </c>
      <c r="E645" s="152" t="str">
        <f>IF(ISBLANK('Beladung des Speichers'!A645),"",1/SUMIFS('Beladung des Speichers'!$C$17:$C$300,'Beladung des Speichers'!$A$17:$A$300,A645)*C645*SUMIF($A$17:$A$300,A645,'Beladung des Speichers'!$E$17:$E$300))</f>
        <v/>
      </c>
      <c r="F645" s="153" t="str">
        <f>IF(ISBLANK('Beladung des Speichers'!A645),"",IF(C645=0,"0,00",D645/C645*E645))</f>
        <v/>
      </c>
      <c r="G645" s="154" t="str">
        <f>IF(ISBLANK('Beladung des Speichers'!A645),"",SUMIFS('Beladung des Speichers'!$C$17:$C$300,'Beladung des Speichers'!$A$17:$A$300,A645))</f>
        <v/>
      </c>
      <c r="H645" s="112" t="str">
        <f>IF(ISBLANK('Beladung des Speichers'!A645),"",'Beladung des Speichers'!C645)</f>
        <v/>
      </c>
      <c r="I645" s="155" t="str">
        <f>IF(ISBLANK('Beladung des Speichers'!A645),"",SUMIFS('Beladung des Speichers'!$E$17:$E$1001,'Beladung des Speichers'!$A$17:$A$1001,'Ergebnis (detailliert)'!A645))</f>
        <v/>
      </c>
      <c r="J645" s="113" t="str">
        <f>IF(ISBLANK('Beladung des Speichers'!A645),"",'Beladung des Speichers'!E645)</f>
        <v/>
      </c>
      <c r="K645" s="155" t="str">
        <f>IF(ISBLANK('Beladung des Speichers'!A645),"",SUMIFS('Entladung des Speichers'!$C$17:$C$1001,'Entladung des Speichers'!$A$17:$A$1001,'Ergebnis (detailliert)'!A645))</f>
        <v/>
      </c>
      <c r="L645" s="156" t="str">
        <f t="shared" si="38"/>
        <v/>
      </c>
      <c r="M645" s="156" t="str">
        <f>IF(ISBLANK('Entladung des Speichers'!A645),"",'Entladung des Speichers'!C645)</f>
        <v/>
      </c>
      <c r="N645" s="155" t="str">
        <f>IF(ISBLANK('Beladung des Speichers'!A645),"",SUMIFS('Entladung des Speichers'!$E$17:$E$1001,'Entladung des Speichers'!$A$17:$A$1001,'Ergebnis (detailliert)'!$A$17:$A$300))</f>
        <v/>
      </c>
      <c r="O645" s="113" t="str">
        <f t="shared" si="39"/>
        <v/>
      </c>
      <c r="P645" s="17" t="str">
        <f>IFERROR(IF(A645="","",N645*'Ergebnis (detailliert)'!J645/'Ergebnis (detailliert)'!I645),0)</f>
        <v/>
      </c>
      <c r="Q645" s="95" t="str">
        <f t="shared" si="40"/>
        <v/>
      </c>
      <c r="R645" s="96" t="str">
        <f t="shared" si="41"/>
        <v/>
      </c>
      <c r="S645" s="97" t="str">
        <f>IF(A645="","",IF(LOOKUP(A645,Stammdaten!$A$17:$A$1001,Stammdaten!$G$17:$G$1001)="Nein",0,IF(ISBLANK('Beladung des Speichers'!A645),"",ROUND(MIN(J645,Q645)*-1,2))))</f>
        <v/>
      </c>
    </row>
    <row r="646" spans="1:19" x14ac:dyDescent="0.2">
      <c r="A646" s="98" t="str">
        <f>IF('Beladung des Speichers'!A646="","",'Beladung des Speichers'!A646)</f>
        <v/>
      </c>
      <c r="B646" s="98" t="str">
        <f>IF('Beladung des Speichers'!B646="","",'Beladung des Speichers'!B646)</f>
        <v/>
      </c>
      <c r="C646" s="150" t="str">
        <f>IF(ISBLANK('Beladung des Speichers'!A646),"",SUMIFS('Beladung des Speichers'!$C$17:$C$300,'Beladung des Speichers'!$A$17:$A$300,A646)-SUMIFS('Entladung des Speichers'!$C$17:$C$300,'Entladung des Speichers'!$A$17:$A$300,A646)+SUMIFS(Füllstände!$B$17:$B$299,Füllstände!$A$17:$A$299,A646)-SUMIFS(Füllstände!$C$17:$C$299,Füllstände!$A$17:$A$299,A646))</f>
        <v/>
      </c>
      <c r="D646" s="151" t="str">
        <f>IF(ISBLANK('Beladung des Speichers'!A646),"",C646*'Beladung des Speichers'!C646/SUMIFS('Beladung des Speichers'!$C$17:$C$300,'Beladung des Speichers'!$A$17:$A$300,A646))</f>
        <v/>
      </c>
      <c r="E646" s="152" t="str">
        <f>IF(ISBLANK('Beladung des Speichers'!A646),"",1/SUMIFS('Beladung des Speichers'!$C$17:$C$300,'Beladung des Speichers'!$A$17:$A$300,A646)*C646*SUMIF($A$17:$A$300,A646,'Beladung des Speichers'!$E$17:$E$300))</f>
        <v/>
      </c>
      <c r="F646" s="153" t="str">
        <f>IF(ISBLANK('Beladung des Speichers'!A646),"",IF(C646=0,"0,00",D646/C646*E646))</f>
        <v/>
      </c>
      <c r="G646" s="154" t="str">
        <f>IF(ISBLANK('Beladung des Speichers'!A646),"",SUMIFS('Beladung des Speichers'!$C$17:$C$300,'Beladung des Speichers'!$A$17:$A$300,A646))</f>
        <v/>
      </c>
      <c r="H646" s="112" t="str">
        <f>IF(ISBLANK('Beladung des Speichers'!A646),"",'Beladung des Speichers'!C646)</f>
        <v/>
      </c>
      <c r="I646" s="155" t="str">
        <f>IF(ISBLANK('Beladung des Speichers'!A646),"",SUMIFS('Beladung des Speichers'!$E$17:$E$1001,'Beladung des Speichers'!$A$17:$A$1001,'Ergebnis (detailliert)'!A646))</f>
        <v/>
      </c>
      <c r="J646" s="113" t="str">
        <f>IF(ISBLANK('Beladung des Speichers'!A646),"",'Beladung des Speichers'!E646)</f>
        <v/>
      </c>
      <c r="K646" s="155" t="str">
        <f>IF(ISBLANK('Beladung des Speichers'!A646),"",SUMIFS('Entladung des Speichers'!$C$17:$C$1001,'Entladung des Speichers'!$A$17:$A$1001,'Ergebnis (detailliert)'!A646))</f>
        <v/>
      </c>
      <c r="L646" s="156" t="str">
        <f t="shared" si="38"/>
        <v/>
      </c>
      <c r="M646" s="156" t="str">
        <f>IF(ISBLANK('Entladung des Speichers'!A646),"",'Entladung des Speichers'!C646)</f>
        <v/>
      </c>
      <c r="N646" s="155" t="str">
        <f>IF(ISBLANK('Beladung des Speichers'!A646),"",SUMIFS('Entladung des Speichers'!$E$17:$E$1001,'Entladung des Speichers'!$A$17:$A$1001,'Ergebnis (detailliert)'!$A$17:$A$300))</f>
        <v/>
      </c>
      <c r="O646" s="113" t="str">
        <f t="shared" si="39"/>
        <v/>
      </c>
      <c r="P646" s="17" t="str">
        <f>IFERROR(IF(A646="","",N646*'Ergebnis (detailliert)'!J646/'Ergebnis (detailliert)'!I646),0)</f>
        <v/>
      </c>
      <c r="Q646" s="95" t="str">
        <f t="shared" si="40"/>
        <v/>
      </c>
      <c r="R646" s="96" t="str">
        <f t="shared" si="41"/>
        <v/>
      </c>
      <c r="S646" s="97" t="str">
        <f>IF(A646="","",IF(LOOKUP(A646,Stammdaten!$A$17:$A$1001,Stammdaten!$G$17:$G$1001)="Nein",0,IF(ISBLANK('Beladung des Speichers'!A646),"",ROUND(MIN(J646,Q646)*-1,2))))</f>
        <v/>
      </c>
    </row>
    <row r="647" spans="1:19" x14ac:dyDescent="0.2">
      <c r="A647" s="98" t="str">
        <f>IF('Beladung des Speichers'!A647="","",'Beladung des Speichers'!A647)</f>
        <v/>
      </c>
      <c r="B647" s="98" t="str">
        <f>IF('Beladung des Speichers'!B647="","",'Beladung des Speichers'!B647)</f>
        <v/>
      </c>
      <c r="C647" s="150" t="str">
        <f>IF(ISBLANK('Beladung des Speichers'!A647),"",SUMIFS('Beladung des Speichers'!$C$17:$C$300,'Beladung des Speichers'!$A$17:$A$300,A647)-SUMIFS('Entladung des Speichers'!$C$17:$C$300,'Entladung des Speichers'!$A$17:$A$300,A647)+SUMIFS(Füllstände!$B$17:$B$299,Füllstände!$A$17:$A$299,A647)-SUMIFS(Füllstände!$C$17:$C$299,Füllstände!$A$17:$A$299,A647))</f>
        <v/>
      </c>
      <c r="D647" s="151" t="str">
        <f>IF(ISBLANK('Beladung des Speichers'!A647),"",C647*'Beladung des Speichers'!C647/SUMIFS('Beladung des Speichers'!$C$17:$C$300,'Beladung des Speichers'!$A$17:$A$300,A647))</f>
        <v/>
      </c>
      <c r="E647" s="152" t="str">
        <f>IF(ISBLANK('Beladung des Speichers'!A647),"",1/SUMIFS('Beladung des Speichers'!$C$17:$C$300,'Beladung des Speichers'!$A$17:$A$300,A647)*C647*SUMIF($A$17:$A$300,A647,'Beladung des Speichers'!$E$17:$E$300))</f>
        <v/>
      </c>
      <c r="F647" s="153" t="str">
        <f>IF(ISBLANK('Beladung des Speichers'!A647),"",IF(C647=0,"0,00",D647/C647*E647))</f>
        <v/>
      </c>
      <c r="G647" s="154" t="str">
        <f>IF(ISBLANK('Beladung des Speichers'!A647),"",SUMIFS('Beladung des Speichers'!$C$17:$C$300,'Beladung des Speichers'!$A$17:$A$300,A647))</f>
        <v/>
      </c>
      <c r="H647" s="112" t="str">
        <f>IF(ISBLANK('Beladung des Speichers'!A647),"",'Beladung des Speichers'!C647)</f>
        <v/>
      </c>
      <c r="I647" s="155" t="str">
        <f>IF(ISBLANK('Beladung des Speichers'!A647),"",SUMIFS('Beladung des Speichers'!$E$17:$E$1001,'Beladung des Speichers'!$A$17:$A$1001,'Ergebnis (detailliert)'!A647))</f>
        <v/>
      </c>
      <c r="J647" s="113" t="str">
        <f>IF(ISBLANK('Beladung des Speichers'!A647),"",'Beladung des Speichers'!E647)</f>
        <v/>
      </c>
      <c r="K647" s="155" t="str">
        <f>IF(ISBLANK('Beladung des Speichers'!A647),"",SUMIFS('Entladung des Speichers'!$C$17:$C$1001,'Entladung des Speichers'!$A$17:$A$1001,'Ergebnis (detailliert)'!A647))</f>
        <v/>
      </c>
      <c r="L647" s="156" t="str">
        <f t="shared" si="38"/>
        <v/>
      </c>
      <c r="M647" s="156" t="str">
        <f>IF(ISBLANK('Entladung des Speichers'!A647),"",'Entladung des Speichers'!C647)</f>
        <v/>
      </c>
      <c r="N647" s="155" t="str">
        <f>IF(ISBLANK('Beladung des Speichers'!A647),"",SUMIFS('Entladung des Speichers'!$E$17:$E$1001,'Entladung des Speichers'!$A$17:$A$1001,'Ergebnis (detailliert)'!$A$17:$A$300))</f>
        <v/>
      </c>
      <c r="O647" s="113" t="str">
        <f t="shared" si="39"/>
        <v/>
      </c>
      <c r="P647" s="17" t="str">
        <f>IFERROR(IF(A647="","",N647*'Ergebnis (detailliert)'!J647/'Ergebnis (detailliert)'!I647),0)</f>
        <v/>
      </c>
      <c r="Q647" s="95" t="str">
        <f t="shared" si="40"/>
        <v/>
      </c>
      <c r="R647" s="96" t="str">
        <f t="shared" si="41"/>
        <v/>
      </c>
      <c r="S647" s="97" t="str">
        <f>IF(A647="","",IF(LOOKUP(A647,Stammdaten!$A$17:$A$1001,Stammdaten!$G$17:$G$1001)="Nein",0,IF(ISBLANK('Beladung des Speichers'!A647),"",ROUND(MIN(J647,Q647)*-1,2))))</f>
        <v/>
      </c>
    </row>
    <row r="648" spans="1:19" x14ac:dyDescent="0.2">
      <c r="A648" s="98" t="str">
        <f>IF('Beladung des Speichers'!A648="","",'Beladung des Speichers'!A648)</f>
        <v/>
      </c>
      <c r="B648" s="98" t="str">
        <f>IF('Beladung des Speichers'!B648="","",'Beladung des Speichers'!B648)</f>
        <v/>
      </c>
      <c r="C648" s="150" t="str">
        <f>IF(ISBLANK('Beladung des Speichers'!A648),"",SUMIFS('Beladung des Speichers'!$C$17:$C$300,'Beladung des Speichers'!$A$17:$A$300,A648)-SUMIFS('Entladung des Speichers'!$C$17:$C$300,'Entladung des Speichers'!$A$17:$A$300,A648)+SUMIFS(Füllstände!$B$17:$B$299,Füllstände!$A$17:$A$299,A648)-SUMIFS(Füllstände!$C$17:$C$299,Füllstände!$A$17:$A$299,A648))</f>
        <v/>
      </c>
      <c r="D648" s="151" t="str">
        <f>IF(ISBLANK('Beladung des Speichers'!A648),"",C648*'Beladung des Speichers'!C648/SUMIFS('Beladung des Speichers'!$C$17:$C$300,'Beladung des Speichers'!$A$17:$A$300,A648))</f>
        <v/>
      </c>
      <c r="E648" s="152" t="str">
        <f>IF(ISBLANK('Beladung des Speichers'!A648),"",1/SUMIFS('Beladung des Speichers'!$C$17:$C$300,'Beladung des Speichers'!$A$17:$A$300,A648)*C648*SUMIF($A$17:$A$300,A648,'Beladung des Speichers'!$E$17:$E$300))</f>
        <v/>
      </c>
      <c r="F648" s="153" t="str">
        <f>IF(ISBLANK('Beladung des Speichers'!A648),"",IF(C648=0,"0,00",D648/C648*E648))</f>
        <v/>
      </c>
      <c r="G648" s="154" t="str">
        <f>IF(ISBLANK('Beladung des Speichers'!A648),"",SUMIFS('Beladung des Speichers'!$C$17:$C$300,'Beladung des Speichers'!$A$17:$A$300,A648))</f>
        <v/>
      </c>
      <c r="H648" s="112" t="str">
        <f>IF(ISBLANK('Beladung des Speichers'!A648),"",'Beladung des Speichers'!C648)</f>
        <v/>
      </c>
      <c r="I648" s="155" t="str">
        <f>IF(ISBLANK('Beladung des Speichers'!A648),"",SUMIFS('Beladung des Speichers'!$E$17:$E$1001,'Beladung des Speichers'!$A$17:$A$1001,'Ergebnis (detailliert)'!A648))</f>
        <v/>
      </c>
      <c r="J648" s="113" t="str">
        <f>IF(ISBLANK('Beladung des Speichers'!A648),"",'Beladung des Speichers'!E648)</f>
        <v/>
      </c>
      <c r="K648" s="155" t="str">
        <f>IF(ISBLANK('Beladung des Speichers'!A648),"",SUMIFS('Entladung des Speichers'!$C$17:$C$1001,'Entladung des Speichers'!$A$17:$A$1001,'Ergebnis (detailliert)'!A648))</f>
        <v/>
      </c>
      <c r="L648" s="156" t="str">
        <f t="shared" si="38"/>
        <v/>
      </c>
      <c r="M648" s="156" t="str">
        <f>IF(ISBLANK('Entladung des Speichers'!A648),"",'Entladung des Speichers'!C648)</f>
        <v/>
      </c>
      <c r="N648" s="155" t="str">
        <f>IF(ISBLANK('Beladung des Speichers'!A648),"",SUMIFS('Entladung des Speichers'!$E$17:$E$1001,'Entladung des Speichers'!$A$17:$A$1001,'Ergebnis (detailliert)'!$A$17:$A$300))</f>
        <v/>
      </c>
      <c r="O648" s="113" t="str">
        <f t="shared" si="39"/>
        <v/>
      </c>
      <c r="P648" s="17" t="str">
        <f>IFERROR(IF(A648="","",N648*'Ergebnis (detailliert)'!J648/'Ergebnis (detailliert)'!I648),0)</f>
        <v/>
      </c>
      <c r="Q648" s="95" t="str">
        <f t="shared" si="40"/>
        <v/>
      </c>
      <c r="R648" s="96" t="str">
        <f t="shared" si="41"/>
        <v/>
      </c>
      <c r="S648" s="97" t="str">
        <f>IF(A648="","",IF(LOOKUP(A648,Stammdaten!$A$17:$A$1001,Stammdaten!$G$17:$G$1001)="Nein",0,IF(ISBLANK('Beladung des Speichers'!A648),"",ROUND(MIN(J648,Q648)*-1,2))))</f>
        <v/>
      </c>
    </row>
    <row r="649" spans="1:19" x14ac:dyDescent="0.2">
      <c r="A649" s="98" t="str">
        <f>IF('Beladung des Speichers'!A649="","",'Beladung des Speichers'!A649)</f>
        <v/>
      </c>
      <c r="B649" s="98" t="str">
        <f>IF('Beladung des Speichers'!B649="","",'Beladung des Speichers'!B649)</f>
        <v/>
      </c>
      <c r="C649" s="150" t="str">
        <f>IF(ISBLANK('Beladung des Speichers'!A649),"",SUMIFS('Beladung des Speichers'!$C$17:$C$300,'Beladung des Speichers'!$A$17:$A$300,A649)-SUMIFS('Entladung des Speichers'!$C$17:$C$300,'Entladung des Speichers'!$A$17:$A$300,A649)+SUMIFS(Füllstände!$B$17:$B$299,Füllstände!$A$17:$A$299,A649)-SUMIFS(Füllstände!$C$17:$C$299,Füllstände!$A$17:$A$299,A649))</f>
        <v/>
      </c>
      <c r="D649" s="151" t="str">
        <f>IF(ISBLANK('Beladung des Speichers'!A649),"",C649*'Beladung des Speichers'!C649/SUMIFS('Beladung des Speichers'!$C$17:$C$300,'Beladung des Speichers'!$A$17:$A$300,A649))</f>
        <v/>
      </c>
      <c r="E649" s="152" t="str">
        <f>IF(ISBLANK('Beladung des Speichers'!A649),"",1/SUMIFS('Beladung des Speichers'!$C$17:$C$300,'Beladung des Speichers'!$A$17:$A$300,A649)*C649*SUMIF($A$17:$A$300,A649,'Beladung des Speichers'!$E$17:$E$300))</f>
        <v/>
      </c>
      <c r="F649" s="153" t="str">
        <f>IF(ISBLANK('Beladung des Speichers'!A649),"",IF(C649=0,"0,00",D649/C649*E649))</f>
        <v/>
      </c>
      <c r="G649" s="154" t="str">
        <f>IF(ISBLANK('Beladung des Speichers'!A649),"",SUMIFS('Beladung des Speichers'!$C$17:$C$300,'Beladung des Speichers'!$A$17:$A$300,A649))</f>
        <v/>
      </c>
      <c r="H649" s="112" t="str">
        <f>IF(ISBLANK('Beladung des Speichers'!A649),"",'Beladung des Speichers'!C649)</f>
        <v/>
      </c>
      <c r="I649" s="155" t="str">
        <f>IF(ISBLANK('Beladung des Speichers'!A649),"",SUMIFS('Beladung des Speichers'!$E$17:$E$1001,'Beladung des Speichers'!$A$17:$A$1001,'Ergebnis (detailliert)'!A649))</f>
        <v/>
      </c>
      <c r="J649" s="113" t="str">
        <f>IF(ISBLANK('Beladung des Speichers'!A649),"",'Beladung des Speichers'!E649)</f>
        <v/>
      </c>
      <c r="K649" s="155" t="str">
        <f>IF(ISBLANK('Beladung des Speichers'!A649),"",SUMIFS('Entladung des Speichers'!$C$17:$C$1001,'Entladung des Speichers'!$A$17:$A$1001,'Ergebnis (detailliert)'!A649))</f>
        <v/>
      </c>
      <c r="L649" s="156" t="str">
        <f t="shared" si="38"/>
        <v/>
      </c>
      <c r="M649" s="156" t="str">
        <f>IF(ISBLANK('Entladung des Speichers'!A649),"",'Entladung des Speichers'!C649)</f>
        <v/>
      </c>
      <c r="N649" s="155" t="str">
        <f>IF(ISBLANK('Beladung des Speichers'!A649),"",SUMIFS('Entladung des Speichers'!$E$17:$E$1001,'Entladung des Speichers'!$A$17:$A$1001,'Ergebnis (detailliert)'!$A$17:$A$300))</f>
        <v/>
      </c>
      <c r="O649" s="113" t="str">
        <f t="shared" si="39"/>
        <v/>
      </c>
      <c r="P649" s="17" t="str">
        <f>IFERROR(IF(A649="","",N649*'Ergebnis (detailliert)'!J649/'Ergebnis (detailliert)'!I649),0)</f>
        <v/>
      </c>
      <c r="Q649" s="95" t="str">
        <f t="shared" si="40"/>
        <v/>
      </c>
      <c r="R649" s="96" t="str">
        <f t="shared" si="41"/>
        <v/>
      </c>
      <c r="S649" s="97" t="str">
        <f>IF(A649="","",IF(LOOKUP(A649,Stammdaten!$A$17:$A$1001,Stammdaten!$G$17:$G$1001)="Nein",0,IF(ISBLANK('Beladung des Speichers'!A649),"",ROUND(MIN(J649,Q649)*-1,2))))</f>
        <v/>
      </c>
    </row>
    <row r="650" spans="1:19" x14ac:dyDescent="0.2">
      <c r="A650" s="98" t="str">
        <f>IF('Beladung des Speichers'!A650="","",'Beladung des Speichers'!A650)</f>
        <v/>
      </c>
      <c r="B650" s="98" t="str">
        <f>IF('Beladung des Speichers'!B650="","",'Beladung des Speichers'!B650)</f>
        <v/>
      </c>
      <c r="C650" s="150" t="str">
        <f>IF(ISBLANK('Beladung des Speichers'!A650),"",SUMIFS('Beladung des Speichers'!$C$17:$C$300,'Beladung des Speichers'!$A$17:$A$300,A650)-SUMIFS('Entladung des Speichers'!$C$17:$C$300,'Entladung des Speichers'!$A$17:$A$300,A650)+SUMIFS(Füllstände!$B$17:$B$299,Füllstände!$A$17:$A$299,A650)-SUMIFS(Füllstände!$C$17:$C$299,Füllstände!$A$17:$A$299,A650))</f>
        <v/>
      </c>
      <c r="D650" s="151" t="str">
        <f>IF(ISBLANK('Beladung des Speichers'!A650),"",C650*'Beladung des Speichers'!C650/SUMIFS('Beladung des Speichers'!$C$17:$C$300,'Beladung des Speichers'!$A$17:$A$300,A650))</f>
        <v/>
      </c>
      <c r="E650" s="152" t="str">
        <f>IF(ISBLANK('Beladung des Speichers'!A650),"",1/SUMIFS('Beladung des Speichers'!$C$17:$C$300,'Beladung des Speichers'!$A$17:$A$300,A650)*C650*SUMIF($A$17:$A$300,A650,'Beladung des Speichers'!$E$17:$E$300))</f>
        <v/>
      </c>
      <c r="F650" s="153" t="str">
        <f>IF(ISBLANK('Beladung des Speichers'!A650),"",IF(C650=0,"0,00",D650/C650*E650))</f>
        <v/>
      </c>
      <c r="G650" s="154" t="str">
        <f>IF(ISBLANK('Beladung des Speichers'!A650),"",SUMIFS('Beladung des Speichers'!$C$17:$C$300,'Beladung des Speichers'!$A$17:$A$300,A650))</f>
        <v/>
      </c>
      <c r="H650" s="112" t="str">
        <f>IF(ISBLANK('Beladung des Speichers'!A650),"",'Beladung des Speichers'!C650)</f>
        <v/>
      </c>
      <c r="I650" s="155" t="str">
        <f>IF(ISBLANK('Beladung des Speichers'!A650),"",SUMIFS('Beladung des Speichers'!$E$17:$E$1001,'Beladung des Speichers'!$A$17:$A$1001,'Ergebnis (detailliert)'!A650))</f>
        <v/>
      </c>
      <c r="J650" s="113" t="str">
        <f>IF(ISBLANK('Beladung des Speichers'!A650),"",'Beladung des Speichers'!E650)</f>
        <v/>
      </c>
      <c r="K650" s="155" t="str">
        <f>IF(ISBLANK('Beladung des Speichers'!A650),"",SUMIFS('Entladung des Speichers'!$C$17:$C$1001,'Entladung des Speichers'!$A$17:$A$1001,'Ergebnis (detailliert)'!A650))</f>
        <v/>
      </c>
      <c r="L650" s="156" t="str">
        <f t="shared" si="38"/>
        <v/>
      </c>
      <c r="M650" s="156" t="str">
        <f>IF(ISBLANK('Entladung des Speichers'!A650),"",'Entladung des Speichers'!C650)</f>
        <v/>
      </c>
      <c r="N650" s="155" t="str">
        <f>IF(ISBLANK('Beladung des Speichers'!A650),"",SUMIFS('Entladung des Speichers'!$E$17:$E$1001,'Entladung des Speichers'!$A$17:$A$1001,'Ergebnis (detailliert)'!$A$17:$A$300))</f>
        <v/>
      </c>
      <c r="O650" s="113" t="str">
        <f t="shared" si="39"/>
        <v/>
      </c>
      <c r="P650" s="17" t="str">
        <f>IFERROR(IF(A650="","",N650*'Ergebnis (detailliert)'!J650/'Ergebnis (detailliert)'!I650),0)</f>
        <v/>
      </c>
      <c r="Q650" s="95" t="str">
        <f t="shared" si="40"/>
        <v/>
      </c>
      <c r="R650" s="96" t="str">
        <f t="shared" si="41"/>
        <v/>
      </c>
      <c r="S650" s="97" t="str">
        <f>IF(A650="","",IF(LOOKUP(A650,Stammdaten!$A$17:$A$1001,Stammdaten!$G$17:$G$1001)="Nein",0,IF(ISBLANK('Beladung des Speichers'!A650),"",ROUND(MIN(J650,Q650)*-1,2))))</f>
        <v/>
      </c>
    </row>
    <row r="651" spans="1:19" x14ac:dyDescent="0.2">
      <c r="A651" s="98" t="str">
        <f>IF('Beladung des Speichers'!A651="","",'Beladung des Speichers'!A651)</f>
        <v/>
      </c>
      <c r="B651" s="98" t="str">
        <f>IF('Beladung des Speichers'!B651="","",'Beladung des Speichers'!B651)</f>
        <v/>
      </c>
      <c r="C651" s="150" t="str">
        <f>IF(ISBLANK('Beladung des Speichers'!A651),"",SUMIFS('Beladung des Speichers'!$C$17:$C$300,'Beladung des Speichers'!$A$17:$A$300,A651)-SUMIFS('Entladung des Speichers'!$C$17:$C$300,'Entladung des Speichers'!$A$17:$A$300,A651)+SUMIFS(Füllstände!$B$17:$B$299,Füllstände!$A$17:$A$299,A651)-SUMIFS(Füllstände!$C$17:$C$299,Füllstände!$A$17:$A$299,A651))</f>
        <v/>
      </c>
      <c r="D651" s="151" t="str">
        <f>IF(ISBLANK('Beladung des Speichers'!A651),"",C651*'Beladung des Speichers'!C651/SUMIFS('Beladung des Speichers'!$C$17:$C$300,'Beladung des Speichers'!$A$17:$A$300,A651))</f>
        <v/>
      </c>
      <c r="E651" s="152" t="str">
        <f>IF(ISBLANK('Beladung des Speichers'!A651),"",1/SUMIFS('Beladung des Speichers'!$C$17:$C$300,'Beladung des Speichers'!$A$17:$A$300,A651)*C651*SUMIF($A$17:$A$300,A651,'Beladung des Speichers'!$E$17:$E$300))</f>
        <v/>
      </c>
      <c r="F651" s="153" t="str">
        <f>IF(ISBLANK('Beladung des Speichers'!A651),"",IF(C651=0,"0,00",D651/C651*E651))</f>
        <v/>
      </c>
      <c r="G651" s="154" t="str">
        <f>IF(ISBLANK('Beladung des Speichers'!A651),"",SUMIFS('Beladung des Speichers'!$C$17:$C$300,'Beladung des Speichers'!$A$17:$A$300,A651))</f>
        <v/>
      </c>
      <c r="H651" s="112" t="str">
        <f>IF(ISBLANK('Beladung des Speichers'!A651),"",'Beladung des Speichers'!C651)</f>
        <v/>
      </c>
      <c r="I651" s="155" t="str">
        <f>IF(ISBLANK('Beladung des Speichers'!A651),"",SUMIFS('Beladung des Speichers'!$E$17:$E$1001,'Beladung des Speichers'!$A$17:$A$1001,'Ergebnis (detailliert)'!A651))</f>
        <v/>
      </c>
      <c r="J651" s="113" t="str">
        <f>IF(ISBLANK('Beladung des Speichers'!A651),"",'Beladung des Speichers'!E651)</f>
        <v/>
      </c>
      <c r="K651" s="155" t="str">
        <f>IF(ISBLANK('Beladung des Speichers'!A651),"",SUMIFS('Entladung des Speichers'!$C$17:$C$1001,'Entladung des Speichers'!$A$17:$A$1001,'Ergebnis (detailliert)'!A651))</f>
        <v/>
      </c>
      <c r="L651" s="156" t="str">
        <f t="shared" si="38"/>
        <v/>
      </c>
      <c r="M651" s="156" t="str">
        <f>IF(ISBLANK('Entladung des Speichers'!A651),"",'Entladung des Speichers'!C651)</f>
        <v/>
      </c>
      <c r="N651" s="155" t="str">
        <f>IF(ISBLANK('Beladung des Speichers'!A651),"",SUMIFS('Entladung des Speichers'!$E$17:$E$1001,'Entladung des Speichers'!$A$17:$A$1001,'Ergebnis (detailliert)'!$A$17:$A$300))</f>
        <v/>
      </c>
      <c r="O651" s="113" t="str">
        <f t="shared" si="39"/>
        <v/>
      </c>
      <c r="P651" s="17" t="str">
        <f>IFERROR(IF(A651="","",N651*'Ergebnis (detailliert)'!J651/'Ergebnis (detailliert)'!I651),0)</f>
        <v/>
      </c>
      <c r="Q651" s="95" t="str">
        <f t="shared" si="40"/>
        <v/>
      </c>
      <c r="R651" s="96" t="str">
        <f t="shared" si="41"/>
        <v/>
      </c>
      <c r="S651" s="97" t="str">
        <f>IF(A651="","",IF(LOOKUP(A651,Stammdaten!$A$17:$A$1001,Stammdaten!$G$17:$G$1001)="Nein",0,IF(ISBLANK('Beladung des Speichers'!A651),"",ROUND(MIN(J651,Q651)*-1,2))))</f>
        <v/>
      </c>
    </row>
    <row r="652" spans="1:19" x14ac:dyDescent="0.2">
      <c r="A652" s="98" t="str">
        <f>IF('Beladung des Speichers'!A652="","",'Beladung des Speichers'!A652)</f>
        <v/>
      </c>
      <c r="B652" s="98" t="str">
        <f>IF('Beladung des Speichers'!B652="","",'Beladung des Speichers'!B652)</f>
        <v/>
      </c>
      <c r="C652" s="150" t="str">
        <f>IF(ISBLANK('Beladung des Speichers'!A652),"",SUMIFS('Beladung des Speichers'!$C$17:$C$300,'Beladung des Speichers'!$A$17:$A$300,A652)-SUMIFS('Entladung des Speichers'!$C$17:$C$300,'Entladung des Speichers'!$A$17:$A$300,A652)+SUMIFS(Füllstände!$B$17:$B$299,Füllstände!$A$17:$A$299,A652)-SUMIFS(Füllstände!$C$17:$C$299,Füllstände!$A$17:$A$299,A652))</f>
        <v/>
      </c>
      <c r="D652" s="151" t="str">
        <f>IF(ISBLANK('Beladung des Speichers'!A652),"",C652*'Beladung des Speichers'!C652/SUMIFS('Beladung des Speichers'!$C$17:$C$300,'Beladung des Speichers'!$A$17:$A$300,A652))</f>
        <v/>
      </c>
      <c r="E652" s="152" t="str">
        <f>IF(ISBLANK('Beladung des Speichers'!A652),"",1/SUMIFS('Beladung des Speichers'!$C$17:$C$300,'Beladung des Speichers'!$A$17:$A$300,A652)*C652*SUMIF($A$17:$A$300,A652,'Beladung des Speichers'!$E$17:$E$300))</f>
        <v/>
      </c>
      <c r="F652" s="153" t="str">
        <f>IF(ISBLANK('Beladung des Speichers'!A652),"",IF(C652=0,"0,00",D652/C652*E652))</f>
        <v/>
      </c>
      <c r="G652" s="154" t="str">
        <f>IF(ISBLANK('Beladung des Speichers'!A652),"",SUMIFS('Beladung des Speichers'!$C$17:$C$300,'Beladung des Speichers'!$A$17:$A$300,A652))</f>
        <v/>
      </c>
      <c r="H652" s="112" t="str">
        <f>IF(ISBLANK('Beladung des Speichers'!A652),"",'Beladung des Speichers'!C652)</f>
        <v/>
      </c>
      <c r="I652" s="155" t="str">
        <f>IF(ISBLANK('Beladung des Speichers'!A652),"",SUMIFS('Beladung des Speichers'!$E$17:$E$1001,'Beladung des Speichers'!$A$17:$A$1001,'Ergebnis (detailliert)'!A652))</f>
        <v/>
      </c>
      <c r="J652" s="113" t="str">
        <f>IF(ISBLANK('Beladung des Speichers'!A652),"",'Beladung des Speichers'!E652)</f>
        <v/>
      </c>
      <c r="K652" s="155" t="str">
        <f>IF(ISBLANK('Beladung des Speichers'!A652),"",SUMIFS('Entladung des Speichers'!$C$17:$C$1001,'Entladung des Speichers'!$A$17:$A$1001,'Ergebnis (detailliert)'!A652))</f>
        <v/>
      </c>
      <c r="L652" s="156" t="str">
        <f t="shared" si="38"/>
        <v/>
      </c>
      <c r="M652" s="156" t="str">
        <f>IF(ISBLANK('Entladung des Speichers'!A652),"",'Entladung des Speichers'!C652)</f>
        <v/>
      </c>
      <c r="N652" s="155" t="str">
        <f>IF(ISBLANK('Beladung des Speichers'!A652),"",SUMIFS('Entladung des Speichers'!$E$17:$E$1001,'Entladung des Speichers'!$A$17:$A$1001,'Ergebnis (detailliert)'!$A$17:$A$300))</f>
        <v/>
      </c>
      <c r="O652" s="113" t="str">
        <f t="shared" si="39"/>
        <v/>
      </c>
      <c r="P652" s="17" t="str">
        <f>IFERROR(IF(A652="","",N652*'Ergebnis (detailliert)'!J652/'Ergebnis (detailliert)'!I652),0)</f>
        <v/>
      </c>
      <c r="Q652" s="95" t="str">
        <f t="shared" si="40"/>
        <v/>
      </c>
      <c r="R652" s="96" t="str">
        <f t="shared" si="41"/>
        <v/>
      </c>
      <c r="S652" s="97" t="str">
        <f>IF(A652="","",IF(LOOKUP(A652,Stammdaten!$A$17:$A$1001,Stammdaten!$G$17:$G$1001)="Nein",0,IF(ISBLANK('Beladung des Speichers'!A652),"",ROUND(MIN(J652,Q652)*-1,2))))</f>
        <v/>
      </c>
    </row>
    <row r="653" spans="1:19" x14ac:dyDescent="0.2">
      <c r="A653" s="98" t="str">
        <f>IF('Beladung des Speichers'!A653="","",'Beladung des Speichers'!A653)</f>
        <v/>
      </c>
      <c r="B653" s="98" t="str">
        <f>IF('Beladung des Speichers'!B653="","",'Beladung des Speichers'!B653)</f>
        <v/>
      </c>
      <c r="C653" s="150" t="str">
        <f>IF(ISBLANK('Beladung des Speichers'!A653),"",SUMIFS('Beladung des Speichers'!$C$17:$C$300,'Beladung des Speichers'!$A$17:$A$300,A653)-SUMIFS('Entladung des Speichers'!$C$17:$C$300,'Entladung des Speichers'!$A$17:$A$300,A653)+SUMIFS(Füllstände!$B$17:$B$299,Füllstände!$A$17:$A$299,A653)-SUMIFS(Füllstände!$C$17:$C$299,Füllstände!$A$17:$A$299,A653))</f>
        <v/>
      </c>
      <c r="D653" s="151" t="str">
        <f>IF(ISBLANK('Beladung des Speichers'!A653),"",C653*'Beladung des Speichers'!C653/SUMIFS('Beladung des Speichers'!$C$17:$C$300,'Beladung des Speichers'!$A$17:$A$300,A653))</f>
        <v/>
      </c>
      <c r="E653" s="152" t="str">
        <f>IF(ISBLANK('Beladung des Speichers'!A653),"",1/SUMIFS('Beladung des Speichers'!$C$17:$C$300,'Beladung des Speichers'!$A$17:$A$300,A653)*C653*SUMIF($A$17:$A$300,A653,'Beladung des Speichers'!$E$17:$E$300))</f>
        <v/>
      </c>
      <c r="F653" s="153" t="str">
        <f>IF(ISBLANK('Beladung des Speichers'!A653),"",IF(C653=0,"0,00",D653/C653*E653))</f>
        <v/>
      </c>
      <c r="G653" s="154" t="str">
        <f>IF(ISBLANK('Beladung des Speichers'!A653),"",SUMIFS('Beladung des Speichers'!$C$17:$C$300,'Beladung des Speichers'!$A$17:$A$300,A653))</f>
        <v/>
      </c>
      <c r="H653" s="112" t="str">
        <f>IF(ISBLANK('Beladung des Speichers'!A653),"",'Beladung des Speichers'!C653)</f>
        <v/>
      </c>
      <c r="I653" s="155" t="str">
        <f>IF(ISBLANK('Beladung des Speichers'!A653),"",SUMIFS('Beladung des Speichers'!$E$17:$E$1001,'Beladung des Speichers'!$A$17:$A$1001,'Ergebnis (detailliert)'!A653))</f>
        <v/>
      </c>
      <c r="J653" s="113" t="str">
        <f>IF(ISBLANK('Beladung des Speichers'!A653),"",'Beladung des Speichers'!E653)</f>
        <v/>
      </c>
      <c r="K653" s="155" t="str">
        <f>IF(ISBLANK('Beladung des Speichers'!A653),"",SUMIFS('Entladung des Speichers'!$C$17:$C$1001,'Entladung des Speichers'!$A$17:$A$1001,'Ergebnis (detailliert)'!A653))</f>
        <v/>
      </c>
      <c r="L653" s="156" t="str">
        <f t="shared" si="38"/>
        <v/>
      </c>
      <c r="M653" s="156" t="str">
        <f>IF(ISBLANK('Entladung des Speichers'!A653),"",'Entladung des Speichers'!C653)</f>
        <v/>
      </c>
      <c r="N653" s="155" t="str">
        <f>IF(ISBLANK('Beladung des Speichers'!A653),"",SUMIFS('Entladung des Speichers'!$E$17:$E$1001,'Entladung des Speichers'!$A$17:$A$1001,'Ergebnis (detailliert)'!$A$17:$A$300))</f>
        <v/>
      </c>
      <c r="O653" s="113" t="str">
        <f t="shared" si="39"/>
        <v/>
      </c>
      <c r="P653" s="17" t="str">
        <f>IFERROR(IF(A653="","",N653*'Ergebnis (detailliert)'!J653/'Ergebnis (detailliert)'!I653),0)</f>
        <v/>
      </c>
      <c r="Q653" s="95" t="str">
        <f t="shared" si="40"/>
        <v/>
      </c>
      <c r="R653" s="96" t="str">
        <f t="shared" si="41"/>
        <v/>
      </c>
      <c r="S653" s="97" t="str">
        <f>IF(A653="","",IF(LOOKUP(A653,Stammdaten!$A$17:$A$1001,Stammdaten!$G$17:$G$1001)="Nein",0,IF(ISBLANK('Beladung des Speichers'!A653),"",ROUND(MIN(J653,Q653)*-1,2))))</f>
        <v/>
      </c>
    </row>
    <row r="654" spans="1:19" x14ac:dyDescent="0.2">
      <c r="A654" s="98" t="str">
        <f>IF('Beladung des Speichers'!A654="","",'Beladung des Speichers'!A654)</f>
        <v/>
      </c>
      <c r="B654" s="98" t="str">
        <f>IF('Beladung des Speichers'!B654="","",'Beladung des Speichers'!B654)</f>
        <v/>
      </c>
      <c r="C654" s="150" t="str">
        <f>IF(ISBLANK('Beladung des Speichers'!A654),"",SUMIFS('Beladung des Speichers'!$C$17:$C$300,'Beladung des Speichers'!$A$17:$A$300,A654)-SUMIFS('Entladung des Speichers'!$C$17:$C$300,'Entladung des Speichers'!$A$17:$A$300,A654)+SUMIFS(Füllstände!$B$17:$B$299,Füllstände!$A$17:$A$299,A654)-SUMIFS(Füllstände!$C$17:$C$299,Füllstände!$A$17:$A$299,A654))</f>
        <v/>
      </c>
      <c r="D654" s="151" t="str">
        <f>IF(ISBLANK('Beladung des Speichers'!A654),"",C654*'Beladung des Speichers'!C654/SUMIFS('Beladung des Speichers'!$C$17:$C$300,'Beladung des Speichers'!$A$17:$A$300,A654))</f>
        <v/>
      </c>
      <c r="E654" s="152" t="str">
        <f>IF(ISBLANK('Beladung des Speichers'!A654),"",1/SUMIFS('Beladung des Speichers'!$C$17:$C$300,'Beladung des Speichers'!$A$17:$A$300,A654)*C654*SUMIF($A$17:$A$300,A654,'Beladung des Speichers'!$E$17:$E$300))</f>
        <v/>
      </c>
      <c r="F654" s="153" t="str">
        <f>IF(ISBLANK('Beladung des Speichers'!A654),"",IF(C654=0,"0,00",D654/C654*E654))</f>
        <v/>
      </c>
      <c r="G654" s="154" t="str">
        <f>IF(ISBLANK('Beladung des Speichers'!A654),"",SUMIFS('Beladung des Speichers'!$C$17:$C$300,'Beladung des Speichers'!$A$17:$A$300,A654))</f>
        <v/>
      </c>
      <c r="H654" s="112" t="str">
        <f>IF(ISBLANK('Beladung des Speichers'!A654),"",'Beladung des Speichers'!C654)</f>
        <v/>
      </c>
      <c r="I654" s="155" t="str">
        <f>IF(ISBLANK('Beladung des Speichers'!A654),"",SUMIFS('Beladung des Speichers'!$E$17:$E$1001,'Beladung des Speichers'!$A$17:$A$1001,'Ergebnis (detailliert)'!A654))</f>
        <v/>
      </c>
      <c r="J654" s="113" t="str">
        <f>IF(ISBLANK('Beladung des Speichers'!A654),"",'Beladung des Speichers'!E654)</f>
        <v/>
      </c>
      <c r="K654" s="155" t="str">
        <f>IF(ISBLANK('Beladung des Speichers'!A654),"",SUMIFS('Entladung des Speichers'!$C$17:$C$1001,'Entladung des Speichers'!$A$17:$A$1001,'Ergebnis (detailliert)'!A654))</f>
        <v/>
      </c>
      <c r="L654" s="156" t="str">
        <f t="shared" si="38"/>
        <v/>
      </c>
      <c r="M654" s="156" t="str">
        <f>IF(ISBLANK('Entladung des Speichers'!A654),"",'Entladung des Speichers'!C654)</f>
        <v/>
      </c>
      <c r="N654" s="155" t="str">
        <f>IF(ISBLANK('Beladung des Speichers'!A654),"",SUMIFS('Entladung des Speichers'!$E$17:$E$1001,'Entladung des Speichers'!$A$17:$A$1001,'Ergebnis (detailliert)'!$A$17:$A$300))</f>
        <v/>
      </c>
      <c r="O654" s="113" t="str">
        <f t="shared" si="39"/>
        <v/>
      </c>
      <c r="P654" s="17" t="str">
        <f>IFERROR(IF(A654="","",N654*'Ergebnis (detailliert)'!J654/'Ergebnis (detailliert)'!I654),0)</f>
        <v/>
      </c>
      <c r="Q654" s="95" t="str">
        <f t="shared" si="40"/>
        <v/>
      </c>
      <c r="R654" s="96" t="str">
        <f t="shared" si="41"/>
        <v/>
      </c>
      <c r="S654" s="97" t="str">
        <f>IF(A654="","",IF(LOOKUP(A654,Stammdaten!$A$17:$A$1001,Stammdaten!$G$17:$G$1001)="Nein",0,IF(ISBLANK('Beladung des Speichers'!A654),"",ROUND(MIN(J654,Q654)*-1,2))))</f>
        <v/>
      </c>
    </row>
    <row r="655" spans="1:19" x14ac:dyDescent="0.2">
      <c r="A655" s="98" t="str">
        <f>IF('Beladung des Speichers'!A655="","",'Beladung des Speichers'!A655)</f>
        <v/>
      </c>
      <c r="B655" s="98" t="str">
        <f>IF('Beladung des Speichers'!B655="","",'Beladung des Speichers'!B655)</f>
        <v/>
      </c>
      <c r="C655" s="150" t="str">
        <f>IF(ISBLANK('Beladung des Speichers'!A655),"",SUMIFS('Beladung des Speichers'!$C$17:$C$300,'Beladung des Speichers'!$A$17:$A$300,A655)-SUMIFS('Entladung des Speichers'!$C$17:$C$300,'Entladung des Speichers'!$A$17:$A$300,A655)+SUMIFS(Füllstände!$B$17:$B$299,Füllstände!$A$17:$A$299,A655)-SUMIFS(Füllstände!$C$17:$C$299,Füllstände!$A$17:$A$299,A655))</f>
        <v/>
      </c>
      <c r="D655" s="151" t="str">
        <f>IF(ISBLANK('Beladung des Speichers'!A655),"",C655*'Beladung des Speichers'!C655/SUMIFS('Beladung des Speichers'!$C$17:$C$300,'Beladung des Speichers'!$A$17:$A$300,A655))</f>
        <v/>
      </c>
      <c r="E655" s="152" t="str">
        <f>IF(ISBLANK('Beladung des Speichers'!A655),"",1/SUMIFS('Beladung des Speichers'!$C$17:$C$300,'Beladung des Speichers'!$A$17:$A$300,A655)*C655*SUMIF($A$17:$A$300,A655,'Beladung des Speichers'!$E$17:$E$300))</f>
        <v/>
      </c>
      <c r="F655" s="153" t="str">
        <f>IF(ISBLANK('Beladung des Speichers'!A655),"",IF(C655=0,"0,00",D655/C655*E655))</f>
        <v/>
      </c>
      <c r="G655" s="154" t="str">
        <f>IF(ISBLANK('Beladung des Speichers'!A655),"",SUMIFS('Beladung des Speichers'!$C$17:$C$300,'Beladung des Speichers'!$A$17:$A$300,A655))</f>
        <v/>
      </c>
      <c r="H655" s="112" t="str">
        <f>IF(ISBLANK('Beladung des Speichers'!A655),"",'Beladung des Speichers'!C655)</f>
        <v/>
      </c>
      <c r="I655" s="155" t="str">
        <f>IF(ISBLANK('Beladung des Speichers'!A655),"",SUMIFS('Beladung des Speichers'!$E$17:$E$1001,'Beladung des Speichers'!$A$17:$A$1001,'Ergebnis (detailliert)'!A655))</f>
        <v/>
      </c>
      <c r="J655" s="113" t="str">
        <f>IF(ISBLANK('Beladung des Speichers'!A655),"",'Beladung des Speichers'!E655)</f>
        <v/>
      </c>
      <c r="K655" s="155" t="str">
        <f>IF(ISBLANK('Beladung des Speichers'!A655),"",SUMIFS('Entladung des Speichers'!$C$17:$C$1001,'Entladung des Speichers'!$A$17:$A$1001,'Ergebnis (detailliert)'!A655))</f>
        <v/>
      </c>
      <c r="L655" s="156" t="str">
        <f t="shared" si="38"/>
        <v/>
      </c>
      <c r="M655" s="156" t="str">
        <f>IF(ISBLANK('Entladung des Speichers'!A655),"",'Entladung des Speichers'!C655)</f>
        <v/>
      </c>
      <c r="N655" s="155" t="str">
        <f>IF(ISBLANK('Beladung des Speichers'!A655),"",SUMIFS('Entladung des Speichers'!$E$17:$E$1001,'Entladung des Speichers'!$A$17:$A$1001,'Ergebnis (detailliert)'!$A$17:$A$300))</f>
        <v/>
      </c>
      <c r="O655" s="113" t="str">
        <f t="shared" si="39"/>
        <v/>
      </c>
      <c r="P655" s="17" t="str">
        <f>IFERROR(IF(A655="","",N655*'Ergebnis (detailliert)'!J655/'Ergebnis (detailliert)'!I655),0)</f>
        <v/>
      </c>
      <c r="Q655" s="95" t="str">
        <f t="shared" si="40"/>
        <v/>
      </c>
      <c r="R655" s="96" t="str">
        <f t="shared" si="41"/>
        <v/>
      </c>
      <c r="S655" s="97" t="str">
        <f>IF(A655="","",IF(LOOKUP(A655,Stammdaten!$A$17:$A$1001,Stammdaten!$G$17:$G$1001)="Nein",0,IF(ISBLANK('Beladung des Speichers'!A655),"",ROUND(MIN(J655,Q655)*-1,2))))</f>
        <v/>
      </c>
    </row>
    <row r="656" spans="1:19" x14ac:dyDescent="0.2">
      <c r="A656" s="98" t="str">
        <f>IF('Beladung des Speichers'!A656="","",'Beladung des Speichers'!A656)</f>
        <v/>
      </c>
      <c r="B656" s="98" t="str">
        <f>IF('Beladung des Speichers'!B656="","",'Beladung des Speichers'!B656)</f>
        <v/>
      </c>
      <c r="C656" s="150" t="str">
        <f>IF(ISBLANK('Beladung des Speichers'!A656),"",SUMIFS('Beladung des Speichers'!$C$17:$C$300,'Beladung des Speichers'!$A$17:$A$300,A656)-SUMIFS('Entladung des Speichers'!$C$17:$C$300,'Entladung des Speichers'!$A$17:$A$300,A656)+SUMIFS(Füllstände!$B$17:$B$299,Füllstände!$A$17:$A$299,A656)-SUMIFS(Füllstände!$C$17:$C$299,Füllstände!$A$17:$A$299,A656))</f>
        <v/>
      </c>
      <c r="D656" s="151" t="str">
        <f>IF(ISBLANK('Beladung des Speichers'!A656),"",C656*'Beladung des Speichers'!C656/SUMIFS('Beladung des Speichers'!$C$17:$C$300,'Beladung des Speichers'!$A$17:$A$300,A656))</f>
        <v/>
      </c>
      <c r="E656" s="152" t="str">
        <f>IF(ISBLANK('Beladung des Speichers'!A656),"",1/SUMIFS('Beladung des Speichers'!$C$17:$C$300,'Beladung des Speichers'!$A$17:$A$300,A656)*C656*SUMIF($A$17:$A$300,A656,'Beladung des Speichers'!$E$17:$E$300))</f>
        <v/>
      </c>
      <c r="F656" s="153" t="str">
        <f>IF(ISBLANK('Beladung des Speichers'!A656),"",IF(C656=0,"0,00",D656/C656*E656))</f>
        <v/>
      </c>
      <c r="G656" s="154" t="str">
        <f>IF(ISBLANK('Beladung des Speichers'!A656),"",SUMIFS('Beladung des Speichers'!$C$17:$C$300,'Beladung des Speichers'!$A$17:$A$300,A656))</f>
        <v/>
      </c>
      <c r="H656" s="112" t="str">
        <f>IF(ISBLANK('Beladung des Speichers'!A656),"",'Beladung des Speichers'!C656)</f>
        <v/>
      </c>
      <c r="I656" s="155" t="str">
        <f>IF(ISBLANK('Beladung des Speichers'!A656),"",SUMIFS('Beladung des Speichers'!$E$17:$E$1001,'Beladung des Speichers'!$A$17:$A$1001,'Ergebnis (detailliert)'!A656))</f>
        <v/>
      </c>
      <c r="J656" s="113" t="str">
        <f>IF(ISBLANK('Beladung des Speichers'!A656),"",'Beladung des Speichers'!E656)</f>
        <v/>
      </c>
      <c r="K656" s="155" t="str">
        <f>IF(ISBLANK('Beladung des Speichers'!A656),"",SUMIFS('Entladung des Speichers'!$C$17:$C$1001,'Entladung des Speichers'!$A$17:$A$1001,'Ergebnis (detailliert)'!A656))</f>
        <v/>
      </c>
      <c r="L656" s="156" t="str">
        <f t="shared" si="38"/>
        <v/>
      </c>
      <c r="M656" s="156" t="str">
        <f>IF(ISBLANK('Entladung des Speichers'!A656),"",'Entladung des Speichers'!C656)</f>
        <v/>
      </c>
      <c r="N656" s="155" t="str">
        <f>IF(ISBLANK('Beladung des Speichers'!A656),"",SUMIFS('Entladung des Speichers'!$E$17:$E$1001,'Entladung des Speichers'!$A$17:$A$1001,'Ergebnis (detailliert)'!$A$17:$A$300))</f>
        <v/>
      </c>
      <c r="O656" s="113" t="str">
        <f t="shared" si="39"/>
        <v/>
      </c>
      <c r="P656" s="17" t="str">
        <f>IFERROR(IF(A656="","",N656*'Ergebnis (detailliert)'!J656/'Ergebnis (detailliert)'!I656),0)</f>
        <v/>
      </c>
      <c r="Q656" s="95" t="str">
        <f t="shared" si="40"/>
        <v/>
      </c>
      <c r="R656" s="96" t="str">
        <f t="shared" si="41"/>
        <v/>
      </c>
      <c r="S656" s="97" t="str">
        <f>IF(A656="","",IF(LOOKUP(A656,Stammdaten!$A$17:$A$1001,Stammdaten!$G$17:$G$1001)="Nein",0,IF(ISBLANK('Beladung des Speichers'!A656),"",ROUND(MIN(J656,Q656)*-1,2))))</f>
        <v/>
      </c>
    </row>
    <row r="657" spans="1:19" x14ac:dyDescent="0.2">
      <c r="A657" s="98" t="str">
        <f>IF('Beladung des Speichers'!A657="","",'Beladung des Speichers'!A657)</f>
        <v/>
      </c>
      <c r="B657" s="98" t="str">
        <f>IF('Beladung des Speichers'!B657="","",'Beladung des Speichers'!B657)</f>
        <v/>
      </c>
      <c r="C657" s="150" t="str">
        <f>IF(ISBLANK('Beladung des Speichers'!A657),"",SUMIFS('Beladung des Speichers'!$C$17:$C$300,'Beladung des Speichers'!$A$17:$A$300,A657)-SUMIFS('Entladung des Speichers'!$C$17:$C$300,'Entladung des Speichers'!$A$17:$A$300,A657)+SUMIFS(Füllstände!$B$17:$B$299,Füllstände!$A$17:$A$299,A657)-SUMIFS(Füllstände!$C$17:$C$299,Füllstände!$A$17:$A$299,A657))</f>
        <v/>
      </c>
      <c r="D657" s="151" t="str">
        <f>IF(ISBLANK('Beladung des Speichers'!A657),"",C657*'Beladung des Speichers'!C657/SUMIFS('Beladung des Speichers'!$C$17:$C$300,'Beladung des Speichers'!$A$17:$A$300,A657))</f>
        <v/>
      </c>
      <c r="E657" s="152" t="str">
        <f>IF(ISBLANK('Beladung des Speichers'!A657),"",1/SUMIFS('Beladung des Speichers'!$C$17:$C$300,'Beladung des Speichers'!$A$17:$A$300,A657)*C657*SUMIF($A$17:$A$300,A657,'Beladung des Speichers'!$E$17:$E$300))</f>
        <v/>
      </c>
      <c r="F657" s="153" t="str">
        <f>IF(ISBLANK('Beladung des Speichers'!A657),"",IF(C657=0,"0,00",D657/C657*E657))</f>
        <v/>
      </c>
      <c r="G657" s="154" t="str">
        <f>IF(ISBLANK('Beladung des Speichers'!A657),"",SUMIFS('Beladung des Speichers'!$C$17:$C$300,'Beladung des Speichers'!$A$17:$A$300,A657))</f>
        <v/>
      </c>
      <c r="H657" s="112" t="str">
        <f>IF(ISBLANK('Beladung des Speichers'!A657),"",'Beladung des Speichers'!C657)</f>
        <v/>
      </c>
      <c r="I657" s="155" t="str">
        <f>IF(ISBLANK('Beladung des Speichers'!A657),"",SUMIFS('Beladung des Speichers'!$E$17:$E$1001,'Beladung des Speichers'!$A$17:$A$1001,'Ergebnis (detailliert)'!A657))</f>
        <v/>
      </c>
      <c r="J657" s="113" t="str">
        <f>IF(ISBLANK('Beladung des Speichers'!A657),"",'Beladung des Speichers'!E657)</f>
        <v/>
      </c>
      <c r="K657" s="155" t="str">
        <f>IF(ISBLANK('Beladung des Speichers'!A657),"",SUMIFS('Entladung des Speichers'!$C$17:$C$1001,'Entladung des Speichers'!$A$17:$A$1001,'Ergebnis (detailliert)'!A657))</f>
        <v/>
      </c>
      <c r="L657" s="156" t="str">
        <f t="shared" si="38"/>
        <v/>
      </c>
      <c r="M657" s="156" t="str">
        <f>IF(ISBLANK('Entladung des Speichers'!A657),"",'Entladung des Speichers'!C657)</f>
        <v/>
      </c>
      <c r="N657" s="155" t="str">
        <f>IF(ISBLANK('Beladung des Speichers'!A657),"",SUMIFS('Entladung des Speichers'!$E$17:$E$1001,'Entladung des Speichers'!$A$17:$A$1001,'Ergebnis (detailliert)'!$A$17:$A$300))</f>
        <v/>
      </c>
      <c r="O657" s="113" t="str">
        <f t="shared" si="39"/>
        <v/>
      </c>
      <c r="P657" s="17" t="str">
        <f>IFERROR(IF(A657="","",N657*'Ergebnis (detailliert)'!J657/'Ergebnis (detailliert)'!I657),0)</f>
        <v/>
      </c>
      <c r="Q657" s="95" t="str">
        <f t="shared" si="40"/>
        <v/>
      </c>
      <c r="R657" s="96" t="str">
        <f t="shared" si="41"/>
        <v/>
      </c>
      <c r="S657" s="97" t="str">
        <f>IF(A657="","",IF(LOOKUP(A657,Stammdaten!$A$17:$A$1001,Stammdaten!$G$17:$G$1001)="Nein",0,IF(ISBLANK('Beladung des Speichers'!A657),"",ROUND(MIN(J657,Q657)*-1,2))))</f>
        <v/>
      </c>
    </row>
    <row r="658" spans="1:19" x14ac:dyDescent="0.2">
      <c r="A658" s="98" t="str">
        <f>IF('Beladung des Speichers'!A658="","",'Beladung des Speichers'!A658)</f>
        <v/>
      </c>
      <c r="B658" s="98" t="str">
        <f>IF('Beladung des Speichers'!B658="","",'Beladung des Speichers'!B658)</f>
        <v/>
      </c>
      <c r="C658" s="150" t="str">
        <f>IF(ISBLANK('Beladung des Speichers'!A658),"",SUMIFS('Beladung des Speichers'!$C$17:$C$300,'Beladung des Speichers'!$A$17:$A$300,A658)-SUMIFS('Entladung des Speichers'!$C$17:$C$300,'Entladung des Speichers'!$A$17:$A$300,A658)+SUMIFS(Füllstände!$B$17:$B$299,Füllstände!$A$17:$A$299,A658)-SUMIFS(Füllstände!$C$17:$C$299,Füllstände!$A$17:$A$299,A658))</f>
        <v/>
      </c>
      <c r="D658" s="151" t="str">
        <f>IF(ISBLANK('Beladung des Speichers'!A658),"",C658*'Beladung des Speichers'!C658/SUMIFS('Beladung des Speichers'!$C$17:$C$300,'Beladung des Speichers'!$A$17:$A$300,A658))</f>
        <v/>
      </c>
      <c r="E658" s="152" t="str">
        <f>IF(ISBLANK('Beladung des Speichers'!A658),"",1/SUMIFS('Beladung des Speichers'!$C$17:$C$300,'Beladung des Speichers'!$A$17:$A$300,A658)*C658*SUMIF($A$17:$A$300,A658,'Beladung des Speichers'!$E$17:$E$300))</f>
        <v/>
      </c>
      <c r="F658" s="153" t="str">
        <f>IF(ISBLANK('Beladung des Speichers'!A658),"",IF(C658=0,"0,00",D658/C658*E658))</f>
        <v/>
      </c>
      <c r="G658" s="154" t="str">
        <f>IF(ISBLANK('Beladung des Speichers'!A658),"",SUMIFS('Beladung des Speichers'!$C$17:$C$300,'Beladung des Speichers'!$A$17:$A$300,A658))</f>
        <v/>
      </c>
      <c r="H658" s="112" t="str">
        <f>IF(ISBLANK('Beladung des Speichers'!A658),"",'Beladung des Speichers'!C658)</f>
        <v/>
      </c>
      <c r="I658" s="155" t="str">
        <f>IF(ISBLANK('Beladung des Speichers'!A658),"",SUMIFS('Beladung des Speichers'!$E$17:$E$1001,'Beladung des Speichers'!$A$17:$A$1001,'Ergebnis (detailliert)'!A658))</f>
        <v/>
      </c>
      <c r="J658" s="113" t="str">
        <f>IF(ISBLANK('Beladung des Speichers'!A658),"",'Beladung des Speichers'!E658)</f>
        <v/>
      </c>
      <c r="K658" s="155" t="str">
        <f>IF(ISBLANK('Beladung des Speichers'!A658),"",SUMIFS('Entladung des Speichers'!$C$17:$C$1001,'Entladung des Speichers'!$A$17:$A$1001,'Ergebnis (detailliert)'!A658))</f>
        <v/>
      </c>
      <c r="L658" s="156" t="str">
        <f t="shared" ref="L658:L721" si="42">IF(A658="","",K658+C658)</f>
        <v/>
      </c>
      <c r="M658" s="156" t="str">
        <f>IF(ISBLANK('Entladung des Speichers'!A658),"",'Entladung des Speichers'!C658)</f>
        <v/>
      </c>
      <c r="N658" s="155" t="str">
        <f>IF(ISBLANK('Beladung des Speichers'!A658),"",SUMIFS('Entladung des Speichers'!$E$17:$E$1001,'Entladung des Speichers'!$A$17:$A$1001,'Ergebnis (detailliert)'!$A$17:$A$300))</f>
        <v/>
      </c>
      <c r="O658" s="113" t="str">
        <f t="shared" ref="O658:O721" si="43">IF(A658="","",N658+E658)</f>
        <v/>
      </c>
      <c r="P658" s="17" t="str">
        <f>IFERROR(IF(A658="","",N658*'Ergebnis (detailliert)'!J658/'Ergebnis (detailliert)'!I658),0)</f>
        <v/>
      </c>
      <c r="Q658" s="95" t="str">
        <f t="shared" ref="Q658:Q721" si="44">IFERROR(IF(A658="","",P658+E658*H658/G658),0)</f>
        <v/>
      </c>
      <c r="R658" s="96" t="str">
        <f t="shared" ref="R658:R721" si="45">H658</f>
        <v/>
      </c>
      <c r="S658" s="97" t="str">
        <f>IF(A658="","",IF(LOOKUP(A658,Stammdaten!$A$17:$A$1001,Stammdaten!$G$17:$G$1001)="Nein",0,IF(ISBLANK('Beladung des Speichers'!A658),"",ROUND(MIN(J658,Q658)*-1,2))))</f>
        <v/>
      </c>
    </row>
    <row r="659" spans="1:19" x14ac:dyDescent="0.2">
      <c r="A659" s="98" t="str">
        <f>IF('Beladung des Speichers'!A659="","",'Beladung des Speichers'!A659)</f>
        <v/>
      </c>
      <c r="B659" s="98" t="str">
        <f>IF('Beladung des Speichers'!B659="","",'Beladung des Speichers'!B659)</f>
        <v/>
      </c>
      <c r="C659" s="150" t="str">
        <f>IF(ISBLANK('Beladung des Speichers'!A659),"",SUMIFS('Beladung des Speichers'!$C$17:$C$300,'Beladung des Speichers'!$A$17:$A$300,A659)-SUMIFS('Entladung des Speichers'!$C$17:$C$300,'Entladung des Speichers'!$A$17:$A$300,A659)+SUMIFS(Füllstände!$B$17:$B$299,Füllstände!$A$17:$A$299,A659)-SUMIFS(Füllstände!$C$17:$C$299,Füllstände!$A$17:$A$299,A659))</f>
        <v/>
      </c>
      <c r="D659" s="151" t="str">
        <f>IF(ISBLANK('Beladung des Speichers'!A659),"",C659*'Beladung des Speichers'!C659/SUMIFS('Beladung des Speichers'!$C$17:$C$300,'Beladung des Speichers'!$A$17:$A$300,A659))</f>
        <v/>
      </c>
      <c r="E659" s="152" t="str">
        <f>IF(ISBLANK('Beladung des Speichers'!A659),"",1/SUMIFS('Beladung des Speichers'!$C$17:$C$300,'Beladung des Speichers'!$A$17:$A$300,A659)*C659*SUMIF($A$17:$A$300,A659,'Beladung des Speichers'!$E$17:$E$300))</f>
        <v/>
      </c>
      <c r="F659" s="153" t="str">
        <f>IF(ISBLANK('Beladung des Speichers'!A659),"",IF(C659=0,"0,00",D659/C659*E659))</f>
        <v/>
      </c>
      <c r="G659" s="154" t="str">
        <f>IF(ISBLANK('Beladung des Speichers'!A659),"",SUMIFS('Beladung des Speichers'!$C$17:$C$300,'Beladung des Speichers'!$A$17:$A$300,A659))</f>
        <v/>
      </c>
      <c r="H659" s="112" t="str">
        <f>IF(ISBLANK('Beladung des Speichers'!A659),"",'Beladung des Speichers'!C659)</f>
        <v/>
      </c>
      <c r="I659" s="155" t="str">
        <f>IF(ISBLANK('Beladung des Speichers'!A659),"",SUMIFS('Beladung des Speichers'!$E$17:$E$1001,'Beladung des Speichers'!$A$17:$A$1001,'Ergebnis (detailliert)'!A659))</f>
        <v/>
      </c>
      <c r="J659" s="113" t="str">
        <f>IF(ISBLANK('Beladung des Speichers'!A659),"",'Beladung des Speichers'!E659)</f>
        <v/>
      </c>
      <c r="K659" s="155" t="str">
        <f>IF(ISBLANK('Beladung des Speichers'!A659),"",SUMIFS('Entladung des Speichers'!$C$17:$C$1001,'Entladung des Speichers'!$A$17:$A$1001,'Ergebnis (detailliert)'!A659))</f>
        <v/>
      </c>
      <c r="L659" s="156" t="str">
        <f t="shared" si="42"/>
        <v/>
      </c>
      <c r="M659" s="156" t="str">
        <f>IF(ISBLANK('Entladung des Speichers'!A659),"",'Entladung des Speichers'!C659)</f>
        <v/>
      </c>
      <c r="N659" s="155" t="str">
        <f>IF(ISBLANK('Beladung des Speichers'!A659),"",SUMIFS('Entladung des Speichers'!$E$17:$E$1001,'Entladung des Speichers'!$A$17:$A$1001,'Ergebnis (detailliert)'!$A$17:$A$300))</f>
        <v/>
      </c>
      <c r="O659" s="113" t="str">
        <f t="shared" si="43"/>
        <v/>
      </c>
      <c r="P659" s="17" t="str">
        <f>IFERROR(IF(A659="","",N659*'Ergebnis (detailliert)'!J659/'Ergebnis (detailliert)'!I659),0)</f>
        <v/>
      </c>
      <c r="Q659" s="95" t="str">
        <f t="shared" si="44"/>
        <v/>
      </c>
      <c r="R659" s="96" t="str">
        <f t="shared" si="45"/>
        <v/>
      </c>
      <c r="S659" s="97" t="str">
        <f>IF(A659="","",IF(LOOKUP(A659,Stammdaten!$A$17:$A$1001,Stammdaten!$G$17:$G$1001)="Nein",0,IF(ISBLANK('Beladung des Speichers'!A659),"",ROUND(MIN(J659,Q659)*-1,2))))</f>
        <v/>
      </c>
    </row>
    <row r="660" spans="1:19" x14ac:dyDescent="0.2">
      <c r="A660" s="98" t="str">
        <f>IF('Beladung des Speichers'!A660="","",'Beladung des Speichers'!A660)</f>
        <v/>
      </c>
      <c r="B660" s="98" t="str">
        <f>IF('Beladung des Speichers'!B660="","",'Beladung des Speichers'!B660)</f>
        <v/>
      </c>
      <c r="C660" s="150" t="str">
        <f>IF(ISBLANK('Beladung des Speichers'!A660),"",SUMIFS('Beladung des Speichers'!$C$17:$C$300,'Beladung des Speichers'!$A$17:$A$300,A660)-SUMIFS('Entladung des Speichers'!$C$17:$C$300,'Entladung des Speichers'!$A$17:$A$300,A660)+SUMIFS(Füllstände!$B$17:$B$299,Füllstände!$A$17:$A$299,A660)-SUMIFS(Füllstände!$C$17:$C$299,Füllstände!$A$17:$A$299,A660))</f>
        <v/>
      </c>
      <c r="D660" s="151" t="str">
        <f>IF(ISBLANK('Beladung des Speichers'!A660),"",C660*'Beladung des Speichers'!C660/SUMIFS('Beladung des Speichers'!$C$17:$C$300,'Beladung des Speichers'!$A$17:$A$300,A660))</f>
        <v/>
      </c>
      <c r="E660" s="152" t="str">
        <f>IF(ISBLANK('Beladung des Speichers'!A660),"",1/SUMIFS('Beladung des Speichers'!$C$17:$C$300,'Beladung des Speichers'!$A$17:$A$300,A660)*C660*SUMIF($A$17:$A$300,A660,'Beladung des Speichers'!$E$17:$E$300))</f>
        <v/>
      </c>
      <c r="F660" s="153" t="str">
        <f>IF(ISBLANK('Beladung des Speichers'!A660),"",IF(C660=0,"0,00",D660/C660*E660))</f>
        <v/>
      </c>
      <c r="G660" s="154" t="str">
        <f>IF(ISBLANK('Beladung des Speichers'!A660),"",SUMIFS('Beladung des Speichers'!$C$17:$C$300,'Beladung des Speichers'!$A$17:$A$300,A660))</f>
        <v/>
      </c>
      <c r="H660" s="112" t="str">
        <f>IF(ISBLANK('Beladung des Speichers'!A660),"",'Beladung des Speichers'!C660)</f>
        <v/>
      </c>
      <c r="I660" s="155" t="str">
        <f>IF(ISBLANK('Beladung des Speichers'!A660),"",SUMIFS('Beladung des Speichers'!$E$17:$E$1001,'Beladung des Speichers'!$A$17:$A$1001,'Ergebnis (detailliert)'!A660))</f>
        <v/>
      </c>
      <c r="J660" s="113" t="str">
        <f>IF(ISBLANK('Beladung des Speichers'!A660),"",'Beladung des Speichers'!E660)</f>
        <v/>
      </c>
      <c r="K660" s="155" t="str">
        <f>IF(ISBLANK('Beladung des Speichers'!A660),"",SUMIFS('Entladung des Speichers'!$C$17:$C$1001,'Entladung des Speichers'!$A$17:$A$1001,'Ergebnis (detailliert)'!A660))</f>
        <v/>
      </c>
      <c r="L660" s="156" t="str">
        <f t="shared" si="42"/>
        <v/>
      </c>
      <c r="M660" s="156" t="str">
        <f>IF(ISBLANK('Entladung des Speichers'!A660),"",'Entladung des Speichers'!C660)</f>
        <v/>
      </c>
      <c r="N660" s="155" t="str">
        <f>IF(ISBLANK('Beladung des Speichers'!A660),"",SUMIFS('Entladung des Speichers'!$E$17:$E$1001,'Entladung des Speichers'!$A$17:$A$1001,'Ergebnis (detailliert)'!$A$17:$A$300))</f>
        <v/>
      </c>
      <c r="O660" s="113" t="str">
        <f t="shared" si="43"/>
        <v/>
      </c>
      <c r="P660" s="17" t="str">
        <f>IFERROR(IF(A660="","",N660*'Ergebnis (detailliert)'!J660/'Ergebnis (detailliert)'!I660),0)</f>
        <v/>
      </c>
      <c r="Q660" s="95" t="str">
        <f t="shared" si="44"/>
        <v/>
      </c>
      <c r="R660" s="96" t="str">
        <f t="shared" si="45"/>
        <v/>
      </c>
      <c r="S660" s="97" t="str">
        <f>IF(A660="","",IF(LOOKUP(A660,Stammdaten!$A$17:$A$1001,Stammdaten!$G$17:$G$1001)="Nein",0,IF(ISBLANK('Beladung des Speichers'!A660),"",ROUND(MIN(J660,Q660)*-1,2))))</f>
        <v/>
      </c>
    </row>
    <row r="661" spans="1:19" x14ac:dyDescent="0.2">
      <c r="A661" s="98" t="str">
        <f>IF('Beladung des Speichers'!A661="","",'Beladung des Speichers'!A661)</f>
        <v/>
      </c>
      <c r="B661" s="98" t="str">
        <f>IF('Beladung des Speichers'!B661="","",'Beladung des Speichers'!B661)</f>
        <v/>
      </c>
      <c r="C661" s="150" t="str">
        <f>IF(ISBLANK('Beladung des Speichers'!A661),"",SUMIFS('Beladung des Speichers'!$C$17:$C$300,'Beladung des Speichers'!$A$17:$A$300,A661)-SUMIFS('Entladung des Speichers'!$C$17:$C$300,'Entladung des Speichers'!$A$17:$A$300,A661)+SUMIFS(Füllstände!$B$17:$B$299,Füllstände!$A$17:$A$299,A661)-SUMIFS(Füllstände!$C$17:$C$299,Füllstände!$A$17:$A$299,A661))</f>
        <v/>
      </c>
      <c r="D661" s="151" t="str">
        <f>IF(ISBLANK('Beladung des Speichers'!A661),"",C661*'Beladung des Speichers'!C661/SUMIFS('Beladung des Speichers'!$C$17:$C$300,'Beladung des Speichers'!$A$17:$A$300,A661))</f>
        <v/>
      </c>
      <c r="E661" s="152" t="str">
        <f>IF(ISBLANK('Beladung des Speichers'!A661),"",1/SUMIFS('Beladung des Speichers'!$C$17:$C$300,'Beladung des Speichers'!$A$17:$A$300,A661)*C661*SUMIF($A$17:$A$300,A661,'Beladung des Speichers'!$E$17:$E$300))</f>
        <v/>
      </c>
      <c r="F661" s="153" t="str">
        <f>IF(ISBLANK('Beladung des Speichers'!A661),"",IF(C661=0,"0,00",D661/C661*E661))</f>
        <v/>
      </c>
      <c r="G661" s="154" t="str">
        <f>IF(ISBLANK('Beladung des Speichers'!A661),"",SUMIFS('Beladung des Speichers'!$C$17:$C$300,'Beladung des Speichers'!$A$17:$A$300,A661))</f>
        <v/>
      </c>
      <c r="H661" s="112" t="str">
        <f>IF(ISBLANK('Beladung des Speichers'!A661),"",'Beladung des Speichers'!C661)</f>
        <v/>
      </c>
      <c r="I661" s="155" t="str">
        <f>IF(ISBLANK('Beladung des Speichers'!A661),"",SUMIFS('Beladung des Speichers'!$E$17:$E$1001,'Beladung des Speichers'!$A$17:$A$1001,'Ergebnis (detailliert)'!A661))</f>
        <v/>
      </c>
      <c r="J661" s="113" t="str">
        <f>IF(ISBLANK('Beladung des Speichers'!A661),"",'Beladung des Speichers'!E661)</f>
        <v/>
      </c>
      <c r="K661" s="155" t="str">
        <f>IF(ISBLANK('Beladung des Speichers'!A661),"",SUMIFS('Entladung des Speichers'!$C$17:$C$1001,'Entladung des Speichers'!$A$17:$A$1001,'Ergebnis (detailliert)'!A661))</f>
        <v/>
      </c>
      <c r="L661" s="156" t="str">
        <f t="shared" si="42"/>
        <v/>
      </c>
      <c r="M661" s="156" t="str">
        <f>IF(ISBLANK('Entladung des Speichers'!A661),"",'Entladung des Speichers'!C661)</f>
        <v/>
      </c>
      <c r="N661" s="155" t="str">
        <f>IF(ISBLANK('Beladung des Speichers'!A661),"",SUMIFS('Entladung des Speichers'!$E$17:$E$1001,'Entladung des Speichers'!$A$17:$A$1001,'Ergebnis (detailliert)'!$A$17:$A$300))</f>
        <v/>
      </c>
      <c r="O661" s="113" t="str">
        <f t="shared" si="43"/>
        <v/>
      </c>
      <c r="P661" s="17" t="str">
        <f>IFERROR(IF(A661="","",N661*'Ergebnis (detailliert)'!J661/'Ergebnis (detailliert)'!I661),0)</f>
        <v/>
      </c>
      <c r="Q661" s="95" t="str">
        <f t="shared" si="44"/>
        <v/>
      </c>
      <c r="R661" s="96" t="str">
        <f t="shared" si="45"/>
        <v/>
      </c>
      <c r="S661" s="97" t="str">
        <f>IF(A661="","",IF(LOOKUP(A661,Stammdaten!$A$17:$A$1001,Stammdaten!$G$17:$G$1001)="Nein",0,IF(ISBLANK('Beladung des Speichers'!A661),"",ROUND(MIN(J661,Q661)*-1,2))))</f>
        <v/>
      </c>
    </row>
    <row r="662" spans="1:19" x14ac:dyDescent="0.2">
      <c r="A662" s="98" t="str">
        <f>IF('Beladung des Speichers'!A662="","",'Beladung des Speichers'!A662)</f>
        <v/>
      </c>
      <c r="B662" s="98" t="str">
        <f>IF('Beladung des Speichers'!B662="","",'Beladung des Speichers'!B662)</f>
        <v/>
      </c>
      <c r="C662" s="150" t="str">
        <f>IF(ISBLANK('Beladung des Speichers'!A662),"",SUMIFS('Beladung des Speichers'!$C$17:$C$300,'Beladung des Speichers'!$A$17:$A$300,A662)-SUMIFS('Entladung des Speichers'!$C$17:$C$300,'Entladung des Speichers'!$A$17:$A$300,A662)+SUMIFS(Füllstände!$B$17:$B$299,Füllstände!$A$17:$A$299,A662)-SUMIFS(Füllstände!$C$17:$C$299,Füllstände!$A$17:$A$299,A662))</f>
        <v/>
      </c>
      <c r="D662" s="151" t="str">
        <f>IF(ISBLANK('Beladung des Speichers'!A662),"",C662*'Beladung des Speichers'!C662/SUMIFS('Beladung des Speichers'!$C$17:$C$300,'Beladung des Speichers'!$A$17:$A$300,A662))</f>
        <v/>
      </c>
      <c r="E662" s="152" t="str">
        <f>IF(ISBLANK('Beladung des Speichers'!A662),"",1/SUMIFS('Beladung des Speichers'!$C$17:$C$300,'Beladung des Speichers'!$A$17:$A$300,A662)*C662*SUMIF($A$17:$A$300,A662,'Beladung des Speichers'!$E$17:$E$300))</f>
        <v/>
      </c>
      <c r="F662" s="153" t="str">
        <f>IF(ISBLANK('Beladung des Speichers'!A662),"",IF(C662=0,"0,00",D662/C662*E662))</f>
        <v/>
      </c>
      <c r="G662" s="154" t="str">
        <f>IF(ISBLANK('Beladung des Speichers'!A662),"",SUMIFS('Beladung des Speichers'!$C$17:$C$300,'Beladung des Speichers'!$A$17:$A$300,A662))</f>
        <v/>
      </c>
      <c r="H662" s="112" t="str">
        <f>IF(ISBLANK('Beladung des Speichers'!A662),"",'Beladung des Speichers'!C662)</f>
        <v/>
      </c>
      <c r="I662" s="155" t="str">
        <f>IF(ISBLANK('Beladung des Speichers'!A662),"",SUMIFS('Beladung des Speichers'!$E$17:$E$1001,'Beladung des Speichers'!$A$17:$A$1001,'Ergebnis (detailliert)'!A662))</f>
        <v/>
      </c>
      <c r="J662" s="113" t="str">
        <f>IF(ISBLANK('Beladung des Speichers'!A662),"",'Beladung des Speichers'!E662)</f>
        <v/>
      </c>
      <c r="K662" s="155" t="str">
        <f>IF(ISBLANK('Beladung des Speichers'!A662),"",SUMIFS('Entladung des Speichers'!$C$17:$C$1001,'Entladung des Speichers'!$A$17:$A$1001,'Ergebnis (detailliert)'!A662))</f>
        <v/>
      </c>
      <c r="L662" s="156" t="str">
        <f t="shared" si="42"/>
        <v/>
      </c>
      <c r="M662" s="156" t="str">
        <f>IF(ISBLANK('Entladung des Speichers'!A662),"",'Entladung des Speichers'!C662)</f>
        <v/>
      </c>
      <c r="N662" s="155" t="str">
        <f>IF(ISBLANK('Beladung des Speichers'!A662),"",SUMIFS('Entladung des Speichers'!$E$17:$E$1001,'Entladung des Speichers'!$A$17:$A$1001,'Ergebnis (detailliert)'!$A$17:$A$300))</f>
        <v/>
      </c>
      <c r="O662" s="113" t="str">
        <f t="shared" si="43"/>
        <v/>
      </c>
      <c r="P662" s="17" t="str">
        <f>IFERROR(IF(A662="","",N662*'Ergebnis (detailliert)'!J662/'Ergebnis (detailliert)'!I662),0)</f>
        <v/>
      </c>
      <c r="Q662" s="95" t="str">
        <f t="shared" si="44"/>
        <v/>
      </c>
      <c r="R662" s="96" t="str">
        <f t="shared" si="45"/>
        <v/>
      </c>
      <c r="S662" s="97" t="str">
        <f>IF(A662="","",IF(LOOKUP(A662,Stammdaten!$A$17:$A$1001,Stammdaten!$G$17:$G$1001)="Nein",0,IF(ISBLANK('Beladung des Speichers'!A662),"",ROUND(MIN(J662,Q662)*-1,2))))</f>
        <v/>
      </c>
    </row>
    <row r="663" spans="1:19" x14ac:dyDescent="0.2">
      <c r="A663" s="98" t="str">
        <f>IF('Beladung des Speichers'!A663="","",'Beladung des Speichers'!A663)</f>
        <v/>
      </c>
      <c r="B663" s="98" t="str">
        <f>IF('Beladung des Speichers'!B663="","",'Beladung des Speichers'!B663)</f>
        <v/>
      </c>
      <c r="C663" s="150" t="str">
        <f>IF(ISBLANK('Beladung des Speichers'!A663),"",SUMIFS('Beladung des Speichers'!$C$17:$C$300,'Beladung des Speichers'!$A$17:$A$300,A663)-SUMIFS('Entladung des Speichers'!$C$17:$C$300,'Entladung des Speichers'!$A$17:$A$300,A663)+SUMIFS(Füllstände!$B$17:$B$299,Füllstände!$A$17:$A$299,A663)-SUMIFS(Füllstände!$C$17:$C$299,Füllstände!$A$17:$A$299,A663))</f>
        <v/>
      </c>
      <c r="D663" s="151" t="str">
        <f>IF(ISBLANK('Beladung des Speichers'!A663),"",C663*'Beladung des Speichers'!C663/SUMIFS('Beladung des Speichers'!$C$17:$C$300,'Beladung des Speichers'!$A$17:$A$300,A663))</f>
        <v/>
      </c>
      <c r="E663" s="152" t="str">
        <f>IF(ISBLANK('Beladung des Speichers'!A663),"",1/SUMIFS('Beladung des Speichers'!$C$17:$C$300,'Beladung des Speichers'!$A$17:$A$300,A663)*C663*SUMIF($A$17:$A$300,A663,'Beladung des Speichers'!$E$17:$E$300))</f>
        <v/>
      </c>
      <c r="F663" s="153" t="str">
        <f>IF(ISBLANK('Beladung des Speichers'!A663),"",IF(C663=0,"0,00",D663/C663*E663))</f>
        <v/>
      </c>
      <c r="G663" s="154" t="str">
        <f>IF(ISBLANK('Beladung des Speichers'!A663),"",SUMIFS('Beladung des Speichers'!$C$17:$C$300,'Beladung des Speichers'!$A$17:$A$300,A663))</f>
        <v/>
      </c>
      <c r="H663" s="112" t="str">
        <f>IF(ISBLANK('Beladung des Speichers'!A663),"",'Beladung des Speichers'!C663)</f>
        <v/>
      </c>
      <c r="I663" s="155" t="str">
        <f>IF(ISBLANK('Beladung des Speichers'!A663),"",SUMIFS('Beladung des Speichers'!$E$17:$E$1001,'Beladung des Speichers'!$A$17:$A$1001,'Ergebnis (detailliert)'!A663))</f>
        <v/>
      </c>
      <c r="J663" s="113" t="str">
        <f>IF(ISBLANK('Beladung des Speichers'!A663),"",'Beladung des Speichers'!E663)</f>
        <v/>
      </c>
      <c r="K663" s="155" t="str">
        <f>IF(ISBLANK('Beladung des Speichers'!A663),"",SUMIFS('Entladung des Speichers'!$C$17:$C$1001,'Entladung des Speichers'!$A$17:$A$1001,'Ergebnis (detailliert)'!A663))</f>
        <v/>
      </c>
      <c r="L663" s="156" t="str">
        <f t="shared" si="42"/>
        <v/>
      </c>
      <c r="M663" s="156" t="str">
        <f>IF(ISBLANK('Entladung des Speichers'!A663),"",'Entladung des Speichers'!C663)</f>
        <v/>
      </c>
      <c r="N663" s="155" t="str">
        <f>IF(ISBLANK('Beladung des Speichers'!A663),"",SUMIFS('Entladung des Speichers'!$E$17:$E$1001,'Entladung des Speichers'!$A$17:$A$1001,'Ergebnis (detailliert)'!$A$17:$A$300))</f>
        <v/>
      </c>
      <c r="O663" s="113" t="str">
        <f t="shared" si="43"/>
        <v/>
      </c>
      <c r="P663" s="17" t="str">
        <f>IFERROR(IF(A663="","",N663*'Ergebnis (detailliert)'!J663/'Ergebnis (detailliert)'!I663),0)</f>
        <v/>
      </c>
      <c r="Q663" s="95" t="str">
        <f t="shared" si="44"/>
        <v/>
      </c>
      <c r="R663" s="96" t="str">
        <f t="shared" si="45"/>
        <v/>
      </c>
      <c r="S663" s="97" t="str">
        <f>IF(A663="","",IF(LOOKUP(A663,Stammdaten!$A$17:$A$1001,Stammdaten!$G$17:$G$1001)="Nein",0,IF(ISBLANK('Beladung des Speichers'!A663),"",ROUND(MIN(J663,Q663)*-1,2))))</f>
        <v/>
      </c>
    </row>
    <row r="664" spans="1:19" x14ac:dyDescent="0.2">
      <c r="A664" s="98" t="str">
        <f>IF('Beladung des Speichers'!A664="","",'Beladung des Speichers'!A664)</f>
        <v/>
      </c>
      <c r="B664" s="98" t="str">
        <f>IF('Beladung des Speichers'!B664="","",'Beladung des Speichers'!B664)</f>
        <v/>
      </c>
      <c r="C664" s="150" t="str">
        <f>IF(ISBLANK('Beladung des Speichers'!A664),"",SUMIFS('Beladung des Speichers'!$C$17:$C$300,'Beladung des Speichers'!$A$17:$A$300,A664)-SUMIFS('Entladung des Speichers'!$C$17:$C$300,'Entladung des Speichers'!$A$17:$A$300,A664)+SUMIFS(Füllstände!$B$17:$B$299,Füllstände!$A$17:$A$299,A664)-SUMIFS(Füllstände!$C$17:$C$299,Füllstände!$A$17:$A$299,A664))</f>
        <v/>
      </c>
      <c r="D664" s="151" t="str">
        <f>IF(ISBLANK('Beladung des Speichers'!A664),"",C664*'Beladung des Speichers'!C664/SUMIFS('Beladung des Speichers'!$C$17:$C$300,'Beladung des Speichers'!$A$17:$A$300,A664))</f>
        <v/>
      </c>
      <c r="E664" s="152" t="str">
        <f>IF(ISBLANK('Beladung des Speichers'!A664),"",1/SUMIFS('Beladung des Speichers'!$C$17:$C$300,'Beladung des Speichers'!$A$17:$A$300,A664)*C664*SUMIF($A$17:$A$300,A664,'Beladung des Speichers'!$E$17:$E$300))</f>
        <v/>
      </c>
      <c r="F664" s="153" t="str">
        <f>IF(ISBLANK('Beladung des Speichers'!A664),"",IF(C664=0,"0,00",D664/C664*E664))</f>
        <v/>
      </c>
      <c r="G664" s="154" t="str">
        <f>IF(ISBLANK('Beladung des Speichers'!A664),"",SUMIFS('Beladung des Speichers'!$C$17:$C$300,'Beladung des Speichers'!$A$17:$A$300,A664))</f>
        <v/>
      </c>
      <c r="H664" s="112" t="str">
        <f>IF(ISBLANK('Beladung des Speichers'!A664),"",'Beladung des Speichers'!C664)</f>
        <v/>
      </c>
      <c r="I664" s="155" t="str">
        <f>IF(ISBLANK('Beladung des Speichers'!A664),"",SUMIFS('Beladung des Speichers'!$E$17:$E$1001,'Beladung des Speichers'!$A$17:$A$1001,'Ergebnis (detailliert)'!A664))</f>
        <v/>
      </c>
      <c r="J664" s="113" t="str">
        <f>IF(ISBLANK('Beladung des Speichers'!A664),"",'Beladung des Speichers'!E664)</f>
        <v/>
      </c>
      <c r="K664" s="155" t="str">
        <f>IF(ISBLANK('Beladung des Speichers'!A664),"",SUMIFS('Entladung des Speichers'!$C$17:$C$1001,'Entladung des Speichers'!$A$17:$A$1001,'Ergebnis (detailliert)'!A664))</f>
        <v/>
      </c>
      <c r="L664" s="156" t="str">
        <f t="shared" si="42"/>
        <v/>
      </c>
      <c r="M664" s="156" t="str">
        <f>IF(ISBLANK('Entladung des Speichers'!A664),"",'Entladung des Speichers'!C664)</f>
        <v/>
      </c>
      <c r="N664" s="155" t="str">
        <f>IF(ISBLANK('Beladung des Speichers'!A664),"",SUMIFS('Entladung des Speichers'!$E$17:$E$1001,'Entladung des Speichers'!$A$17:$A$1001,'Ergebnis (detailliert)'!$A$17:$A$300))</f>
        <v/>
      </c>
      <c r="O664" s="113" t="str">
        <f t="shared" si="43"/>
        <v/>
      </c>
      <c r="P664" s="17" t="str">
        <f>IFERROR(IF(A664="","",N664*'Ergebnis (detailliert)'!J664/'Ergebnis (detailliert)'!I664),0)</f>
        <v/>
      </c>
      <c r="Q664" s="95" t="str">
        <f t="shared" si="44"/>
        <v/>
      </c>
      <c r="R664" s="96" t="str">
        <f t="shared" si="45"/>
        <v/>
      </c>
      <c r="S664" s="97" t="str">
        <f>IF(A664="","",IF(LOOKUP(A664,Stammdaten!$A$17:$A$1001,Stammdaten!$G$17:$G$1001)="Nein",0,IF(ISBLANK('Beladung des Speichers'!A664),"",ROUND(MIN(J664,Q664)*-1,2))))</f>
        <v/>
      </c>
    </row>
    <row r="665" spans="1:19" x14ac:dyDescent="0.2">
      <c r="A665" s="98" t="str">
        <f>IF('Beladung des Speichers'!A665="","",'Beladung des Speichers'!A665)</f>
        <v/>
      </c>
      <c r="B665" s="98" t="str">
        <f>IF('Beladung des Speichers'!B665="","",'Beladung des Speichers'!B665)</f>
        <v/>
      </c>
      <c r="C665" s="150" t="str">
        <f>IF(ISBLANK('Beladung des Speichers'!A665),"",SUMIFS('Beladung des Speichers'!$C$17:$C$300,'Beladung des Speichers'!$A$17:$A$300,A665)-SUMIFS('Entladung des Speichers'!$C$17:$C$300,'Entladung des Speichers'!$A$17:$A$300,A665)+SUMIFS(Füllstände!$B$17:$B$299,Füllstände!$A$17:$A$299,A665)-SUMIFS(Füllstände!$C$17:$C$299,Füllstände!$A$17:$A$299,A665))</f>
        <v/>
      </c>
      <c r="D665" s="151" t="str">
        <f>IF(ISBLANK('Beladung des Speichers'!A665),"",C665*'Beladung des Speichers'!C665/SUMIFS('Beladung des Speichers'!$C$17:$C$300,'Beladung des Speichers'!$A$17:$A$300,A665))</f>
        <v/>
      </c>
      <c r="E665" s="152" t="str">
        <f>IF(ISBLANK('Beladung des Speichers'!A665),"",1/SUMIFS('Beladung des Speichers'!$C$17:$C$300,'Beladung des Speichers'!$A$17:$A$300,A665)*C665*SUMIF($A$17:$A$300,A665,'Beladung des Speichers'!$E$17:$E$300))</f>
        <v/>
      </c>
      <c r="F665" s="153" t="str">
        <f>IF(ISBLANK('Beladung des Speichers'!A665),"",IF(C665=0,"0,00",D665/C665*E665))</f>
        <v/>
      </c>
      <c r="G665" s="154" t="str">
        <f>IF(ISBLANK('Beladung des Speichers'!A665),"",SUMIFS('Beladung des Speichers'!$C$17:$C$300,'Beladung des Speichers'!$A$17:$A$300,A665))</f>
        <v/>
      </c>
      <c r="H665" s="112" t="str">
        <f>IF(ISBLANK('Beladung des Speichers'!A665),"",'Beladung des Speichers'!C665)</f>
        <v/>
      </c>
      <c r="I665" s="155" t="str">
        <f>IF(ISBLANK('Beladung des Speichers'!A665),"",SUMIFS('Beladung des Speichers'!$E$17:$E$1001,'Beladung des Speichers'!$A$17:$A$1001,'Ergebnis (detailliert)'!A665))</f>
        <v/>
      </c>
      <c r="J665" s="113" t="str">
        <f>IF(ISBLANK('Beladung des Speichers'!A665),"",'Beladung des Speichers'!E665)</f>
        <v/>
      </c>
      <c r="K665" s="155" t="str">
        <f>IF(ISBLANK('Beladung des Speichers'!A665),"",SUMIFS('Entladung des Speichers'!$C$17:$C$1001,'Entladung des Speichers'!$A$17:$A$1001,'Ergebnis (detailliert)'!A665))</f>
        <v/>
      </c>
      <c r="L665" s="156" t="str">
        <f t="shared" si="42"/>
        <v/>
      </c>
      <c r="M665" s="156" t="str">
        <f>IF(ISBLANK('Entladung des Speichers'!A665),"",'Entladung des Speichers'!C665)</f>
        <v/>
      </c>
      <c r="N665" s="155" t="str">
        <f>IF(ISBLANK('Beladung des Speichers'!A665),"",SUMIFS('Entladung des Speichers'!$E$17:$E$1001,'Entladung des Speichers'!$A$17:$A$1001,'Ergebnis (detailliert)'!$A$17:$A$300))</f>
        <v/>
      </c>
      <c r="O665" s="113" t="str">
        <f t="shared" si="43"/>
        <v/>
      </c>
      <c r="P665" s="17" t="str">
        <f>IFERROR(IF(A665="","",N665*'Ergebnis (detailliert)'!J665/'Ergebnis (detailliert)'!I665),0)</f>
        <v/>
      </c>
      <c r="Q665" s="95" t="str">
        <f t="shared" si="44"/>
        <v/>
      </c>
      <c r="R665" s="96" t="str">
        <f t="shared" si="45"/>
        <v/>
      </c>
      <c r="S665" s="97" t="str">
        <f>IF(A665="","",IF(LOOKUP(A665,Stammdaten!$A$17:$A$1001,Stammdaten!$G$17:$G$1001)="Nein",0,IF(ISBLANK('Beladung des Speichers'!A665),"",ROUND(MIN(J665,Q665)*-1,2))))</f>
        <v/>
      </c>
    </row>
    <row r="666" spans="1:19" x14ac:dyDescent="0.2">
      <c r="A666" s="98" t="str">
        <f>IF('Beladung des Speichers'!A666="","",'Beladung des Speichers'!A666)</f>
        <v/>
      </c>
      <c r="B666" s="98" t="str">
        <f>IF('Beladung des Speichers'!B666="","",'Beladung des Speichers'!B666)</f>
        <v/>
      </c>
      <c r="C666" s="150" t="str">
        <f>IF(ISBLANK('Beladung des Speichers'!A666),"",SUMIFS('Beladung des Speichers'!$C$17:$C$300,'Beladung des Speichers'!$A$17:$A$300,A666)-SUMIFS('Entladung des Speichers'!$C$17:$C$300,'Entladung des Speichers'!$A$17:$A$300,A666)+SUMIFS(Füllstände!$B$17:$B$299,Füllstände!$A$17:$A$299,A666)-SUMIFS(Füllstände!$C$17:$C$299,Füllstände!$A$17:$A$299,A666))</f>
        <v/>
      </c>
      <c r="D666" s="151" t="str">
        <f>IF(ISBLANK('Beladung des Speichers'!A666),"",C666*'Beladung des Speichers'!C666/SUMIFS('Beladung des Speichers'!$C$17:$C$300,'Beladung des Speichers'!$A$17:$A$300,A666))</f>
        <v/>
      </c>
      <c r="E666" s="152" t="str">
        <f>IF(ISBLANK('Beladung des Speichers'!A666),"",1/SUMIFS('Beladung des Speichers'!$C$17:$C$300,'Beladung des Speichers'!$A$17:$A$300,A666)*C666*SUMIF($A$17:$A$300,A666,'Beladung des Speichers'!$E$17:$E$300))</f>
        <v/>
      </c>
      <c r="F666" s="153" t="str">
        <f>IF(ISBLANK('Beladung des Speichers'!A666),"",IF(C666=0,"0,00",D666/C666*E666))</f>
        <v/>
      </c>
      <c r="G666" s="154" t="str">
        <f>IF(ISBLANK('Beladung des Speichers'!A666),"",SUMIFS('Beladung des Speichers'!$C$17:$C$300,'Beladung des Speichers'!$A$17:$A$300,A666))</f>
        <v/>
      </c>
      <c r="H666" s="112" t="str">
        <f>IF(ISBLANK('Beladung des Speichers'!A666),"",'Beladung des Speichers'!C666)</f>
        <v/>
      </c>
      <c r="I666" s="155" t="str">
        <f>IF(ISBLANK('Beladung des Speichers'!A666),"",SUMIFS('Beladung des Speichers'!$E$17:$E$1001,'Beladung des Speichers'!$A$17:$A$1001,'Ergebnis (detailliert)'!A666))</f>
        <v/>
      </c>
      <c r="J666" s="113" t="str">
        <f>IF(ISBLANK('Beladung des Speichers'!A666),"",'Beladung des Speichers'!E666)</f>
        <v/>
      </c>
      <c r="K666" s="155" t="str">
        <f>IF(ISBLANK('Beladung des Speichers'!A666),"",SUMIFS('Entladung des Speichers'!$C$17:$C$1001,'Entladung des Speichers'!$A$17:$A$1001,'Ergebnis (detailliert)'!A666))</f>
        <v/>
      </c>
      <c r="L666" s="156" t="str">
        <f t="shared" si="42"/>
        <v/>
      </c>
      <c r="M666" s="156" t="str">
        <f>IF(ISBLANK('Entladung des Speichers'!A666),"",'Entladung des Speichers'!C666)</f>
        <v/>
      </c>
      <c r="N666" s="155" t="str">
        <f>IF(ISBLANK('Beladung des Speichers'!A666),"",SUMIFS('Entladung des Speichers'!$E$17:$E$1001,'Entladung des Speichers'!$A$17:$A$1001,'Ergebnis (detailliert)'!$A$17:$A$300))</f>
        <v/>
      </c>
      <c r="O666" s="113" t="str">
        <f t="shared" si="43"/>
        <v/>
      </c>
      <c r="P666" s="17" t="str">
        <f>IFERROR(IF(A666="","",N666*'Ergebnis (detailliert)'!J666/'Ergebnis (detailliert)'!I666),0)</f>
        <v/>
      </c>
      <c r="Q666" s="95" t="str">
        <f t="shared" si="44"/>
        <v/>
      </c>
      <c r="R666" s="96" t="str">
        <f t="shared" si="45"/>
        <v/>
      </c>
      <c r="S666" s="97" t="str">
        <f>IF(A666="","",IF(LOOKUP(A666,Stammdaten!$A$17:$A$1001,Stammdaten!$G$17:$G$1001)="Nein",0,IF(ISBLANK('Beladung des Speichers'!A666),"",ROUND(MIN(J666,Q666)*-1,2))))</f>
        <v/>
      </c>
    </row>
    <row r="667" spans="1:19" x14ac:dyDescent="0.2">
      <c r="A667" s="98" t="str">
        <f>IF('Beladung des Speichers'!A667="","",'Beladung des Speichers'!A667)</f>
        <v/>
      </c>
      <c r="B667" s="98" t="str">
        <f>IF('Beladung des Speichers'!B667="","",'Beladung des Speichers'!B667)</f>
        <v/>
      </c>
      <c r="C667" s="150" t="str">
        <f>IF(ISBLANK('Beladung des Speichers'!A667),"",SUMIFS('Beladung des Speichers'!$C$17:$C$300,'Beladung des Speichers'!$A$17:$A$300,A667)-SUMIFS('Entladung des Speichers'!$C$17:$C$300,'Entladung des Speichers'!$A$17:$A$300,A667)+SUMIFS(Füllstände!$B$17:$B$299,Füllstände!$A$17:$A$299,A667)-SUMIFS(Füllstände!$C$17:$C$299,Füllstände!$A$17:$A$299,A667))</f>
        <v/>
      </c>
      <c r="D667" s="151" t="str">
        <f>IF(ISBLANK('Beladung des Speichers'!A667),"",C667*'Beladung des Speichers'!C667/SUMIFS('Beladung des Speichers'!$C$17:$C$300,'Beladung des Speichers'!$A$17:$A$300,A667))</f>
        <v/>
      </c>
      <c r="E667" s="152" t="str">
        <f>IF(ISBLANK('Beladung des Speichers'!A667),"",1/SUMIFS('Beladung des Speichers'!$C$17:$C$300,'Beladung des Speichers'!$A$17:$A$300,A667)*C667*SUMIF($A$17:$A$300,A667,'Beladung des Speichers'!$E$17:$E$300))</f>
        <v/>
      </c>
      <c r="F667" s="153" t="str">
        <f>IF(ISBLANK('Beladung des Speichers'!A667),"",IF(C667=0,"0,00",D667/C667*E667))</f>
        <v/>
      </c>
      <c r="G667" s="154" t="str">
        <f>IF(ISBLANK('Beladung des Speichers'!A667),"",SUMIFS('Beladung des Speichers'!$C$17:$C$300,'Beladung des Speichers'!$A$17:$A$300,A667))</f>
        <v/>
      </c>
      <c r="H667" s="112" t="str">
        <f>IF(ISBLANK('Beladung des Speichers'!A667),"",'Beladung des Speichers'!C667)</f>
        <v/>
      </c>
      <c r="I667" s="155" t="str">
        <f>IF(ISBLANK('Beladung des Speichers'!A667),"",SUMIFS('Beladung des Speichers'!$E$17:$E$1001,'Beladung des Speichers'!$A$17:$A$1001,'Ergebnis (detailliert)'!A667))</f>
        <v/>
      </c>
      <c r="J667" s="113" t="str">
        <f>IF(ISBLANK('Beladung des Speichers'!A667),"",'Beladung des Speichers'!E667)</f>
        <v/>
      </c>
      <c r="K667" s="155" t="str">
        <f>IF(ISBLANK('Beladung des Speichers'!A667),"",SUMIFS('Entladung des Speichers'!$C$17:$C$1001,'Entladung des Speichers'!$A$17:$A$1001,'Ergebnis (detailliert)'!A667))</f>
        <v/>
      </c>
      <c r="L667" s="156" t="str">
        <f t="shared" si="42"/>
        <v/>
      </c>
      <c r="M667" s="156" t="str">
        <f>IF(ISBLANK('Entladung des Speichers'!A667),"",'Entladung des Speichers'!C667)</f>
        <v/>
      </c>
      <c r="N667" s="155" t="str">
        <f>IF(ISBLANK('Beladung des Speichers'!A667),"",SUMIFS('Entladung des Speichers'!$E$17:$E$1001,'Entladung des Speichers'!$A$17:$A$1001,'Ergebnis (detailliert)'!$A$17:$A$300))</f>
        <v/>
      </c>
      <c r="O667" s="113" t="str">
        <f t="shared" si="43"/>
        <v/>
      </c>
      <c r="P667" s="17" t="str">
        <f>IFERROR(IF(A667="","",N667*'Ergebnis (detailliert)'!J667/'Ergebnis (detailliert)'!I667),0)</f>
        <v/>
      </c>
      <c r="Q667" s="95" t="str">
        <f t="shared" si="44"/>
        <v/>
      </c>
      <c r="R667" s="96" t="str">
        <f t="shared" si="45"/>
        <v/>
      </c>
      <c r="S667" s="97" t="str">
        <f>IF(A667="","",IF(LOOKUP(A667,Stammdaten!$A$17:$A$1001,Stammdaten!$G$17:$G$1001)="Nein",0,IF(ISBLANK('Beladung des Speichers'!A667),"",ROUND(MIN(J667,Q667)*-1,2))))</f>
        <v/>
      </c>
    </row>
    <row r="668" spans="1:19" x14ac:dyDescent="0.2">
      <c r="A668" s="98" t="str">
        <f>IF('Beladung des Speichers'!A668="","",'Beladung des Speichers'!A668)</f>
        <v/>
      </c>
      <c r="B668" s="98" t="str">
        <f>IF('Beladung des Speichers'!B668="","",'Beladung des Speichers'!B668)</f>
        <v/>
      </c>
      <c r="C668" s="150" t="str">
        <f>IF(ISBLANK('Beladung des Speichers'!A668),"",SUMIFS('Beladung des Speichers'!$C$17:$C$300,'Beladung des Speichers'!$A$17:$A$300,A668)-SUMIFS('Entladung des Speichers'!$C$17:$C$300,'Entladung des Speichers'!$A$17:$A$300,A668)+SUMIFS(Füllstände!$B$17:$B$299,Füllstände!$A$17:$A$299,A668)-SUMIFS(Füllstände!$C$17:$C$299,Füllstände!$A$17:$A$299,A668))</f>
        <v/>
      </c>
      <c r="D668" s="151" t="str">
        <f>IF(ISBLANK('Beladung des Speichers'!A668),"",C668*'Beladung des Speichers'!C668/SUMIFS('Beladung des Speichers'!$C$17:$C$300,'Beladung des Speichers'!$A$17:$A$300,A668))</f>
        <v/>
      </c>
      <c r="E668" s="152" t="str">
        <f>IF(ISBLANK('Beladung des Speichers'!A668),"",1/SUMIFS('Beladung des Speichers'!$C$17:$C$300,'Beladung des Speichers'!$A$17:$A$300,A668)*C668*SUMIF($A$17:$A$300,A668,'Beladung des Speichers'!$E$17:$E$300))</f>
        <v/>
      </c>
      <c r="F668" s="153" t="str">
        <f>IF(ISBLANK('Beladung des Speichers'!A668),"",IF(C668=0,"0,00",D668/C668*E668))</f>
        <v/>
      </c>
      <c r="G668" s="154" t="str">
        <f>IF(ISBLANK('Beladung des Speichers'!A668),"",SUMIFS('Beladung des Speichers'!$C$17:$C$300,'Beladung des Speichers'!$A$17:$A$300,A668))</f>
        <v/>
      </c>
      <c r="H668" s="112" t="str">
        <f>IF(ISBLANK('Beladung des Speichers'!A668),"",'Beladung des Speichers'!C668)</f>
        <v/>
      </c>
      <c r="I668" s="155" t="str">
        <f>IF(ISBLANK('Beladung des Speichers'!A668),"",SUMIFS('Beladung des Speichers'!$E$17:$E$1001,'Beladung des Speichers'!$A$17:$A$1001,'Ergebnis (detailliert)'!A668))</f>
        <v/>
      </c>
      <c r="J668" s="113" t="str">
        <f>IF(ISBLANK('Beladung des Speichers'!A668),"",'Beladung des Speichers'!E668)</f>
        <v/>
      </c>
      <c r="K668" s="155" t="str">
        <f>IF(ISBLANK('Beladung des Speichers'!A668),"",SUMIFS('Entladung des Speichers'!$C$17:$C$1001,'Entladung des Speichers'!$A$17:$A$1001,'Ergebnis (detailliert)'!A668))</f>
        <v/>
      </c>
      <c r="L668" s="156" t="str">
        <f t="shared" si="42"/>
        <v/>
      </c>
      <c r="M668" s="156" t="str">
        <f>IF(ISBLANK('Entladung des Speichers'!A668),"",'Entladung des Speichers'!C668)</f>
        <v/>
      </c>
      <c r="N668" s="155" t="str">
        <f>IF(ISBLANK('Beladung des Speichers'!A668),"",SUMIFS('Entladung des Speichers'!$E$17:$E$1001,'Entladung des Speichers'!$A$17:$A$1001,'Ergebnis (detailliert)'!$A$17:$A$300))</f>
        <v/>
      </c>
      <c r="O668" s="113" t="str">
        <f t="shared" si="43"/>
        <v/>
      </c>
      <c r="P668" s="17" t="str">
        <f>IFERROR(IF(A668="","",N668*'Ergebnis (detailliert)'!J668/'Ergebnis (detailliert)'!I668),0)</f>
        <v/>
      </c>
      <c r="Q668" s="95" t="str">
        <f t="shared" si="44"/>
        <v/>
      </c>
      <c r="R668" s="96" t="str">
        <f t="shared" si="45"/>
        <v/>
      </c>
      <c r="S668" s="97" t="str">
        <f>IF(A668="","",IF(LOOKUP(A668,Stammdaten!$A$17:$A$1001,Stammdaten!$G$17:$G$1001)="Nein",0,IF(ISBLANK('Beladung des Speichers'!A668),"",ROUND(MIN(J668,Q668)*-1,2))))</f>
        <v/>
      </c>
    </row>
    <row r="669" spans="1:19" x14ac:dyDescent="0.2">
      <c r="A669" s="98" t="str">
        <f>IF('Beladung des Speichers'!A669="","",'Beladung des Speichers'!A669)</f>
        <v/>
      </c>
      <c r="B669" s="98" t="str">
        <f>IF('Beladung des Speichers'!B669="","",'Beladung des Speichers'!B669)</f>
        <v/>
      </c>
      <c r="C669" s="150" t="str">
        <f>IF(ISBLANK('Beladung des Speichers'!A669),"",SUMIFS('Beladung des Speichers'!$C$17:$C$300,'Beladung des Speichers'!$A$17:$A$300,A669)-SUMIFS('Entladung des Speichers'!$C$17:$C$300,'Entladung des Speichers'!$A$17:$A$300,A669)+SUMIFS(Füllstände!$B$17:$B$299,Füllstände!$A$17:$A$299,A669)-SUMIFS(Füllstände!$C$17:$C$299,Füllstände!$A$17:$A$299,A669))</f>
        <v/>
      </c>
      <c r="D669" s="151" t="str">
        <f>IF(ISBLANK('Beladung des Speichers'!A669),"",C669*'Beladung des Speichers'!C669/SUMIFS('Beladung des Speichers'!$C$17:$C$300,'Beladung des Speichers'!$A$17:$A$300,A669))</f>
        <v/>
      </c>
      <c r="E669" s="152" t="str">
        <f>IF(ISBLANK('Beladung des Speichers'!A669),"",1/SUMIFS('Beladung des Speichers'!$C$17:$C$300,'Beladung des Speichers'!$A$17:$A$300,A669)*C669*SUMIF($A$17:$A$300,A669,'Beladung des Speichers'!$E$17:$E$300))</f>
        <v/>
      </c>
      <c r="F669" s="153" t="str">
        <f>IF(ISBLANK('Beladung des Speichers'!A669),"",IF(C669=0,"0,00",D669/C669*E669))</f>
        <v/>
      </c>
      <c r="G669" s="154" t="str">
        <f>IF(ISBLANK('Beladung des Speichers'!A669),"",SUMIFS('Beladung des Speichers'!$C$17:$C$300,'Beladung des Speichers'!$A$17:$A$300,A669))</f>
        <v/>
      </c>
      <c r="H669" s="112" t="str">
        <f>IF(ISBLANK('Beladung des Speichers'!A669),"",'Beladung des Speichers'!C669)</f>
        <v/>
      </c>
      <c r="I669" s="155" t="str">
        <f>IF(ISBLANK('Beladung des Speichers'!A669),"",SUMIFS('Beladung des Speichers'!$E$17:$E$1001,'Beladung des Speichers'!$A$17:$A$1001,'Ergebnis (detailliert)'!A669))</f>
        <v/>
      </c>
      <c r="J669" s="113" t="str">
        <f>IF(ISBLANK('Beladung des Speichers'!A669),"",'Beladung des Speichers'!E669)</f>
        <v/>
      </c>
      <c r="K669" s="155" t="str">
        <f>IF(ISBLANK('Beladung des Speichers'!A669),"",SUMIFS('Entladung des Speichers'!$C$17:$C$1001,'Entladung des Speichers'!$A$17:$A$1001,'Ergebnis (detailliert)'!A669))</f>
        <v/>
      </c>
      <c r="L669" s="156" t="str">
        <f t="shared" si="42"/>
        <v/>
      </c>
      <c r="M669" s="156" t="str">
        <f>IF(ISBLANK('Entladung des Speichers'!A669),"",'Entladung des Speichers'!C669)</f>
        <v/>
      </c>
      <c r="N669" s="155" t="str">
        <f>IF(ISBLANK('Beladung des Speichers'!A669),"",SUMIFS('Entladung des Speichers'!$E$17:$E$1001,'Entladung des Speichers'!$A$17:$A$1001,'Ergebnis (detailliert)'!$A$17:$A$300))</f>
        <v/>
      </c>
      <c r="O669" s="113" t="str">
        <f t="shared" si="43"/>
        <v/>
      </c>
      <c r="P669" s="17" t="str">
        <f>IFERROR(IF(A669="","",N669*'Ergebnis (detailliert)'!J669/'Ergebnis (detailliert)'!I669),0)</f>
        <v/>
      </c>
      <c r="Q669" s="95" t="str">
        <f t="shared" si="44"/>
        <v/>
      </c>
      <c r="R669" s="96" t="str">
        <f t="shared" si="45"/>
        <v/>
      </c>
      <c r="S669" s="97" t="str">
        <f>IF(A669="","",IF(LOOKUP(A669,Stammdaten!$A$17:$A$1001,Stammdaten!$G$17:$G$1001)="Nein",0,IF(ISBLANK('Beladung des Speichers'!A669),"",ROUND(MIN(J669,Q669)*-1,2))))</f>
        <v/>
      </c>
    </row>
    <row r="670" spans="1:19" x14ac:dyDescent="0.2">
      <c r="A670" s="98" t="str">
        <f>IF('Beladung des Speichers'!A670="","",'Beladung des Speichers'!A670)</f>
        <v/>
      </c>
      <c r="B670" s="98" t="str">
        <f>IF('Beladung des Speichers'!B670="","",'Beladung des Speichers'!B670)</f>
        <v/>
      </c>
      <c r="C670" s="150" t="str">
        <f>IF(ISBLANK('Beladung des Speichers'!A670),"",SUMIFS('Beladung des Speichers'!$C$17:$C$300,'Beladung des Speichers'!$A$17:$A$300,A670)-SUMIFS('Entladung des Speichers'!$C$17:$C$300,'Entladung des Speichers'!$A$17:$A$300,A670)+SUMIFS(Füllstände!$B$17:$B$299,Füllstände!$A$17:$A$299,A670)-SUMIFS(Füllstände!$C$17:$C$299,Füllstände!$A$17:$A$299,A670))</f>
        <v/>
      </c>
      <c r="D670" s="151" t="str">
        <f>IF(ISBLANK('Beladung des Speichers'!A670),"",C670*'Beladung des Speichers'!C670/SUMIFS('Beladung des Speichers'!$C$17:$C$300,'Beladung des Speichers'!$A$17:$A$300,A670))</f>
        <v/>
      </c>
      <c r="E670" s="152" t="str">
        <f>IF(ISBLANK('Beladung des Speichers'!A670),"",1/SUMIFS('Beladung des Speichers'!$C$17:$C$300,'Beladung des Speichers'!$A$17:$A$300,A670)*C670*SUMIF($A$17:$A$300,A670,'Beladung des Speichers'!$E$17:$E$300))</f>
        <v/>
      </c>
      <c r="F670" s="153" t="str">
        <f>IF(ISBLANK('Beladung des Speichers'!A670),"",IF(C670=0,"0,00",D670/C670*E670))</f>
        <v/>
      </c>
      <c r="G670" s="154" t="str">
        <f>IF(ISBLANK('Beladung des Speichers'!A670),"",SUMIFS('Beladung des Speichers'!$C$17:$C$300,'Beladung des Speichers'!$A$17:$A$300,A670))</f>
        <v/>
      </c>
      <c r="H670" s="112" t="str">
        <f>IF(ISBLANK('Beladung des Speichers'!A670),"",'Beladung des Speichers'!C670)</f>
        <v/>
      </c>
      <c r="I670" s="155" t="str">
        <f>IF(ISBLANK('Beladung des Speichers'!A670),"",SUMIFS('Beladung des Speichers'!$E$17:$E$1001,'Beladung des Speichers'!$A$17:$A$1001,'Ergebnis (detailliert)'!A670))</f>
        <v/>
      </c>
      <c r="J670" s="113" t="str">
        <f>IF(ISBLANK('Beladung des Speichers'!A670),"",'Beladung des Speichers'!E670)</f>
        <v/>
      </c>
      <c r="K670" s="155" t="str">
        <f>IF(ISBLANK('Beladung des Speichers'!A670),"",SUMIFS('Entladung des Speichers'!$C$17:$C$1001,'Entladung des Speichers'!$A$17:$A$1001,'Ergebnis (detailliert)'!A670))</f>
        <v/>
      </c>
      <c r="L670" s="156" t="str">
        <f t="shared" si="42"/>
        <v/>
      </c>
      <c r="M670" s="156" t="str">
        <f>IF(ISBLANK('Entladung des Speichers'!A670),"",'Entladung des Speichers'!C670)</f>
        <v/>
      </c>
      <c r="N670" s="155" t="str">
        <f>IF(ISBLANK('Beladung des Speichers'!A670),"",SUMIFS('Entladung des Speichers'!$E$17:$E$1001,'Entladung des Speichers'!$A$17:$A$1001,'Ergebnis (detailliert)'!$A$17:$A$300))</f>
        <v/>
      </c>
      <c r="O670" s="113" t="str">
        <f t="shared" si="43"/>
        <v/>
      </c>
      <c r="P670" s="17" t="str">
        <f>IFERROR(IF(A670="","",N670*'Ergebnis (detailliert)'!J670/'Ergebnis (detailliert)'!I670),0)</f>
        <v/>
      </c>
      <c r="Q670" s="95" t="str">
        <f t="shared" si="44"/>
        <v/>
      </c>
      <c r="R670" s="96" t="str">
        <f t="shared" si="45"/>
        <v/>
      </c>
      <c r="S670" s="97" t="str">
        <f>IF(A670="","",IF(LOOKUP(A670,Stammdaten!$A$17:$A$1001,Stammdaten!$G$17:$G$1001)="Nein",0,IF(ISBLANK('Beladung des Speichers'!A670),"",ROUND(MIN(J670,Q670)*-1,2))))</f>
        <v/>
      </c>
    </row>
    <row r="671" spans="1:19" x14ac:dyDescent="0.2">
      <c r="A671" s="98" t="str">
        <f>IF('Beladung des Speichers'!A671="","",'Beladung des Speichers'!A671)</f>
        <v/>
      </c>
      <c r="B671" s="98" t="str">
        <f>IF('Beladung des Speichers'!B671="","",'Beladung des Speichers'!B671)</f>
        <v/>
      </c>
      <c r="C671" s="150" t="str">
        <f>IF(ISBLANK('Beladung des Speichers'!A671),"",SUMIFS('Beladung des Speichers'!$C$17:$C$300,'Beladung des Speichers'!$A$17:$A$300,A671)-SUMIFS('Entladung des Speichers'!$C$17:$C$300,'Entladung des Speichers'!$A$17:$A$300,A671)+SUMIFS(Füllstände!$B$17:$B$299,Füllstände!$A$17:$A$299,A671)-SUMIFS(Füllstände!$C$17:$C$299,Füllstände!$A$17:$A$299,A671))</f>
        <v/>
      </c>
      <c r="D671" s="151" t="str">
        <f>IF(ISBLANK('Beladung des Speichers'!A671),"",C671*'Beladung des Speichers'!C671/SUMIFS('Beladung des Speichers'!$C$17:$C$300,'Beladung des Speichers'!$A$17:$A$300,A671))</f>
        <v/>
      </c>
      <c r="E671" s="152" t="str">
        <f>IF(ISBLANK('Beladung des Speichers'!A671),"",1/SUMIFS('Beladung des Speichers'!$C$17:$C$300,'Beladung des Speichers'!$A$17:$A$300,A671)*C671*SUMIF($A$17:$A$300,A671,'Beladung des Speichers'!$E$17:$E$300))</f>
        <v/>
      </c>
      <c r="F671" s="153" t="str">
        <f>IF(ISBLANK('Beladung des Speichers'!A671),"",IF(C671=0,"0,00",D671/C671*E671))</f>
        <v/>
      </c>
      <c r="G671" s="154" t="str">
        <f>IF(ISBLANK('Beladung des Speichers'!A671),"",SUMIFS('Beladung des Speichers'!$C$17:$C$300,'Beladung des Speichers'!$A$17:$A$300,A671))</f>
        <v/>
      </c>
      <c r="H671" s="112" t="str">
        <f>IF(ISBLANK('Beladung des Speichers'!A671),"",'Beladung des Speichers'!C671)</f>
        <v/>
      </c>
      <c r="I671" s="155" t="str">
        <f>IF(ISBLANK('Beladung des Speichers'!A671),"",SUMIFS('Beladung des Speichers'!$E$17:$E$1001,'Beladung des Speichers'!$A$17:$A$1001,'Ergebnis (detailliert)'!A671))</f>
        <v/>
      </c>
      <c r="J671" s="113" t="str">
        <f>IF(ISBLANK('Beladung des Speichers'!A671),"",'Beladung des Speichers'!E671)</f>
        <v/>
      </c>
      <c r="K671" s="155" t="str">
        <f>IF(ISBLANK('Beladung des Speichers'!A671),"",SUMIFS('Entladung des Speichers'!$C$17:$C$1001,'Entladung des Speichers'!$A$17:$A$1001,'Ergebnis (detailliert)'!A671))</f>
        <v/>
      </c>
      <c r="L671" s="156" t="str">
        <f t="shared" si="42"/>
        <v/>
      </c>
      <c r="M671" s="156" t="str">
        <f>IF(ISBLANK('Entladung des Speichers'!A671),"",'Entladung des Speichers'!C671)</f>
        <v/>
      </c>
      <c r="N671" s="155" t="str">
        <f>IF(ISBLANK('Beladung des Speichers'!A671),"",SUMIFS('Entladung des Speichers'!$E$17:$E$1001,'Entladung des Speichers'!$A$17:$A$1001,'Ergebnis (detailliert)'!$A$17:$A$300))</f>
        <v/>
      </c>
      <c r="O671" s="113" t="str">
        <f t="shared" si="43"/>
        <v/>
      </c>
      <c r="P671" s="17" t="str">
        <f>IFERROR(IF(A671="","",N671*'Ergebnis (detailliert)'!J671/'Ergebnis (detailliert)'!I671),0)</f>
        <v/>
      </c>
      <c r="Q671" s="95" t="str">
        <f t="shared" si="44"/>
        <v/>
      </c>
      <c r="R671" s="96" t="str">
        <f t="shared" si="45"/>
        <v/>
      </c>
      <c r="S671" s="97" t="str">
        <f>IF(A671="","",IF(LOOKUP(A671,Stammdaten!$A$17:$A$1001,Stammdaten!$G$17:$G$1001)="Nein",0,IF(ISBLANK('Beladung des Speichers'!A671),"",ROUND(MIN(J671,Q671)*-1,2))))</f>
        <v/>
      </c>
    </row>
    <row r="672" spans="1:19" x14ac:dyDescent="0.2">
      <c r="A672" s="98" t="str">
        <f>IF('Beladung des Speichers'!A672="","",'Beladung des Speichers'!A672)</f>
        <v/>
      </c>
      <c r="B672" s="98" t="str">
        <f>IF('Beladung des Speichers'!B672="","",'Beladung des Speichers'!B672)</f>
        <v/>
      </c>
      <c r="C672" s="150" t="str">
        <f>IF(ISBLANK('Beladung des Speichers'!A672),"",SUMIFS('Beladung des Speichers'!$C$17:$C$300,'Beladung des Speichers'!$A$17:$A$300,A672)-SUMIFS('Entladung des Speichers'!$C$17:$C$300,'Entladung des Speichers'!$A$17:$A$300,A672)+SUMIFS(Füllstände!$B$17:$B$299,Füllstände!$A$17:$A$299,A672)-SUMIFS(Füllstände!$C$17:$C$299,Füllstände!$A$17:$A$299,A672))</f>
        <v/>
      </c>
      <c r="D672" s="151" t="str">
        <f>IF(ISBLANK('Beladung des Speichers'!A672),"",C672*'Beladung des Speichers'!C672/SUMIFS('Beladung des Speichers'!$C$17:$C$300,'Beladung des Speichers'!$A$17:$A$300,A672))</f>
        <v/>
      </c>
      <c r="E672" s="152" t="str">
        <f>IF(ISBLANK('Beladung des Speichers'!A672),"",1/SUMIFS('Beladung des Speichers'!$C$17:$C$300,'Beladung des Speichers'!$A$17:$A$300,A672)*C672*SUMIF($A$17:$A$300,A672,'Beladung des Speichers'!$E$17:$E$300))</f>
        <v/>
      </c>
      <c r="F672" s="153" t="str">
        <f>IF(ISBLANK('Beladung des Speichers'!A672),"",IF(C672=0,"0,00",D672/C672*E672))</f>
        <v/>
      </c>
      <c r="G672" s="154" t="str">
        <f>IF(ISBLANK('Beladung des Speichers'!A672),"",SUMIFS('Beladung des Speichers'!$C$17:$C$300,'Beladung des Speichers'!$A$17:$A$300,A672))</f>
        <v/>
      </c>
      <c r="H672" s="112" t="str">
        <f>IF(ISBLANK('Beladung des Speichers'!A672),"",'Beladung des Speichers'!C672)</f>
        <v/>
      </c>
      <c r="I672" s="155" t="str">
        <f>IF(ISBLANK('Beladung des Speichers'!A672),"",SUMIFS('Beladung des Speichers'!$E$17:$E$1001,'Beladung des Speichers'!$A$17:$A$1001,'Ergebnis (detailliert)'!A672))</f>
        <v/>
      </c>
      <c r="J672" s="113" t="str">
        <f>IF(ISBLANK('Beladung des Speichers'!A672),"",'Beladung des Speichers'!E672)</f>
        <v/>
      </c>
      <c r="K672" s="155" t="str">
        <f>IF(ISBLANK('Beladung des Speichers'!A672),"",SUMIFS('Entladung des Speichers'!$C$17:$C$1001,'Entladung des Speichers'!$A$17:$A$1001,'Ergebnis (detailliert)'!A672))</f>
        <v/>
      </c>
      <c r="L672" s="156" t="str">
        <f t="shared" si="42"/>
        <v/>
      </c>
      <c r="M672" s="156" t="str">
        <f>IF(ISBLANK('Entladung des Speichers'!A672),"",'Entladung des Speichers'!C672)</f>
        <v/>
      </c>
      <c r="N672" s="155" t="str">
        <f>IF(ISBLANK('Beladung des Speichers'!A672),"",SUMIFS('Entladung des Speichers'!$E$17:$E$1001,'Entladung des Speichers'!$A$17:$A$1001,'Ergebnis (detailliert)'!$A$17:$A$300))</f>
        <v/>
      </c>
      <c r="O672" s="113" t="str">
        <f t="shared" si="43"/>
        <v/>
      </c>
      <c r="P672" s="17" t="str">
        <f>IFERROR(IF(A672="","",N672*'Ergebnis (detailliert)'!J672/'Ergebnis (detailliert)'!I672),0)</f>
        <v/>
      </c>
      <c r="Q672" s="95" t="str">
        <f t="shared" si="44"/>
        <v/>
      </c>
      <c r="R672" s="96" t="str">
        <f t="shared" si="45"/>
        <v/>
      </c>
      <c r="S672" s="97" t="str">
        <f>IF(A672="","",IF(LOOKUP(A672,Stammdaten!$A$17:$A$1001,Stammdaten!$G$17:$G$1001)="Nein",0,IF(ISBLANK('Beladung des Speichers'!A672),"",ROUND(MIN(J672,Q672)*-1,2))))</f>
        <v/>
      </c>
    </row>
    <row r="673" spans="1:19" x14ac:dyDescent="0.2">
      <c r="A673" s="98" t="str">
        <f>IF('Beladung des Speichers'!A673="","",'Beladung des Speichers'!A673)</f>
        <v/>
      </c>
      <c r="B673" s="98" t="str">
        <f>IF('Beladung des Speichers'!B673="","",'Beladung des Speichers'!B673)</f>
        <v/>
      </c>
      <c r="C673" s="150" t="str">
        <f>IF(ISBLANK('Beladung des Speichers'!A673),"",SUMIFS('Beladung des Speichers'!$C$17:$C$300,'Beladung des Speichers'!$A$17:$A$300,A673)-SUMIFS('Entladung des Speichers'!$C$17:$C$300,'Entladung des Speichers'!$A$17:$A$300,A673)+SUMIFS(Füllstände!$B$17:$B$299,Füllstände!$A$17:$A$299,A673)-SUMIFS(Füllstände!$C$17:$C$299,Füllstände!$A$17:$A$299,A673))</f>
        <v/>
      </c>
      <c r="D673" s="151" t="str">
        <f>IF(ISBLANK('Beladung des Speichers'!A673),"",C673*'Beladung des Speichers'!C673/SUMIFS('Beladung des Speichers'!$C$17:$C$300,'Beladung des Speichers'!$A$17:$A$300,A673))</f>
        <v/>
      </c>
      <c r="E673" s="152" t="str">
        <f>IF(ISBLANK('Beladung des Speichers'!A673),"",1/SUMIFS('Beladung des Speichers'!$C$17:$C$300,'Beladung des Speichers'!$A$17:$A$300,A673)*C673*SUMIF($A$17:$A$300,A673,'Beladung des Speichers'!$E$17:$E$300))</f>
        <v/>
      </c>
      <c r="F673" s="153" t="str">
        <f>IF(ISBLANK('Beladung des Speichers'!A673),"",IF(C673=0,"0,00",D673/C673*E673))</f>
        <v/>
      </c>
      <c r="G673" s="154" t="str">
        <f>IF(ISBLANK('Beladung des Speichers'!A673),"",SUMIFS('Beladung des Speichers'!$C$17:$C$300,'Beladung des Speichers'!$A$17:$A$300,A673))</f>
        <v/>
      </c>
      <c r="H673" s="112" t="str">
        <f>IF(ISBLANK('Beladung des Speichers'!A673),"",'Beladung des Speichers'!C673)</f>
        <v/>
      </c>
      <c r="I673" s="155" t="str">
        <f>IF(ISBLANK('Beladung des Speichers'!A673),"",SUMIFS('Beladung des Speichers'!$E$17:$E$1001,'Beladung des Speichers'!$A$17:$A$1001,'Ergebnis (detailliert)'!A673))</f>
        <v/>
      </c>
      <c r="J673" s="113" t="str">
        <f>IF(ISBLANK('Beladung des Speichers'!A673),"",'Beladung des Speichers'!E673)</f>
        <v/>
      </c>
      <c r="K673" s="155" t="str">
        <f>IF(ISBLANK('Beladung des Speichers'!A673),"",SUMIFS('Entladung des Speichers'!$C$17:$C$1001,'Entladung des Speichers'!$A$17:$A$1001,'Ergebnis (detailliert)'!A673))</f>
        <v/>
      </c>
      <c r="L673" s="156" t="str">
        <f t="shared" si="42"/>
        <v/>
      </c>
      <c r="M673" s="156" t="str">
        <f>IF(ISBLANK('Entladung des Speichers'!A673),"",'Entladung des Speichers'!C673)</f>
        <v/>
      </c>
      <c r="N673" s="155" t="str">
        <f>IF(ISBLANK('Beladung des Speichers'!A673),"",SUMIFS('Entladung des Speichers'!$E$17:$E$1001,'Entladung des Speichers'!$A$17:$A$1001,'Ergebnis (detailliert)'!$A$17:$A$300))</f>
        <v/>
      </c>
      <c r="O673" s="113" t="str">
        <f t="shared" si="43"/>
        <v/>
      </c>
      <c r="P673" s="17" t="str">
        <f>IFERROR(IF(A673="","",N673*'Ergebnis (detailliert)'!J673/'Ergebnis (detailliert)'!I673),0)</f>
        <v/>
      </c>
      <c r="Q673" s="95" t="str">
        <f t="shared" si="44"/>
        <v/>
      </c>
      <c r="R673" s="96" t="str">
        <f t="shared" si="45"/>
        <v/>
      </c>
      <c r="S673" s="97" t="str">
        <f>IF(A673="","",IF(LOOKUP(A673,Stammdaten!$A$17:$A$1001,Stammdaten!$G$17:$G$1001)="Nein",0,IF(ISBLANK('Beladung des Speichers'!A673),"",ROUND(MIN(J673,Q673)*-1,2))))</f>
        <v/>
      </c>
    </row>
    <row r="674" spans="1:19" x14ac:dyDescent="0.2">
      <c r="A674" s="98" t="str">
        <f>IF('Beladung des Speichers'!A674="","",'Beladung des Speichers'!A674)</f>
        <v/>
      </c>
      <c r="B674" s="98" t="str">
        <f>IF('Beladung des Speichers'!B674="","",'Beladung des Speichers'!B674)</f>
        <v/>
      </c>
      <c r="C674" s="150" t="str">
        <f>IF(ISBLANK('Beladung des Speichers'!A674),"",SUMIFS('Beladung des Speichers'!$C$17:$C$300,'Beladung des Speichers'!$A$17:$A$300,A674)-SUMIFS('Entladung des Speichers'!$C$17:$C$300,'Entladung des Speichers'!$A$17:$A$300,A674)+SUMIFS(Füllstände!$B$17:$B$299,Füllstände!$A$17:$A$299,A674)-SUMIFS(Füllstände!$C$17:$C$299,Füllstände!$A$17:$A$299,A674))</f>
        <v/>
      </c>
      <c r="D674" s="151" t="str">
        <f>IF(ISBLANK('Beladung des Speichers'!A674),"",C674*'Beladung des Speichers'!C674/SUMIFS('Beladung des Speichers'!$C$17:$C$300,'Beladung des Speichers'!$A$17:$A$300,A674))</f>
        <v/>
      </c>
      <c r="E674" s="152" t="str">
        <f>IF(ISBLANK('Beladung des Speichers'!A674),"",1/SUMIFS('Beladung des Speichers'!$C$17:$C$300,'Beladung des Speichers'!$A$17:$A$300,A674)*C674*SUMIF($A$17:$A$300,A674,'Beladung des Speichers'!$E$17:$E$300))</f>
        <v/>
      </c>
      <c r="F674" s="153" t="str">
        <f>IF(ISBLANK('Beladung des Speichers'!A674),"",IF(C674=0,"0,00",D674/C674*E674))</f>
        <v/>
      </c>
      <c r="G674" s="154" t="str">
        <f>IF(ISBLANK('Beladung des Speichers'!A674),"",SUMIFS('Beladung des Speichers'!$C$17:$C$300,'Beladung des Speichers'!$A$17:$A$300,A674))</f>
        <v/>
      </c>
      <c r="H674" s="112" t="str">
        <f>IF(ISBLANK('Beladung des Speichers'!A674),"",'Beladung des Speichers'!C674)</f>
        <v/>
      </c>
      <c r="I674" s="155" t="str">
        <f>IF(ISBLANK('Beladung des Speichers'!A674),"",SUMIFS('Beladung des Speichers'!$E$17:$E$1001,'Beladung des Speichers'!$A$17:$A$1001,'Ergebnis (detailliert)'!A674))</f>
        <v/>
      </c>
      <c r="J674" s="113" t="str">
        <f>IF(ISBLANK('Beladung des Speichers'!A674),"",'Beladung des Speichers'!E674)</f>
        <v/>
      </c>
      <c r="K674" s="155" t="str">
        <f>IF(ISBLANK('Beladung des Speichers'!A674),"",SUMIFS('Entladung des Speichers'!$C$17:$C$1001,'Entladung des Speichers'!$A$17:$A$1001,'Ergebnis (detailliert)'!A674))</f>
        <v/>
      </c>
      <c r="L674" s="156" t="str">
        <f t="shared" si="42"/>
        <v/>
      </c>
      <c r="M674" s="156" t="str">
        <f>IF(ISBLANK('Entladung des Speichers'!A674),"",'Entladung des Speichers'!C674)</f>
        <v/>
      </c>
      <c r="N674" s="155" t="str">
        <f>IF(ISBLANK('Beladung des Speichers'!A674),"",SUMIFS('Entladung des Speichers'!$E$17:$E$1001,'Entladung des Speichers'!$A$17:$A$1001,'Ergebnis (detailliert)'!$A$17:$A$300))</f>
        <v/>
      </c>
      <c r="O674" s="113" t="str">
        <f t="shared" si="43"/>
        <v/>
      </c>
      <c r="P674" s="17" t="str">
        <f>IFERROR(IF(A674="","",N674*'Ergebnis (detailliert)'!J674/'Ergebnis (detailliert)'!I674),0)</f>
        <v/>
      </c>
      <c r="Q674" s="95" t="str">
        <f t="shared" si="44"/>
        <v/>
      </c>
      <c r="R674" s="96" t="str">
        <f t="shared" si="45"/>
        <v/>
      </c>
      <c r="S674" s="97" t="str">
        <f>IF(A674="","",IF(LOOKUP(A674,Stammdaten!$A$17:$A$1001,Stammdaten!$G$17:$G$1001)="Nein",0,IF(ISBLANK('Beladung des Speichers'!A674),"",ROUND(MIN(J674,Q674)*-1,2))))</f>
        <v/>
      </c>
    </row>
    <row r="675" spans="1:19" x14ac:dyDescent="0.2">
      <c r="A675" s="98" t="str">
        <f>IF('Beladung des Speichers'!A675="","",'Beladung des Speichers'!A675)</f>
        <v/>
      </c>
      <c r="B675" s="98" t="str">
        <f>IF('Beladung des Speichers'!B675="","",'Beladung des Speichers'!B675)</f>
        <v/>
      </c>
      <c r="C675" s="150" t="str">
        <f>IF(ISBLANK('Beladung des Speichers'!A675),"",SUMIFS('Beladung des Speichers'!$C$17:$C$300,'Beladung des Speichers'!$A$17:$A$300,A675)-SUMIFS('Entladung des Speichers'!$C$17:$C$300,'Entladung des Speichers'!$A$17:$A$300,A675)+SUMIFS(Füllstände!$B$17:$B$299,Füllstände!$A$17:$A$299,A675)-SUMIFS(Füllstände!$C$17:$C$299,Füllstände!$A$17:$A$299,A675))</f>
        <v/>
      </c>
      <c r="D675" s="151" t="str">
        <f>IF(ISBLANK('Beladung des Speichers'!A675),"",C675*'Beladung des Speichers'!C675/SUMIFS('Beladung des Speichers'!$C$17:$C$300,'Beladung des Speichers'!$A$17:$A$300,A675))</f>
        <v/>
      </c>
      <c r="E675" s="152" t="str">
        <f>IF(ISBLANK('Beladung des Speichers'!A675),"",1/SUMIFS('Beladung des Speichers'!$C$17:$C$300,'Beladung des Speichers'!$A$17:$A$300,A675)*C675*SUMIF($A$17:$A$300,A675,'Beladung des Speichers'!$E$17:$E$300))</f>
        <v/>
      </c>
      <c r="F675" s="153" t="str">
        <f>IF(ISBLANK('Beladung des Speichers'!A675),"",IF(C675=0,"0,00",D675/C675*E675))</f>
        <v/>
      </c>
      <c r="G675" s="154" t="str">
        <f>IF(ISBLANK('Beladung des Speichers'!A675),"",SUMIFS('Beladung des Speichers'!$C$17:$C$300,'Beladung des Speichers'!$A$17:$A$300,A675))</f>
        <v/>
      </c>
      <c r="H675" s="112" t="str">
        <f>IF(ISBLANK('Beladung des Speichers'!A675),"",'Beladung des Speichers'!C675)</f>
        <v/>
      </c>
      <c r="I675" s="155" t="str">
        <f>IF(ISBLANK('Beladung des Speichers'!A675),"",SUMIFS('Beladung des Speichers'!$E$17:$E$1001,'Beladung des Speichers'!$A$17:$A$1001,'Ergebnis (detailliert)'!A675))</f>
        <v/>
      </c>
      <c r="J675" s="113" t="str">
        <f>IF(ISBLANK('Beladung des Speichers'!A675),"",'Beladung des Speichers'!E675)</f>
        <v/>
      </c>
      <c r="K675" s="155" t="str">
        <f>IF(ISBLANK('Beladung des Speichers'!A675),"",SUMIFS('Entladung des Speichers'!$C$17:$C$1001,'Entladung des Speichers'!$A$17:$A$1001,'Ergebnis (detailliert)'!A675))</f>
        <v/>
      </c>
      <c r="L675" s="156" t="str">
        <f t="shared" si="42"/>
        <v/>
      </c>
      <c r="M675" s="156" t="str">
        <f>IF(ISBLANK('Entladung des Speichers'!A675),"",'Entladung des Speichers'!C675)</f>
        <v/>
      </c>
      <c r="N675" s="155" t="str">
        <f>IF(ISBLANK('Beladung des Speichers'!A675),"",SUMIFS('Entladung des Speichers'!$E$17:$E$1001,'Entladung des Speichers'!$A$17:$A$1001,'Ergebnis (detailliert)'!$A$17:$A$300))</f>
        <v/>
      </c>
      <c r="O675" s="113" t="str">
        <f t="shared" si="43"/>
        <v/>
      </c>
      <c r="P675" s="17" t="str">
        <f>IFERROR(IF(A675="","",N675*'Ergebnis (detailliert)'!J675/'Ergebnis (detailliert)'!I675),0)</f>
        <v/>
      </c>
      <c r="Q675" s="95" t="str">
        <f t="shared" si="44"/>
        <v/>
      </c>
      <c r="R675" s="96" t="str">
        <f t="shared" si="45"/>
        <v/>
      </c>
      <c r="S675" s="97" t="str">
        <f>IF(A675="","",IF(LOOKUP(A675,Stammdaten!$A$17:$A$1001,Stammdaten!$G$17:$G$1001)="Nein",0,IF(ISBLANK('Beladung des Speichers'!A675),"",ROUND(MIN(J675,Q675)*-1,2))))</f>
        <v/>
      </c>
    </row>
    <row r="676" spans="1:19" x14ac:dyDescent="0.2">
      <c r="A676" s="98" t="str">
        <f>IF('Beladung des Speichers'!A676="","",'Beladung des Speichers'!A676)</f>
        <v/>
      </c>
      <c r="B676" s="98" t="str">
        <f>IF('Beladung des Speichers'!B676="","",'Beladung des Speichers'!B676)</f>
        <v/>
      </c>
      <c r="C676" s="150" t="str">
        <f>IF(ISBLANK('Beladung des Speichers'!A676),"",SUMIFS('Beladung des Speichers'!$C$17:$C$300,'Beladung des Speichers'!$A$17:$A$300,A676)-SUMIFS('Entladung des Speichers'!$C$17:$C$300,'Entladung des Speichers'!$A$17:$A$300,A676)+SUMIFS(Füllstände!$B$17:$B$299,Füllstände!$A$17:$A$299,A676)-SUMIFS(Füllstände!$C$17:$C$299,Füllstände!$A$17:$A$299,A676))</f>
        <v/>
      </c>
      <c r="D676" s="151" t="str">
        <f>IF(ISBLANK('Beladung des Speichers'!A676),"",C676*'Beladung des Speichers'!C676/SUMIFS('Beladung des Speichers'!$C$17:$C$300,'Beladung des Speichers'!$A$17:$A$300,A676))</f>
        <v/>
      </c>
      <c r="E676" s="152" t="str">
        <f>IF(ISBLANK('Beladung des Speichers'!A676),"",1/SUMIFS('Beladung des Speichers'!$C$17:$C$300,'Beladung des Speichers'!$A$17:$A$300,A676)*C676*SUMIF($A$17:$A$300,A676,'Beladung des Speichers'!$E$17:$E$300))</f>
        <v/>
      </c>
      <c r="F676" s="153" t="str">
        <f>IF(ISBLANK('Beladung des Speichers'!A676),"",IF(C676=0,"0,00",D676/C676*E676))</f>
        <v/>
      </c>
      <c r="G676" s="154" t="str">
        <f>IF(ISBLANK('Beladung des Speichers'!A676),"",SUMIFS('Beladung des Speichers'!$C$17:$C$300,'Beladung des Speichers'!$A$17:$A$300,A676))</f>
        <v/>
      </c>
      <c r="H676" s="112" t="str">
        <f>IF(ISBLANK('Beladung des Speichers'!A676),"",'Beladung des Speichers'!C676)</f>
        <v/>
      </c>
      <c r="I676" s="155" t="str">
        <f>IF(ISBLANK('Beladung des Speichers'!A676),"",SUMIFS('Beladung des Speichers'!$E$17:$E$1001,'Beladung des Speichers'!$A$17:$A$1001,'Ergebnis (detailliert)'!A676))</f>
        <v/>
      </c>
      <c r="J676" s="113" t="str">
        <f>IF(ISBLANK('Beladung des Speichers'!A676),"",'Beladung des Speichers'!E676)</f>
        <v/>
      </c>
      <c r="K676" s="155" t="str">
        <f>IF(ISBLANK('Beladung des Speichers'!A676),"",SUMIFS('Entladung des Speichers'!$C$17:$C$1001,'Entladung des Speichers'!$A$17:$A$1001,'Ergebnis (detailliert)'!A676))</f>
        <v/>
      </c>
      <c r="L676" s="156" t="str">
        <f t="shared" si="42"/>
        <v/>
      </c>
      <c r="M676" s="156" t="str">
        <f>IF(ISBLANK('Entladung des Speichers'!A676),"",'Entladung des Speichers'!C676)</f>
        <v/>
      </c>
      <c r="N676" s="155" t="str">
        <f>IF(ISBLANK('Beladung des Speichers'!A676),"",SUMIFS('Entladung des Speichers'!$E$17:$E$1001,'Entladung des Speichers'!$A$17:$A$1001,'Ergebnis (detailliert)'!$A$17:$A$300))</f>
        <v/>
      </c>
      <c r="O676" s="113" t="str">
        <f t="shared" si="43"/>
        <v/>
      </c>
      <c r="P676" s="17" t="str">
        <f>IFERROR(IF(A676="","",N676*'Ergebnis (detailliert)'!J676/'Ergebnis (detailliert)'!I676),0)</f>
        <v/>
      </c>
      <c r="Q676" s="95" t="str">
        <f t="shared" si="44"/>
        <v/>
      </c>
      <c r="R676" s="96" t="str">
        <f t="shared" si="45"/>
        <v/>
      </c>
      <c r="S676" s="97" t="str">
        <f>IF(A676="","",IF(LOOKUP(A676,Stammdaten!$A$17:$A$1001,Stammdaten!$G$17:$G$1001)="Nein",0,IF(ISBLANK('Beladung des Speichers'!A676),"",ROUND(MIN(J676,Q676)*-1,2))))</f>
        <v/>
      </c>
    </row>
    <row r="677" spans="1:19" x14ac:dyDescent="0.2">
      <c r="A677" s="98" t="str">
        <f>IF('Beladung des Speichers'!A677="","",'Beladung des Speichers'!A677)</f>
        <v/>
      </c>
      <c r="B677" s="98" t="str">
        <f>IF('Beladung des Speichers'!B677="","",'Beladung des Speichers'!B677)</f>
        <v/>
      </c>
      <c r="C677" s="150" t="str">
        <f>IF(ISBLANK('Beladung des Speichers'!A677),"",SUMIFS('Beladung des Speichers'!$C$17:$C$300,'Beladung des Speichers'!$A$17:$A$300,A677)-SUMIFS('Entladung des Speichers'!$C$17:$C$300,'Entladung des Speichers'!$A$17:$A$300,A677)+SUMIFS(Füllstände!$B$17:$B$299,Füllstände!$A$17:$A$299,A677)-SUMIFS(Füllstände!$C$17:$C$299,Füllstände!$A$17:$A$299,A677))</f>
        <v/>
      </c>
      <c r="D677" s="151" t="str">
        <f>IF(ISBLANK('Beladung des Speichers'!A677),"",C677*'Beladung des Speichers'!C677/SUMIFS('Beladung des Speichers'!$C$17:$C$300,'Beladung des Speichers'!$A$17:$A$300,A677))</f>
        <v/>
      </c>
      <c r="E677" s="152" t="str">
        <f>IF(ISBLANK('Beladung des Speichers'!A677),"",1/SUMIFS('Beladung des Speichers'!$C$17:$C$300,'Beladung des Speichers'!$A$17:$A$300,A677)*C677*SUMIF($A$17:$A$300,A677,'Beladung des Speichers'!$E$17:$E$300))</f>
        <v/>
      </c>
      <c r="F677" s="153" t="str">
        <f>IF(ISBLANK('Beladung des Speichers'!A677),"",IF(C677=0,"0,00",D677/C677*E677))</f>
        <v/>
      </c>
      <c r="G677" s="154" t="str">
        <f>IF(ISBLANK('Beladung des Speichers'!A677),"",SUMIFS('Beladung des Speichers'!$C$17:$C$300,'Beladung des Speichers'!$A$17:$A$300,A677))</f>
        <v/>
      </c>
      <c r="H677" s="112" t="str">
        <f>IF(ISBLANK('Beladung des Speichers'!A677),"",'Beladung des Speichers'!C677)</f>
        <v/>
      </c>
      <c r="I677" s="155" t="str">
        <f>IF(ISBLANK('Beladung des Speichers'!A677),"",SUMIFS('Beladung des Speichers'!$E$17:$E$1001,'Beladung des Speichers'!$A$17:$A$1001,'Ergebnis (detailliert)'!A677))</f>
        <v/>
      </c>
      <c r="J677" s="113" t="str">
        <f>IF(ISBLANK('Beladung des Speichers'!A677),"",'Beladung des Speichers'!E677)</f>
        <v/>
      </c>
      <c r="K677" s="155" t="str">
        <f>IF(ISBLANK('Beladung des Speichers'!A677),"",SUMIFS('Entladung des Speichers'!$C$17:$C$1001,'Entladung des Speichers'!$A$17:$A$1001,'Ergebnis (detailliert)'!A677))</f>
        <v/>
      </c>
      <c r="L677" s="156" t="str">
        <f t="shared" si="42"/>
        <v/>
      </c>
      <c r="M677" s="156" t="str">
        <f>IF(ISBLANK('Entladung des Speichers'!A677),"",'Entladung des Speichers'!C677)</f>
        <v/>
      </c>
      <c r="N677" s="155" t="str">
        <f>IF(ISBLANK('Beladung des Speichers'!A677),"",SUMIFS('Entladung des Speichers'!$E$17:$E$1001,'Entladung des Speichers'!$A$17:$A$1001,'Ergebnis (detailliert)'!$A$17:$A$300))</f>
        <v/>
      </c>
      <c r="O677" s="113" t="str">
        <f t="shared" si="43"/>
        <v/>
      </c>
      <c r="P677" s="17" t="str">
        <f>IFERROR(IF(A677="","",N677*'Ergebnis (detailliert)'!J677/'Ergebnis (detailliert)'!I677),0)</f>
        <v/>
      </c>
      <c r="Q677" s="95" t="str">
        <f t="shared" si="44"/>
        <v/>
      </c>
      <c r="R677" s="96" t="str">
        <f t="shared" si="45"/>
        <v/>
      </c>
      <c r="S677" s="97" t="str">
        <f>IF(A677="","",IF(LOOKUP(A677,Stammdaten!$A$17:$A$1001,Stammdaten!$G$17:$G$1001)="Nein",0,IF(ISBLANK('Beladung des Speichers'!A677),"",ROUND(MIN(J677,Q677)*-1,2))))</f>
        <v/>
      </c>
    </row>
    <row r="678" spans="1:19" x14ac:dyDescent="0.2">
      <c r="A678" s="98" t="str">
        <f>IF('Beladung des Speichers'!A678="","",'Beladung des Speichers'!A678)</f>
        <v/>
      </c>
      <c r="B678" s="98" t="str">
        <f>IF('Beladung des Speichers'!B678="","",'Beladung des Speichers'!B678)</f>
        <v/>
      </c>
      <c r="C678" s="150" t="str">
        <f>IF(ISBLANK('Beladung des Speichers'!A678),"",SUMIFS('Beladung des Speichers'!$C$17:$C$300,'Beladung des Speichers'!$A$17:$A$300,A678)-SUMIFS('Entladung des Speichers'!$C$17:$C$300,'Entladung des Speichers'!$A$17:$A$300,A678)+SUMIFS(Füllstände!$B$17:$B$299,Füllstände!$A$17:$A$299,A678)-SUMIFS(Füllstände!$C$17:$C$299,Füllstände!$A$17:$A$299,A678))</f>
        <v/>
      </c>
      <c r="D678" s="151" t="str">
        <f>IF(ISBLANK('Beladung des Speichers'!A678),"",C678*'Beladung des Speichers'!C678/SUMIFS('Beladung des Speichers'!$C$17:$C$300,'Beladung des Speichers'!$A$17:$A$300,A678))</f>
        <v/>
      </c>
      <c r="E678" s="152" t="str">
        <f>IF(ISBLANK('Beladung des Speichers'!A678),"",1/SUMIFS('Beladung des Speichers'!$C$17:$C$300,'Beladung des Speichers'!$A$17:$A$300,A678)*C678*SUMIF($A$17:$A$300,A678,'Beladung des Speichers'!$E$17:$E$300))</f>
        <v/>
      </c>
      <c r="F678" s="153" t="str">
        <f>IF(ISBLANK('Beladung des Speichers'!A678),"",IF(C678=0,"0,00",D678/C678*E678))</f>
        <v/>
      </c>
      <c r="G678" s="154" t="str">
        <f>IF(ISBLANK('Beladung des Speichers'!A678),"",SUMIFS('Beladung des Speichers'!$C$17:$C$300,'Beladung des Speichers'!$A$17:$A$300,A678))</f>
        <v/>
      </c>
      <c r="H678" s="112" t="str">
        <f>IF(ISBLANK('Beladung des Speichers'!A678),"",'Beladung des Speichers'!C678)</f>
        <v/>
      </c>
      <c r="I678" s="155" t="str">
        <f>IF(ISBLANK('Beladung des Speichers'!A678),"",SUMIFS('Beladung des Speichers'!$E$17:$E$1001,'Beladung des Speichers'!$A$17:$A$1001,'Ergebnis (detailliert)'!A678))</f>
        <v/>
      </c>
      <c r="J678" s="113" t="str">
        <f>IF(ISBLANK('Beladung des Speichers'!A678),"",'Beladung des Speichers'!E678)</f>
        <v/>
      </c>
      <c r="K678" s="155" t="str">
        <f>IF(ISBLANK('Beladung des Speichers'!A678),"",SUMIFS('Entladung des Speichers'!$C$17:$C$1001,'Entladung des Speichers'!$A$17:$A$1001,'Ergebnis (detailliert)'!A678))</f>
        <v/>
      </c>
      <c r="L678" s="156" t="str">
        <f t="shared" si="42"/>
        <v/>
      </c>
      <c r="M678" s="156" t="str">
        <f>IF(ISBLANK('Entladung des Speichers'!A678),"",'Entladung des Speichers'!C678)</f>
        <v/>
      </c>
      <c r="N678" s="155" t="str">
        <f>IF(ISBLANK('Beladung des Speichers'!A678),"",SUMIFS('Entladung des Speichers'!$E$17:$E$1001,'Entladung des Speichers'!$A$17:$A$1001,'Ergebnis (detailliert)'!$A$17:$A$300))</f>
        <v/>
      </c>
      <c r="O678" s="113" t="str">
        <f t="shared" si="43"/>
        <v/>
      </c>
      <c r="P678" s="17" t="str">
        <f>IFERROR(IF(A678="","",N678*'Ergebnis (detailliert)'!J678/'Ergebnis (detailliert)'!I678),0)</f>
        <v/>
      </c>
      <c r="Q678" s="95" t="str">
        <f t="shared" si="44"/>
        <v/>
      </c>
      <c r="R678" s="96" t="str">
        <f t="shared" si="45"/>
        <v/>
      </c>
      <c r="S678" s="97" t="str">
        <f>IF(A678="","",IF(LOOKUP(A678,Stammdaten!$A$17:$A$1001,Stammdaten!$G$17:$G$1001)="Nein",0,IF(ISBLANK('Beladung des Speichers'!A678),"",ROUND(MIN(J678,Q678)*-1,2))))</f>
        <v/>
      </c>
    </row>
    <row r="679" spans="1:19" x14ac:dyDescent="0.2">
      <c r="A679" s="98" t="str">
        <f>IF('Beladung des Speichers'!A679="","",'Beladung des Speichers'!A679)</f>
        <v/>
      </c>
      <c r="B679" s="98" t="str">
        <f>IF('Beladung des Speichers'!B679="","",'Beladung des Speichers'!B679)</f>
        <v/>
      </c>
      <c r="C679" s="150" t="str">
        <f>IF(ISBLANK('Beladung des Speichers'!A679),"",SUMIFS('Beladung des Speichers'!$C$17:$C$300,'Beladung des Speichers'!$A$17:$A$300,A679)-SUMIFS('Entladung des Speichers'!$C$17:$C$300,'Entladung des Speichers'!$A$17:$A$300,A679)+SUMIFS(Füllstände!$B$17:$B$299,Füllstände!$A$17:$A$299,A679)-SUMIFS(Füllstände!$C$17:$C$299,Füllstände!$A$17:$A$299,A679))</f>
        <v/>
      </c>
      <c r="D679" s="151" t="str">
        <f>IF(ISBLANK('Beladung des Speichers'!A679),"",C679*'Beladung des Speichers'!C679/SUMIFS('Beladung des Speichers'!$C$17:$C$300,'Beladung des Speichers'!$A$17:$A$300,A679))</f>
        <v/>
      </c>
      <c r="E679" s="152" t="str">
        <f>IF(ISBLANK('Beladung des Speichers'!A679),"",1/SUMIFS('Beladung des Speichers'!$C$17:$C$300,'Beladung des Speichers'!$A$17:$A$300,A679)*C679*SUMIF($A$17:$A$300,A679,'Beladung des Speichers'!$E$17:$E$300))</f>
        <v/>
      </c>
      <c r="F679" s="153" t="str">
        <f>IF(ISBLANK('Beladung des Speichers'!A679),"",IF(C679=0,"0,00",D679/C679*E679))</f>
        <v/>
      </c>
      <c r="G679" s="154" t="str">
        <f>IF(ISBLANK('Beladung des Speichers'!A679),"",SUMIFS('Beladung des Speichers'!$C$17:$C$300,'Beladung des Speichers'!$A$17:$A$300,A679))</f>
        <v/>
      </c>
      <c r="H679" s="112" t="str">
        <f>IF(ISBLANK('Beladung des Speichers'!A679),"",'Beladung des Speichers'!C679)</f>
        <v/>
      </c>
      <c r="I679" s="155" t="str">
        <f>IF(ISBLANK('Beladung des Speichers'!A679),"",SUMIFS('Beladung des Speichers'!$E$17:$E$1001,'Beladung des Speichers'!$A$17:$A$1001,'Ergebnis (detailliert)'!A679))</f>
        <v/>
      </c>
      <c r="J679" s="113" t="str">
        <f>IF(ISBLANK('Beladung des Speichers'!A679),"",'Beladung des Speichers'!E679)</f>
        <v/>
      </c>
      <c r="K679" s="155" t="str">
        <f>IF(ISBLANK('Beladung des Speichers'!A679),"",SUMIFS('Entladung des Speichers'!$C$17:$C$1001,'Entladung des Speichers'!$A$17:$A$1001,'Ergebnis (detailliert)'!A679))</f>
        <v/>
      </c>
      <c r="L679" s="156" t="str">
        <f t="shared" si="42"/>
        <v/>
      </c>
      <c r="M679" s="156" t="str">
        <f>IF(ISBLANK('Entladung des Speichers'!A679),"",'Entladung des Speichers'!C679)</f>
        <v/>
      </c>
      <c r="N679" s="155" t="str">
        <f>IF(ISBLANK('Beladung des Speichers'!A679),"",SUMIFS('Entladung des Speichers'!$E$17:$E$1001,'Entladung des Speichers'!$A$17:$A$1001,'Ergebnis (detailliert)'!$A$17:$A$300))</f>
        <v/>
      </c>
      <c r="O679" s="113" t="str">
        <f t="shared" si="43"/>
        <v/>
      </c>
      <c r="P679" s="17" t="str">
        <f>IFERROR(IF(A679="","",N679*'Ergebnis (detailliert)'!J679/'Ergebnis (detailliert)'!I679),0)</f>
        <v/>
      </c>
      <c r="Q679" s="95" t="str">
        <f t="shared" si="44"/>
        <v/>
      </c>
      <c r="R679" s="96" t="str">
        <f t="shared" si="45"/>
        <v/>
      </c>
      <c r="S679" s="97" t="str">
        <f>IF(A679="","",IF(LOOKUP(A679,Stammdaten!$A$17:$A$1001,Stammdaten!$G$17:$G$1001)="Nein",0,IF(ISBLANK('Beladung des Speichers'!A679),"",ROUND(MIN(J679,Q679)*-1,2))))</f>
        <v/>
      </c>
    </row>
    <row r="680" spans="1:19" x14ac:dyDescent="0.2">
      <c r="A680" s="98" t="str">
        <f>IF('Beladung des Speichers'!A680="","",'Beladung des Speichers'!A680)</f>
        <v/>
      </c>
      <c r="B680" s="98" t="str">
        <f>IF('Beladung des Speichers'!B680="","",'Beladung des Speichers'!B680)</f>
        <v/>
      </c>
      <c r="C680" s="150" t="str">
        <f>IF(ISBLANK('Beladung des Speichers'!A680),"",SUMIFS('Beladung des Speichers'!$C$17:$C$300,'Beladung des Speichers'!$A$17:$A$300,A680)-SUMIFS('Entladung des Speichers'!$C$17:$C$300,'Entladung des Speichers'!$A$17:$A$300,A680)+SUMIFS(Füllstände!$B$17:$B$299,Füllstände!$A$17:$A$299,A680)-SUMIFS(Füllstände!$C$17:$C$299,Füllstände!$A$17:$A$299,A680))</f>
        <v/>
      </c>
      <c r="D680" s="151" t="str">
        <f>IF(ISBLANK('Beladung des Speichers'!A680),"",C680*'Beladung des Speichers'!C680/SUMIFS('Beladung des Speichers'!$C$17:$C$300,'Beladung des Speichers'!$A$17:$A$300,A680))</f>
        <v/>
      </c>
      <c r="E680" s="152" t="str">
        <f>IF(ISBLANK('Beladung des Speichers'!A680),"",1/SUMIFS('Beladung des Speichers'!$C$17:$C$300,'Beladung des Speichers'!$A$17:$A$300,A680)*C680*SUMIF($A$17:$A$300,A680,'Beladung des Speichers'!$E$17:$E$300))</f>
        <v/>
      </c>
      <c r="F680" s="153" t="str">
        <f>IF(ISBLANK('Beladung des Speichers'!A680),"",IF(C680=0,"0,00",D680/C680*E680))</f>
        <v/>
      </c>
      <c r="G680" s="154" t="str">
        <f>IF(ISBLANK('Beladung des Speichers'!A680),"",SUMIFS('Beladung des Speichers'!$C$17:$C$300,'Beladung des Speichers'!$A$17:$A$300,A680))</f>
        <v/>
      </c>
      <c r="H680" s="112" t="str">
        <f>IF(ISBLANK('Beladung des Speichers'!A680),"",'Beladung des Speichers'!C680)</f>
        <v/>
      </c>
      <c r="I680" s="155" t="str">
        <f>IF(ISBLANK('Beladung des Speichers'!A680),"",SUMIFS('Beladung des Speichers'!$E$17:$E$1001,'Beladung des Speichers'!$A$17:$A$1001,'Ergebnis (detailliert)'!A680))</f>
        <v/>
      </c>
      <c r="J680" s="113" t="str">
        <f>IF(ISBLANK('Beladung des Speichers'!A680),"",'Beladung des Speichers'!E680)</f>
        <v/>
      </c>
      <c r="K680" s="155" t="str">
        <f>IF(ISBLANK('Beladung des Speichers'!A680),"",SUMIFS('Entladung des Speichers'!$C$17:$C$1001,'Entladung des Speichers'!$A$17:$A$1001,'Ergebnis (detailliert)'!A680))</f>
        <v/>
      </c>
      <c r="L680" s="156" t="str">
        <f t="shared" si="42"/>
        <v/>
      </c>
      <c r="M680" s="156" t="str">
        <f>IF(ISBLANK('Entladung des Speichers'!A680),"",'Entladung des Speichers'!C680)</f>
        <v/>
      </c>
      <c r="N680" s="155" t="str">
        <f>IF(ISBLANK('Beladung des Speichers'!A680),"",SUMIFS('Entladung des Speichers'!$E$17:$E$1001,'Entladung des Speichers'!$A$17:$A$1001,'Ergebnis (detailliert)'!$A$17:$A$300))</f>
        <v/>
      </c>
      <c r="O680" s="113" t="str">
        <f t="shared" si="43"/>
        <v/>
      </c>
      <c r="P680" s="17" t="str">
        <f>IFERROR(IF(A680="","",N680*'Ergebnis (detailliert)'!J680/'Ergebnis (detailliert)'!I680),0)</f>
        <v/>
      </c>
      <c r="Q680" s="95" t="str">
        <f t="shared" si="44"/>
        <v/>
      </c>
      <c r="R680" s="96" t="str">
        <f t="shared" si="45"/>
        <v/>
      </c>
      <c r="S680" s="97" t="str">
        <f>IF(A680="","",IF(LOOKUP(A680,Stammdaten!$A$17:$A$1001,Stammdaten!$G$17:$G$1001)="Nein",0,IF(ISBLANK('Beladung des Speichers'!A680),"",ROUND(MIN(J680,Q680)*-1,2))))</f>
        <v/>
      </c>
    </row>
    <row r="681" spans="1:19" x14ac:dyDescent="0.2">
      <c r="A681" s="98" t="str">
        <f>IF('Beladung des Speichers'!A681="","",'Beladung des Speichers'!A681)</f>
        <v/>
      </c>
      <c r="B681" s="98" t="str">
        <f>IF('Beladung des Speichers'!B681="","",'Beladung des Speichers'!B681)</f>
        <v/>
      </c>
      <c r="C681" s="150" t="str">
        <f>IF(ISBLANK('Beladung des Speichers'!A681),"",SUMIFS('Beladung des Speichers'!$C$17:$C$300,'Beladung des Speichers'!$A$17:$A$300,A681)-SUMIFS('Entladung des Speichers'!$C$17:$C$300,'Entladung des Speichers'!$A$17:$A$300,A681)+SUMIFS(Füllstände!$B$17:$B$299,Füllstände!$A$17:$A$299,A681)-SUMIFS(Füllstände!$C$17:$C$299,Füllstände!$A$17:$A$299,A681))</f>
        <v/>
      </c>
      <c r="D681" s="151" t="str">
        <f>IF(ISBLANK('Beladung des Speichers'!A681),"",C681*'Beladung des Speichers'!C681/SUMIFS('Beladung des Speichers'!$C$17:$C$300,'Beladung des Speichers'!$A$17:$A$300,A681))</f>
        <v/>
      </c>
      <c r="E681" s="152" t="str">
        <f>IF(ISBLANK('Beladung des Speichers'!A681),"",1/SUMIFS('Beladung des Speichers'!$C$17:$C$300,'Beladung des Speichers'!$A$17:$A$300,A681)*C681*SUMIF($A$17:$A$300,A681,'Beladung des Speichers'!$E$17:$E$300))</f>
        <v/>
      </c>
      <c r="F681" s="153" t="str">
        <f>IF(ISBLANK('Beladung des Speichers'!A681),"",IF(C681=0,"0,00",D681/C681*E681))</f>
        <v/>
      </c>
      <c r="G681" s="154" t="str">
        <f>IF(ISBLANK('Beladung des Speichers'!A681),"",SUMIFS('Beladung des Speichers'!$C$17:$C$300,'Beladung des Speichers'!$A$17:$A$300,A681))</f>
        <v/>
      </c>
      <c r="H681" s="112" t="str">
        <f>IF(ISBLANK('Beladung des Speichers'!A681),"",'Beladung des Speichers'!C681)</f>
        <v/>
      </c>
      <c r="I681" s="155" t="str">
        <f>IF(ISBLANK('Beladung des Speichers'!A681),"",SUMIFS('Beladung des Speichers'!$E$17:$E$1001,'Beladung des Speichers'!$A$17:$A$1001,'Ergebnis (detailliert)'!A681))</f>
        <v/>
      </c>
      <c r="J681" s="113" t="str">
        <f>IF(ISBLANK('Beladung des Speichers'!A681),"",'Beladung des Speichers'!E681)</f>
        <v/>
      </c>
      <c r="K681" s="155" t="str">
        <f>IF(ISBLANK('Beladung des Speichers'!A681),"",SUMIFS('Entladung des Speichers'!$C$17:$C$1001,'Entladung des Speichers'!$A$17:$A$1001,'Ergebnis (detailliert)'!A681))</f>
        <v/>
      </c>
      <c r="L681" s="156" t="str">
        <f t="shared" si="42"/>
        <v/>
      </c>
      <c r="M681" s="156" t="str">
        <f>IF(ISBLANK('Entladung des Speichers'!A681),"",'Entladung des Speichers'!C681)</f>
        <v/>
      </c>
      <c r="N681" s="155" t="str">
        <f>IF(ISBLANK('Beladung des Speichers'!A681),"",SUMIFS('Entladung des Speichers'!$E$17:$E$1001,'Entladung des Speichers'!$A$17:$A$1001,'Ergebnis (detailliert)'!$A$17:$A$300))</f>
        <v/>
      </c>
      <c r="O681" s="113" t="str">
        <f t="shared" si="43"/>
        <v/>
      </c>
      <c r="P681" s="17" t="str">
        <f>IFERROR(IF(A681="","",N681*'Ergebnis (detailliert)'!J681/'Ergebnis (detailliert)'!I681),0)</f>
        <v/>
      </c>
      <c r="Q681" s="95" t="str">
        <f t="shared" si="44"/>
        <v/>
      </c>
      <c r="R681" s="96" t="str">
        <f t="shared" si="45"/>
        <v/>
      </c>
      <c r="S681" s="97" t="str">
        <f>IF(A681="","",IF(LOOKUP(A681,Stammdaten!$A$17:$A$1001,Stammdaten!$G$17:$G$1001)="Nein",0,IF(ISBLANK('Beladung des Speichers'!A681),"",ROUND(MIN(J681,Q681)*-1,2))))</f>
        <v/>
      </c>
    </row>
    <row r="682" spans="1:19" x14ac:dyDescent="0.2">
      <c r="A682" s="98" t="str">
        <f>IF('Beladung des Speichers'!A682="","",'Beladung des Speichers'!A682)</f>
        <v/>
      </c>
      <c r="B682" s="98" t="str">
        <f>IF('Beladung des Speichers'!B682="","",'Beladung des Speichers'!B682)</f>
        <v/>
      </c>
      <c r="C682" s="150" t="str">
        <f>IF(ISBLANK('Beladung des Speichers'!A682),"",SUMIFS('Beladung des Speichers'!$C$17:$C$300,'Beladung des Speichers'!$A$17:$A$300,A682)-SUMIFS('Entladung des Speichers'!$C$17:$C$300,'Entladung des Speichers'!$A$17:$A$300,A682)+SUMIFS(Füllstände!$B$17:$B$299,Füllstände!$A$17:$A$299,A682)-SUMIFS(Füllstände!$C$17:$C$299,Füllstände!$A$17:$A$299,A682))</f>
        <v/>
      </c>
      <c r="D682" s="151" t="str">
        <f>IF(ISBLANK('Beladung des Speichers'!A682),"",C682*'Beladung des Speichers'!C682/SUMIFS('Beladung des Speichers'!$C$17:$C$300,'Beladung des Speichers'!$A$17:$A$300,A682))</f>
        <v/>
      </c>
      <c r="E682" s="152" t="str">
        <f>IF(ISBLANK('Beladung des Speichers'!A682),"",1/SUMIFS('Beladung des Speichers'!$C$17:$C$300,'Beladung des Speichers'!$A$17:$A$300,A682)*C682*SUMIF($A$17:$A$300,A682,'Beladung des Speichers'!$E$17:$E$300))</f>
        <v/>
      </c>
      <c r="F682" s="153" t="str">
        <f>IF(ISBLANK('Beladung des Speichers'!A682),"",IF(C682=0,"0,00",D682/C682*E682))</f>
        <v/>
      </c>
      <c r="G682" s="154" t="str">
        <f>IF(ISBLANK('Beladung des Speichers'!A682),"",SUMIFS('Beladung des Speichers'!$C$17:$C$300,'Beladung des Speichers'!$A$17:$A$300,A682))</f>
        <v/>
      </c>
      <c r="H682" s="112" t="str">
        <f>IF(ISBLANK('Beladung des Speichers'!A682),"",'Beladung des Speichers'!C682)</f>
        <v/>
      </c>
      <c r="I682" s="155" t="str">
        <f>IF(ISBLANK('Beladung des Speichers'!A682),"",SUMIFS('Beladung des Speichers'!$E$17:$E$1001,'Beladung des Speichers'!$A$17:$A$1001,'Ergebnis (detailliert)'!A682))</f>
        <v/>
      </c>
      <c r="J682" s="113" t="str">
        <f>IF(ISBLANK('Beladung des Speichers'!A682),"",'Beladung des Speichers'!E682)</f>
        <v/>
      </c>
      <c r="K682" s="155" t="str">
        <f>IF(ISBLANK('Beladung des Speichers'!A682),"",SUMIFS('Entladung des Speichers'!$C$17:$C$1001,'Entladung des Speichers'!$A$17:$A$1001,'Ergebnis (detailliert)'!A682))</f>
        <v/>
      </c>
      <c r="L682" s="156" t="str">
        <f t="shared" si="42"/>
        <v/>
      </c>
      <c r="M682" s="156" t="str">
        <f>IF(ISBLANK('Entladung des Speichers'!A682),"",'Entladung des Speichers'!C682)</f>
        <v/>
      </c>
      <c r="N682" s="155" t="str">
        <f>IF(ISBLANK('Beladung des Speichers'!A682),"",SUMIFS('Entladung des Speichers'!$E$17:$E$1001,'Entladung des Speichers'!$A$17:$A$1001,'Ergebnis (detailliert)'!$A$17:$A$300))</f>
        <v/>
      </c>
      <c r="O682" s="113" t="str">
        <f t="shared" si="43"/>
        <v/>
      </c>
      <c r="P682" s="17" t="str">
        <f>IFERROR(IF(A682="","",N682*'Ergebnis (detailliert)'!J682/'Ergebnis (detailliert)'!I682),0)</f>
        <v/>
      </c>
      <c r="Q682" s="95" t="str">
        <f t="shared" si="44"/>
        <v/>
      </c>
      <c r="R682" s="96" t="str">
        <f t="shared" si="45"/>
        <v/>
      </c>
      <c r="S682" s="97" t="str">
        <f>IF(A682="","",IF(LOOKUP(A682,Stammdaten!$A$17:$A$1001,Stammdaten!$G$17:$G$1001)="Nein",0,IF(ISBLANK('Beladung des Speichers'!A682),"",ROUND(MIN(J682,Q682)*-1,2))))</f>
        <v/>
      </c>
    </row>
    <row r="683" spans="1:19" x14ac:dyDescent="0.2">
      <c r="A683" s="98" t="str">
        <f>IF('Beladung des Speichers'!A683="","",'Beladung des Speichers'!A683)</f>
        <v/>
      </c>
      <c r="B683" s="98" t="str">
        <f>IF('Beladung des Speichers'!B683="","",'Beladung des Speichers'!B683)</f>
        <v/>
      </c>
      <c r="C683" s="150" t="str">
        <f>IF(ISBLANK('Beladung des Speichers'!A683),"",SUMIFS('Beladung des Speichers'!$C$17:$C$300,'Beladung des Speichers'!$A$17:$A$300,A683)-SUMIFS('Entladung des Speichers'!$C$17:$C$300,'Entladung des Speichers'!$A$17:$A$300,A683)+SUMIFS(Füllstände!$B$17:$B$299,Füllstände!$A$17:$A$299,A683)-SUMIFS(Füllstände!$C$17:$C$299,Füllstände!$A$17:$A$299,A683))</f>
        <v/>
      </c>
      <c r="D683" s="151" t="str">
        <f>IF(ISBLANK('Beladung des Speichers'!A683),"",C683*'Beladung des Speichers'!C683/SUMIFS('Beladung des Speichers'!$C$17:$C$300,'Beladung des Speichers'!$A$17:$A$300,A683))</f>
        <v/>
      </c>
      <c r="E683" s="152" t="str">
        <f>IF(ISBLANK('Beladung des Speichers'!A683),"",1/SUMIFS('Beladung des Speichers'!$C$17:$C$300,'Beladung des Speichers'!$A$17:$A$300,A683)*C683*SUMIF($A$17:$A$300,A683,'Beladung des Speichers'!$E$17:$E$300))</f>
        <v/>
      </c>
      <c r="F683" s="153" t="str">
        <f>IF(ISBLANK('Beladung des Speichers'!A683),"",IF(C683=0,"0,00",D683/C683*E683))</f>
        <v/>
      </c>
      <c r="G683" s="154" t="str">
        <f>IF(ISBLANK('Beladung des Speichers'!A683),"",SUMIFS('Beladung des Speichers'!$C$17:$C$300,'Beladung des Speichers'!$A$17:$A$300,A683))</f>
        <v/>
      </c>
      <c r="H683" s="112" t="str">
        <f>IF(ISBLANK('Beladung des Speichers'!A683),"",'Beladung des Speichers'!C683)</f>
        <v/>
      </c>
      <c r="I683" s="155" t="str">
        <f>IF(ISBLANK('Beladung des Speichers'!A683),"",SUMIFS('Beladung des Speichers'!$E$17:$E$1001,'Beladung des Speichers'!$A$17:$A$1001,'Ergebnis (detailliert)'!A683))</f>
        <v/>
      </c>
      <c r="J683" s="113" t="str">
        <f>IF(ISBLANK('Beladung des Speichers'!A683),"",'Beladung des Speichers'!E683)</f>
        <v/>
      </c>
      <c r="K683" s="155" t="str">
        <f>IF(ISBLANK('Beladung des Speichers'!A683),"",SUMIFS('Entladung des Speichers'!$C$17:$C$1001,'Entladung des Speichers'!$A$17:$A$1001,'Ergebnis (detailliert)'!A683))</f>
        <v/>
      </c>
      <c r="L683" s="156" t="str">
        <f t="shared" si="42"/>
        <v/>
      </c>
      <c r="M683" s="156" t="str">
        <f>IF(ISBLANK('Entladung des Speichers'!A683),"",'Entladung des Speichers'!C683)</f>
        <v/>
      </c>
      <c r="N683" s="155" t="str">
        <f>IF(ISBLANK('Beladung des Speichers'!A683),"",SUMIFS('Entladung des Speichers'!$E$17:$E$1001,'Entladung des Speichers'!$A$17:$A$1001,'Ergebnis (detailliert)'!$A$17:$A$300))</f>
        <v/>
      </c>
      <c r="O683" s="113" t="str">
        <f t="shared" si="43"/>
        <v/>
      </c>
      <c r="P683" s="17" t="str">
        <f>IFERROR(IF(A683="","",N683*'Ergebnis (detailliert)'!J683/'Ergebnis (detailliert)'!I683),0)</f>
        <v/>
      </c>
      <c r="Q683" s="95" t="str">
        <f t="shared" si="44"/>
        <v/>
      </c>
      <c r="R683" s="96" t="str">
        <f t="shared" si="45"/>
        <v/>
      </c>
      <c r="S683" s="97" t="str">
        <f>IF(A683="","",IF(LOOKUP(A683,Stammdaten!$A$17:$A$1001,Stammdaten!$G$17:$G$1001)="Nein",0,IF(ISBLANK('Beladung des Speichers'!A683),"",ROUND(MIN(J683,Q683)*-1,2))))</f>
        <v/>
      </c>
    </row>
    <row r="684" spans="1:19" x14ac:dyDescent="0.2">
      <c r="A684" s="98" t="str">
        <f>IF('Beladung des Speichers'!A684="","",'Beladung des Speichers'!A684)</f>
        <v/>
      </c>
      <c r="B684" s="98" t="str">
        <f>IF('Beladung des Speichers'!B684="","",'Beladung des Speichers'!B684)</f>
        <v/>
      </c>
      <c r="C684" s="150" t="str">
        <f>IF(ISBLANK('Beladung des Speichers'!A684),"",SUMIFS('Beladung des Speichers'!$C$17:$C$300,'Beladung des Speichers'!$A$17:$A$300,A684)-SUMIFS('Entladung des Speichers'!$C$17:$C$300,'Entladung des Speichers'!$A$17:$A$300,A684)+SUMIFS(Füllstände!$B$17:$B$299,Füllstände!$A$17:$A$299,A684)-SUMIFS(Füllstände!$C$17:$C$299,Füllstände!$A$17:$A$299,A684))</f>
        <v/>
      </c>
      <c r="D684" s="151" t="str">
        <f>IF(ISBLANK('Beladung des Speichers'!A684),"",C684*'Beladung des Speichers'!C684/SUMIFS('Beladung des Speichers'!$C$17:$C$300,'Beladung des Speichers'!$A$17:$A$300,A684))</f>
        <v/>
      </c>
      <c r="E684" s="152" t="str">
        <f>IF(ISBLANK('Beladung des Speichers'!A684),"",1/SUMIFS('Beladung des Speichers'!$C$17:$C$300,'Beladung des Speichers'!$A$17:$A$300,A684)*C684*SUMIF($A$17:$A$300,A684,'Beladung des Speichers'!$E$17:$E$300))</f>
        <v/>
      </c>
      <c r="F684" s="153" t="str">
        <f>IF(ISBLANK('Beladung des Speichers'!A684),"",IF(C684=0,"0,00",D684/C684*E684))</f>
        <v/>
      </c>
      <c r="G684" s="154" t="str">
        <f>IF(ISBLANK('Beladung des Speichers'!A684),"",SUMIFS('Beladung des Speichers'!$C$17:$C$300,'Beladung des Speichers'!$A$17:$A$300,A684))</f>
        <v/>
      </c>
      <c r="H684" s="112" t="str">
        <f>IF(ISBLANK('Beladung des Speichers'!A684),"",'Beladung des Speichers'!C684)</f>
        <v/>
      </c>
      <c r="I684" s="155" t="str">
        <f>IF(ISBLANK('Beladung des Speichers'!A684),"",SUMIFS('Beladung des Speichers'!$E$17:$E$1001,'Beladung des Speichers'!$A$17:$A$1001,'Ergebnis (detailliert)'!A684))</f>
        <v/>
      </c>
      <c r="J684" s="113" t="str">
        <f>IF(ISBLANK('Beladung des Speichers'!A684),"",'Beladung des Speichers'!E684)</f>
        <v/>
      </c>
      <c r="K684" s="155" t="str">
        <f>IF(ISBLANK('Beladung des Speichers'!A684),"",SUMIFS('Entladung des Speichers'!$C$17:$C$1001,'Entladung des Speichers'!$A$17:$A$1001,'Ergebnis (detailliert)'!A684))</f>
        <v/>
      </c>
      <c r="L684" s="156" t="str">
        <f t="shared" si="42"/>
        <v/>
      </c>
      <c r="M684" s="156" t="str">
        <f>IF(ISBLANK('Entladung des Speichers'!A684),"",'Entladung des Speichers'!C684)</f>
        <v/>
      </c>
      <c r="N684" s="155" t="str">
        <f>IF(ISBLANK('Beladung des Speichers'!A684),"",SUMIFS('Entladung des Speichers'!$E$17:$E$1001,'Entladung des Speichers'!$A$17:$A$1001,'Ergebnis (detailliert)'!$A$17:$A$300))</f>
        <v/>
      </c>
      <c r="O684" s="113" t="str">
        <f t="shared" si="43"/>
        <v/>
      </c>
      <c r="P684" s="17" t="str">
        <f>IFERROR(IF(A684="","",N684*'Ergebnis (detailliert)'!J684/'Ergebnis (detailliert)'!I684),0)</f>
        <v/>
      </c>
      <c r="Q684" s="95" t="str">
        <f t="shared" si="44"/>
        <v/>
      </c>
      <c r="R684" s="96" t="str">
        <f t="shared" si="45"/>
        <v/>
      </c>
      <c r="S684" s="97" t="str">
        <f>IF(A684="","",IF(LOOKUP(A684,Stammdaten!$A$17:$A$1001,Stammdaten!$G$17:$G$1001)="Nein",0,IF(ISBLANK('Beladung des Speichers'!A684),"",ROUND(MIN(J684,Q684)*-1,2))))</f>
        <v/>
      </c>
    </row>
    <row r="685" spans="1:19" x14ac:dyDescent="0.2">
      <c r="A685" s="98" t="str">
        <f>IF('Beladung des Speichers'!A685="","",'Beladung des Speichers'!A685)</f>
        <v/>
      </c>
      <c r="B685" s="98" t="str">
        <f>IF('Beladung des Speichers'!B685="","",'Beladung des Speichers'!B685)</f>
        <v/>
      </c>
      <c r="C685" s="150" t="str">
        <f>IF(ISBLANK('Beladung des Speichers'!A685),"",SUMIFS('Beladung des Speichers'!$C$17:$C$300,'Beladung des Speichers'!$A$17:$A$300,A685)-SUMIFS('Entladung des Speichers'!$C$17:$C$300,'Entladung des Speichers'!$A$17:$A$300,A685)+SUMIFS(Füllstände!$B$17:$B$299,Füllstände!$A$17:$A$299,A685)-SUMIFS(Füllstände!$C$17:$C$299,Füllstände!$A$17:$A$299,A685))</f>
        <v/>
      </c>
      <c r="D685" s="151" t="str">
        <f>IF(ISBLANK('Beladung des Speichers'!A685),"",C685*'Beladung des Speichers'!C685/SUMIFS('Beladung des Speichers'!$C$17:$C$300,'Beladung des Speichers'!$A$17:$A$300,A685))</f>
        <v/>
      </c>
      <c r="E685" s="152" t="str">
        <f>IF(ISBLANK('Beladung des Speichers'!A685),"",1/SUMIFS('Beladung des Speichers'!$C$17:$C$300,'Beladung des Speichers'!$A$17:$A$300,A685)*C685*SUMIF($A$17:$A$300,A685,'Beladung des Speichers'!$E$17:$E$300))</f>
        <v/>
      </c>
      <c r="F685" s="153" t="str">
        <f>IF(ISBLANK('Beladung des Speichers'!A685),"",IF(C685=0,"0,00",D685/C685*E685))</f>
        <v/>
      </c>
      <c r="G685" s="154" t="str">
        <f>IF(ISBLANK('Beladung des Speichers'!A685),"",SUMIFS('Beladung des Speichers'!$C$17:$C$300,'Beladung des Speichers'!$A$17:$A$300,A685))</f>
        <v/>
      </c>
      <c r="H685" s="112" t="str">
        <f>IF(ISBLANK('Beladung des Speichers'!A685),"",'Beladung des Speichers'!C685)</f>
        <v/>
      </c>
      <c r="I685" s="155" t="str">
        <f>IF(ISBLANK('Beladung des Speichers'!A685),"",SUMIFS('Beladung des Speichers'!$E$17:$E$1001,'Beladung des Speichers'!$A$17:$A$1001,'Ergebnis (detailliert)'!A685))</f>
        <v/>
      </c>
      <c r="J685" s="113" t="str">
        <f>IF(ISBLANK('Beladung des Speichers'!A685),"",'Beladung des Speichers'!E685)</f>
        <v/>
      </c>
      <c r="K685" s="155" t="str">
        <f>IF(ISBLANK('Beladung des Speichers'!A685),"",SUMIFS('Entladung des Speichers'!$C$17:$C$1001,'Entladung des Speichers'!$A$17:$A$1001,'Ergebnis (detailliert)'!A685))</f>
        <v/>
      </c>
      <c r="L685" s="156" t="str">
        <f t="shared" si="42"/>
        <v/>
      </c>
      <c r="M685" s="156" t="str">
        <f>IF(ISBLANK('Entladung des Speichers'!A685),"",'Entladung des Speichers'!C685)</f>
        <v/>
      </c>
      <c r="N685" s="155" t="str">
        <f>IF(ISBLANK('Beladung des Speichers'!A685),"",SUMIFS('Entladung des Speichers'!$E$17:$E$1001,'Entladung des Speichers'!$A$17:$A$1001,'Ergebnis (detailliert)'!$A$17:$A$300))</f>
        <v/>
      </c>
      <c r="O685" s="113" t="str">
        <f t="shared" si="43"/>
        <v/>
      </c>
      <c r="P685" s="17" t="str">
        <f>IFERROR(IF(A685="","",N685*'Ergebnis (detailliert)'!J685/'Ergebnis (detailliert)'!I685),0)</f>
        <v/>
      </c>
      <c r="Q685" s="95" t="str">
        <f t="shared" si="44"/>
        <v/>
      </c>
      <c r="R685" s="96" t="str">
        <f t="shared" si="45"/>
        <v/>
      </c>
      <c r="S685" s="97" t="str">
        <f>IF(A685="","",IF(LOOKUP(A685,Stammdaten!$A$17:$A$1001,Stammdaten!$G$17:$G$1001)="Nein",0,IF(ISBLANK('Beladung des Speichers'!A685),"",ROUND(MIN(J685,Q685)*-1,2))))</f>
        <v/>
      </c>
    </row>
    <row r="686" spans="1:19" x14ac:dyDescent="0.2">
      <c r="A686" s="98" t="str">
        <f>IF('Beladung des Speichers'!A686="","",'Beladung des Speichers'!A686)</f>
        <v/>
      </c>
      <c r="B686" s="98" t="str">
        <f>IF('Beladung des Speichers'!B686="","",'Beladung des Speichers'!B686)</f>
        <v/>
      </c>
      <c r="C686" s="150" t="str">
        <f>IF(ISBLANK('Beladung des Speichers'!A686),"",SUMIFS('Beladung des Speichers'!$C$17:$C$300,'Beladung des Speichers'!$A$17:$A$300,A686)-SUMIFS('Entladung des Speichers'!$C$17:$C$300,'Entladung des Speichers'!$A$17:$A$300,A686)+SUMIFS(Füllstände!$B$17:$B$299,Füllstände!$A$17:$A$299,A686)-SUMIFS(Füllstände!$C$17:$C$299,Füllstände!$A$17:$A$299,A686))</f>
        <v/>
      </c>
      <c r="D686" s="151" t="str">
        <f>IF(ISBLANK('Beladung des Speichers'!A686),"",C686*'Beladung des Speichers'!C686/SUMIFS('Beladung des Speichers'!$C$17:$C$300,'Beladung des Speichers'!$A$17:$A$300,A686))</f>
        <v/>
      </c>
      <c r="E686" s="152" t="str">
        <f>IF(ISBLANK('Beladung des Speichers'!A686),"",1/SUMIFS('Beladung des Speichers'!$C$17:$C$300,'Beladung des Speichers'!$A$17:$A$300,A686)*C686*SUMIF($A$17:$A$300,A686,'Beladung des Speichers'!$E$17:$E$300))</f>
        <v/>
      </c>
      <c r="F686" s="153" t="str">
        <f>IF(ISBLANK('Beladung des Speichers'!A686),"",IF(C686=0,"0,00",D686/C686*E686))</f>
        <v/>
      </c>
      <c r="G686" s="154" t="str">
        <f>IF(ISBLANK('Beladung des Speichers'!A686),"",SUMIFS('Beladung des Speichers'!$C$17:$C$300,'Beladung des Speichers'!$A$17:$A$300,A686))</f>
        <v/>
      </c>
      <c r="H686" s="112" t="str">
        <f>IF(ISBLANK('Beladung des Speichers'!A686),"",'Beladung des Speichers'!C686)</f>
        <v/>
      </c>
      <c r="I686" s="155" t="str">
        <f>IF(ISBLANK('Beladung des Speichers'!A686),"",SUMIFS('Beladung des Speichers'!$E$17:$E$1001,'Beladung des Speichers'!$A$17:$A$1001,'Ergebnis (detailliert)'!A686))</f>
        <v/>
      </c>
      <c r="J686" s="113" t="str">
        <f>IF(ISBLANK('Beladung des Speichers'!A686),"",'Beladung des Speichers'!E686)</f>
        <v/>
      </c>
      <c r="K686" s="155" t="str">
        <f>IF(ISBLANK('Beladung des Speichers'!A686),"",SUMIFS('Entladung des Speichers'!$C$17:$C$1001,'Entladung des Speichers'!$A$17:$A$1001,'Ergebnis (detailliert)'!A686))</f>
        <v/>
      </c>
      <c r="L686" s="156" t="str">
        <f t="shared" si="42"/>
        <v/>
      </c>
      <c r="M686" s="156" t="str">
        <f>IF(ISBLANK('Entladung des Speichers'!A686),"",'Entladung des Speichers'!C686)</f>
        <v/>
      </c>
      <c r="N686" s="155" t="str">
        <f>IF(ISBLANK('Beladung des Speichers'!A686),"",SUMIFS('Entladung des Speichers'!$E$17:$E$1001,'Entladung des Speichers'!$A$17:$A$1001,'Ergebnis (detailliert)'!$A$17:$A$300))</f>
        <v/>
      </c>
      <c r="O686" s="113" t="str">
        <f t="shared" si="43"/>
        <v/>
      </c>
      <c r="P686" s="17" t="str">
        <f>IFERROR(IF(A686="","",N686*'Ergebnis (detailliert)'!J686/'Ergebnis (detailliert)'!I686),0)</f>
        <v/>
      </c>
      <c r="Q686" s="95" t="str">
        <f t="shared" si="44"/>
        <v/>
      </c>
      <c r="R686" s="96" t="str">
        <f t="shared" si="45"/>
        <v/>
      </c>
      <c r="S686" s="97" t="str">
        <f>IF(A686="","",IF(LOOKUP(A686,Stammdaten!$A$17:$A$1001,Stammdaten!$G$17:$G$1001)="Nein",0,IF(ISBLANK('Beladung des Speichers'!A686),"",ROUND(MIN(J686,Q686)*-1,2))))</f>
        <v/>
      </c>
    </row>
    <row r="687" spans="1:19" x14ac:dyDescent="0.2">
      <c r="A687" s="98" t="str">
        <f>IF('Beladung des Speichers'!A687="","",'Beladung des Speichers'!A687)</f>
        <v/>
      </c>
      <c r="B687" s="98" t="str">
        <f>IF('Beladung des Speichers'!B687="","",'Beladung des Speichers'!B687)</f>
        <v/>
      </c>
      <c r="C687" s="150" t="str">
        <f>IF(ISBLANK('Beladung des Speichers'!A687),"",SUMIFS('Beladung des Speichers'!$C$17:$C$300,'Beladung des Speichers'!$A$17:$A$300,A687)-SUMIFS('Entladung des Speichers'!$C$17:$C$300,'Entladung des Speichers'!$A$17:$A$300,A687)+SUMIFS(Füllstände!$B$17:$B$299,Füllstände!$A$17:$A$299,A687)-SUMIFS(Füllstände!$C$17:$C$299,Füllstände!$A$17:$A$299,A687))</f>
        <v/>
      </c>
      <c r="D687" s="151" t="str">
        <f>IF(ISBLANK('Beladung des Speichers'!A687),"",C687*'Beladung des Speichers'!C687/SUMIFS('Beladung des Speichers'!$C$17:$C$300,'Beladung des Speichers'!$A$17:$A$300,A687))</f>
        <v/>
      </c>
      <c r="E687" s="152" t="str">
        <f>IF(ISBLANK('Beladung des Speichers'!A687),"",1/SUMIFS('Beladung des Speichers'!$C$17:$C$300,'Beladung des Speichers'!$A$17:$A$300,A687)*C687*SUMIF($A$17:$A$300,A687,'Beladung des Speichers'!$E$17:$E$300))</f>
        <v/>
      </c>
      <c r="F687" s="153" t="str">
        <f>IF(ISBLANK('Beladung des Speichers'!A687),"",IF(C687=0,"0,00",D687/C687*E687))</f>
        <v/>
      </c>
      <c r="G687" s="154" t="str">
        <f>IF(ISBLANK('Beladung des Speichers'!A687),"",SUMIFS('Beladung des Speichers'!$C$17:$C$300,'Beladung des Speichers'!$A$17:$A$300,A687))</f>
        <v/>
      </c>
      <c r="H687" s="112" t="str">
        <f>IF(ISBLANK('Beladung des Speichers'!A687),"",'Beladung des Speichers'!C687)</f>
        <v/>
      </c>
      <c r="I687" s="155" t="str">
        <f>IF(ISBLANK('Beladung des Speichers'!A687),"",SUMIFS('Beladung des Speichers'!$E$17:$E$1001,'Beladung des Speichers'!$A$17:$A$1001,'Ergebnis (detailliert)'!A687))</f>
        <v/>
      </c>
      <c r="J687" s="113" t="str">
        <f>IF(ISBLANK('Beladung des Speichers'!A687),"",'Beladung des Speichers'!E687)</f>
        <v/>
      </c>
      <c r="K687" s="155" t="str">
        <f>IF(ISBLANK('Beladung des Speichers'!A687),"",SUMIFS('Entladung des Speichers'!$C$17:$C$1001,'Entladung des Speichers'!$A$17:$A$1001,'Ergebnis (detailliert)'!A687))</f>
        <v/>
      </c>
      <c r="L687" s="156" t="str">
        <f t="shared" si="42"/>
        <v/>
      </c>
      <c r="M687" s="156" t="str">
        <f>IF(ISBLANK('Entladung des Speichers'!A687),"",'Entladung des Speichers'!C687)</f>
        <v/>
      </c>
      <c r="N687" s="155" t="str">
        <f>IF(ISBLANK('Beladung des Speichers'!A687),"",SUMIFS('Entladung des Speichers'!$E$17:$E$1001,'Entladung des Speichers'!$A$17:$A$1001,'Ergebnis (detailliert)'!$A$17:$A$300))</f>
        <v/>
      </c>
      <c r="O687" s="113" t="str">
        <f t="shared" si="43"/>
        <v/>
      </c>
      <c r="P687" s="17" t="str">
        <f>IFERROR(IF(A687="","",N687*'Ergebnis (detailliert)'!J687/'Ergebnis (detailliert)'!I687),0)</f>
        <v/>
      </c>
      <c r="Q687" s="95" t="str">
        <f t="shared" si="44"/>
        <v/>
      </c>
      <c r="R687" s="96" t="str">
        <f t="shared" si="45"/>
        <v/>
      </c>
      <c r="S687" s="97" t="str">
        <f>IF(A687="","",IF(LOOKUP(A687,Stammdaten!$A$17:$A$1001,Stammdaten!$G$17:$G$1001)="Nein",0,IF(ISBLANK('Beladung des Speichers'!A687),"",ROUND(MIN(J687,Q687)*-1,2))))</f>
        <v/>
      </c>
    </row>
    <row r="688" spans="1:19" x14ac:dyDescent="0.2">
      <c r="A688" s="98" t="str">
        <f>IF('Beladung des Speichers'!A688="","",'Beladung des Speichers'!A688)</f>
        <v/>
      </c>
      <c r="B688" s="98" t="str">
        <f>IF('Beladung des Speichers'!B688="","",'Beladung des Speichers'!B688)</f>
        <v/>
      </c>
      <c r="C688" s="150" t="str">
        <f>IF(ISBLANK('Beladung des Speichers'!A688),"",SUMIFS('Beladung des Speichers'!$C$17:$C$300,'Beladung des Speichers'!$A$17:$A$300,A688)-SUMIFS('Entladung des Speichers'!$C$17:$C$300,'Entladung des Speichers'!$A$17:$A$300,A688)+SUMIFS(Füllstände!$B$17:$B$299,Füllstände!$A$17:$A$299,A688)-SUMIFS(Füllstände!$C$17:$C$299,Füllstände!$A$17:$A$299,A688))</f>
        <v/>
      </c>
      <c r="D688" s="151" t="str">
        <f>IF(ISBLANK('Beladung des Speichers'!A688),"",C688*'Beladung des Speichers'!C688/SUMIFS('Beladung des Speichers'!$C$17:$C$300,'Beladung des Speichers'!$A$17:$A$300,A688))</f>
        <v/>
      </c>
      <c r="E688" s="152" t="str">
        <f>IF(ISBLANK('Beladung des Speichers'!A688),"",1/SUMIFS('Beladung des Speichers'!$C$17:$C$300,'Beladung des Speichers'!$A$17:$A$300,A688)*C688*SUMIF($A$17:$A$300,A688,'Beladung des Speichers'!$E$17:$E$300))</f>
        <v/>
      </c>
      <c r="F688" s="153" t="str">
        <f>IF(ISBLANK('Beladung des Speichers'!A688),"",IF(C688=0,"0,00",D688/C688*E688))</f>
        <v/>
      </c>
      <c r="G688" s="154" t="str">
        <f>IF(ISBLANK('Beladung des Speichers'!A688),"",SUMIFS('Beladung des Speichers'!$C$17:$C$300,'Beladung des Speichers'!$A$17:$A$300,A688))</f>
        <v/>
      </c>
      <c r="H688" s="112" t="str">
        <f>IF(ISBLANK('Beladung des Speichers'!A688),"",'Beladung des Speichers'!C688)</f>
        <v/>
      </c>
      <c r="I688" s="155" t="str">
        <f>IF(ISBLANK('Beladung des Speichers'!A688),"",SUMIFS('Beladung des Speichers'!$E$17:$E$1001,'Beladung des Speichers'!$A$17:$A$1001,'Ergebnis (detailliert)'!A688))</f>
        <v/>
      </c>
      <c r="J688" s="113" t="str">
        <f>IF(ISBLANK('Beladung des Speichers'!A688),"",'Beladung des Speichers'!E688)</f>
        <v/>
      </c>
      <c r="K688" s="155" t="str">
        <f>IF(ISBLANK('Beladung des Speichers'!A688),"",SUMIFS('Entladung des Speichers'!$C$17:$C$1001,'Entladung des Speichers'!$A$17:$A$1001,'Ergebnis (detailliert)'!A688))</f>
        <v/>
      </c>
      <c r="L688" s="156" t="str">
        <f t="shared" si="42"/>
        <v/>
      </c>
      <c r="M688" s="156" t="str">
        <f>IF(ISBLANK('Entladung des Speichers'!A688),"",'Entladung des Speichers'!C688)</f>
        <v/>
      </c>
      <c r="N688" s="155" t="str">
        <f>IF(ISBLANK('Beladung des Speichers'!A688),"",SUMIFS('Entladung des Speichers'!$E$17:$E$1001,'Entladung des Speichers'!$A$17:$A$1001,'Ergebnis (detailliert)'!$A$17:$A$300))</f>
        <v/>
      </c>
      <c r="O688" s="113" t="str">
        <f t="shared" si="43"/>
        <v/>
      </c>
      <c r="P688" s="17" t="str">
        <f>IFERROR(IF(A688="","",N688*'Ergebnis (detailliert)'!J688/'Ergebnis (detailliert)'!I688),0)</f>
        <v/>
      </c>
      <c r="Q688" s="95" t="str">
        <f t="shared" si="44"/>
        <v/>
      </c>
      <c r="R688" s="96" t="str">
        <f t="shared" si="45"/>
        <v/>
      </c>
      <c r="S688" s="97" t="str">
        <f>IF(A688="","",IF(LOOKUP(A688,Stammdaten!$A$17:$A$1001,Stammdaten!$G$17:$G$1001)="Nein",0,IF(ISBLANK('Beladung des Speichers'!A688),"",ROUND(MIN(J688,Q688)*-1,2))))</f>
        <v/>
      </c>
    </row>
    <row r="689" spans="1:19" x14ac:dyDescent="0.2">
      <c r="A689" s="98" t="str">
        <f>IF('Beladung des Speichers'!A689="","",'Beladung des Speichers'!A689)</f>
        <v/>
      </c>
      <c r="B689" s="98" t="str">
        <f>IF('Beladung des Speichers'!B689="","",'Beladung des Speichers'!B689)</f>
        <v/>
      </c>
      <c r="C689" s="150" t="str">
        <f>IF(ISBLANK('Beladung des Speichers'!A689),"",SUMIFS('Beladung des Speichers'!$C$17:$C$300,'Beladung des Speichers'!$A$17:$A$300,A689)-SUMIFS('Entladung des Speichers'!$C$17:$C$300,'Entladung des Speichers'!$A$17:$A$300,A689)+SUMIFS(Füllstände!$B$17:$B$299,Füllstände!$A$17:$A$299,A689)-SUMIFS(Füllstände!$C$17:$C$299,Füllstände!$A$17:$A$299,A689))</f>
        <v/>
      </c>
      <c r="D689" s="151" t="str">
        <f>IF(ISBLANK('Beladung des Speichers'!A689),"",C689*'Beladung des Speichers'!C689/SUMIFS('Beladung des Speichers'!$C$17:$C$300,'Beladung des Speichers'!$A$17:$A$300,A689))</f>
        <v/>
      </c>
      <c r="E689" s="152" t="str">
        <f>IF(ISBLANK('Beladung des Speichers'!A689),"",1/SUMIFS('Beladung des Speichers'!$C$17:$C$300,'Beladung des Speichers'!$A$17:$A$300,A689)*C689*SUMIF($A$17:$A$300,A689,'Beladung des Speichers'!$E$17:$E$300))</f>
        <v/>
      </c>
      <c r="F689" s="153" t="str">
        <f>IF(ISBLANK('Beladung des Speichers'!A689),"",IF(C689=0,"0,00",D689/C689*E689))</f>
        <v/>
      </c>
      <c r="G689" s="154" t="str">
        <f>IF(ISBLANK('Beladung des Speichers'!A689),"",SUMIFS('Beladung des Speichers'!$C$17:$C$300,'Beladung des Speichers'!$A$17:$A$300,A689))</f>
        <v/>
      </c>
      <c r="H689" s="112" t="str">
        <f>IF(ISBLANK('Beladung des Speichers'!A689),"",'Beladung des Speichers'!C689)</f>
        <v/>
      </c>
      <c r="I689" s="155" t="str">
        <f>IF(ISBLANK('Beladung des Speichers'!A689),"",SUMIFS('Beladung des Speichers'!$E$17:$E$1001,'Beladung des Speichers'!$A$17:$A$1001,'Ergebnis (detailliert)'!A689))</f>
        <v/>
      </c>
      <c r="J689" s="113" t="str">
        <f>IF(ISBLANK('Beladung des Speichers'!A689),"",'Beladung des Speichers'!E689)</f>
        <v/>
      </c>
      <c r="K689" s="155" t="str">
        <f>IF(ISBLANK('Beladung des Speichers'!A689),"",SUMIFS('Entladung des Speichers'!$C$17:$C$1001,'Entladung des Speichers'!$A$17:$A$1001,'Ergebnis (detailliert)'!A689))</f>
        <v/>
      </c>
      <c r="L689" s="156" t="str">
        <f t="shared" si="42"/>
        <v/>
      </c>
      <c r="M689" s="156" t="str">
        <f>IF(ISBLANK('Entladung des Speichers'!A689),"",'Entladung des Speichers'!C689)</f>
        <v/>
      </c>
      <c r="N689" s="155" t="str">
        <f>IF(ISBLANK('Beladung des Speichers'!A689),"",SUMIFS('Entladung des Speichers'!$E$17:$E$1001,'Entladung des Speichers'!$A$17:$A$1001,'Ergebnis (detailliert)'!$A$17:$A$300))</f>
        <v/>
      </c>
      <c r="O689" s="113" t="str">
        <f t="shared" si="43"/>
        <v/>
      </c>
      <c r="P689" s="17" t="str">
        <f>IFERROR(IF(A689="","",N689*'Ergebnis (detailliert)'!J689/'Ergebnis (detailliert)'!I689),0)</f>
        <v/>
      </c>
      <c r="Q689" s="95" t="str">
        <f t="shared" si="44"/>
        <v/>
      </c>
      <c r="R689" s="96" t="str">
        <f t="shared" si="45"/>
        <v/>
      </c>
      <c r="S689" s="97" t="str">
        <f>IF(A689="","",IF(LOOKUP(A689,Stammdaten!$A$17:$A$1001,Stammdaten!$G$17:$G$1001)="Nein",0,IF(ISBLANK('Beladung des Speichers'!A689),"",ROUND(MIN(J689,Q689)*-1,2))))</f>
        <v/>
      </c>
    </row>
    <row r="690" spans="1:19" x14ac:dyDescent="0.2">
      <c r="A690" s="98" t="str">
        <f>IF('Beladung des Speichers'!A690="","",'Beladung des Speichers'!A690)</f>
        <v/>
      </c>
      <c r="B690" s="98" t="str">
        <f>IF('Beladung des Speichers'!B690="","",'Beladung des Speichers'!B690)</f>
        <v/>
      </c>
      <c r="C690" s="150" t="str">
        <f>IF(ISBLANK('Beladung des Speichers'!A690),"",SUMIFS('Beladung des Speichers'!$C$17:$C$300,'Beladung des Speichers'!$A$17:$A$300,A690)-SUMIFS('Entladung des Speichers'!$C$17:$C$300,'Entladung des Speichers'!$A$17:$A$300,A690)+SUMIFS(Füllstände!$B$17:$B$299,Füllstände!$A$17:$A$299,A690)-SUMIFS(Füllstände!$C$17:$C$299,Füllstände!$A$17:$A$299,A690))</f>
        <v/>
      </c>
      <c r="D690" s="151" t="str">
        <f>IF(ISBLANK('Beladung des Speichers'!A690),"",C690*'Beladung des Speichers'!C690/SUMIFS('Beladung des Speichers'!$C$17:$C$300,'Beladung des Speichers'!$A$17:$A$300,A690))</f>
        <v/>
      </c>
      <c r="E690" s="152" t="str">
        <f>IF(ISBLANK('Beladung des Speichers'!A690),"",1/SUMIFS('Beladung des Speichers'!$C$17:$C$300,'Beladung des Speichers'!$A$17:$A$300,A690)*C690*SUMIF($A$17:$A$300,A690,'Beladung des Speichers'!$E$17:$E$300))</f>
        <v/>
      </c>
      <c r="F690" s="153" t="str">
        <f>IF(ISBLANK('Beladung des Speichers'!A690),"",IF(C690=0,"0,00",D690/C690*E690))</f>
        <v/>
      </c>
      <c r="G690" s="154" t="str">
        <f>IF(ISBLANK('Beladung des Speichers'!A690),"",SUMIFS('Beladung des Speichers'!$C$17:$C$300,'Beladung des Speichers'!$A$17:$A$300,A690))</f>
        <v/>
      </c>
      <c r="H690" s="112" t="str">
        <f>IF(ISBLANK('Beladung des Speichers'!A690),"",'Beladung des Speichers'!C690)</f>
        <v/>
      </c>
      <c r="I690" s="155" t="str">
        <f>IF(ISBLANK('Beladung des Speichers'!A690),"",SUMIFS('Beladung des Speichers'!$E$17:$E$1001,'Beladung des Speichers'!$A$17:$A$1001,'Ergebnis (detailliert)'!A690))</f>
        <v/>
      </c>
      <c r="J690" s="113" t="str">
        <f>IF(ISBLANK('Beladung des Speichers'!A690),"",'Beladung des Speichers'!E690)</f>
        <v/>
      </c>
      <c r="K690" s="155" t="str">
        <f>IF(ISBLANK('Beladung des Speichers'!A690),"",SUMIFS('Entladung des Speichers'!$C$17:$C$1001,'Entladung des Speichers'!$A$17:$A$1001,'Ergebnis (detailliert)'!A690))</f>
        <v/>
      </c>
      <c r="L690" s="156" t="str">
        <f t="shared" si="42"/>
        <v/>
      </c>
      <c r="M690" s="156" t="str">
        <f>IF(ISBLANK('Entladung des Speichers'!A690),"",'Entladung des Speichers'!C690)</f>
        <v/>
      </c>
      <c r="N690" s="155" t="str">
        <f>IF(ISBLANK('Beladung des Speichers'!A690),"",SUMIFS('Entladung des Speichers'!$E$17:$E$1001,'Entladung des Speichers'!$A$17:$A$1001,'Ergebnis (detailliert)'!$A$17:$A$300))</f>
        <v/>
      </c>
      <c r="O690" s="113" t="str">
        <f t="shared" si="43"/>
        <v/>
      </c>
      <c r="P690" s="17" t="str">
        <f>IFERROR(IF(A690="","",N690*'Ergebnis (detailliert)'!J690/'Ergebnis (detailliert)'!I690),0)</f>
        <v/>
      </c>
      <c r="Q690" s="95" t="str">
        <f t="shared" si="44"/>
        <v/>
      </c>
      <c r="R690" s="96" t="str">
        <f t="shared" si="45"/>
        <v/>
      </c>
      <c r="S690" s="97" t="str">
        <f>IF(A690="","",IF(LOOKUP(A690,Stammdaten!$A$17:$A$1001,Stammdaten!$G$17:$G$1001)="Nein",0,IF(ISBLANK('Beladung des Speichers'!A690),"",ROUND(MIN(J690,Q690)*-1,2))))</f>
        <v/>
      </c>
    </row>
    <row r="691" spans="1:19" x14ac:dyDescent="0.2">
      <c r="A691" s="98" t="str">
        <f>IF('Beladung des Speichers'!A691="","",'Beladung des Speichers'!A691)</f>
        <v/>
      </c>
      <c r="B691" s="98" t="str">
        <f>IF('Beladung des Speichers'!B691="","",'Beladung des Speichers'!B691)</f>
        <v/>
      </c>
      <c r="C691" s="150" t="str">
        <f>IF(ISBLANK('Beladung des Speichers'!A691),"",SUMIFS('Beladung des Speichers'!$C$17:$C$300,'Beladung des Speichers'!$A$17:$A$300,A691)-SUMIFS('Entladung des Speichers'!$C$17:$C$300,'Entladung des Speichers'!$A$17:$A$300,A691)+SUMIFS(Füllstände!$B$17:$B$299,Füllstände!$A$17:$A$299,A691)-SUMIFS(Füllstände!$C$17:$C$299,Füllstände!$A$17:$A$299,A691))</f>
        <v/>
      </c>
      <c r="D691" s="151" t="str">
        <f>IF(ISBLANK('Beladung des Speichers'!A691),"",C691*'Beladung des Speichers'!C691/SUMIFS('Beladung des Speichers'!$C$17:$C$300,'Beladung des Speichers'!$A$17:$A$300,A691))</f>
        <v/>
      </c>
      <c r="E691" s="152" t="str">
        <f>IF(ISBLANK('Beladung des Speichers'!A691),"",1/SUMIFS('Beladung des Speichers'!$C$17:$C$300,'Beladung des Speichers'!$A$17:$A$300,A691)*C691*SUMIF($A$17:$A$300,A691,'Beladung des Speichers'!$E$17:$E$300))</f>
        <v/>
      </c>
      <c r="F691" s="153" t="str">
        <f>IF(ISBLANK('Beladung des Speichers'!A691),"",IF(C691=0,"0,00",D691/C691*E691))</f>
        <v/>
      </c>
      <c r="G691" s="154" t="str">
        <f>IF(ISBLANK('Beladung des Speichers'!A691),"",SUMIFS('Beladung des Speichers'!$C$17:$C$300,'Beladung des Speichers'!$A$17:$A$300,A691))</f>
        <v/>
      </c>
      <c r="H691" s="112" t="str">
        <f>IF(ISBLANK('Beladung des Speichers'!A691),"",'Beladung des Speichers'!C691)</f>
        <v/>
      </c>
      <c r="I691" s="155" t="str">
        <f>IF(ISBLANK('Beladung des Speichers'!A691),"",SUMIFS('Beladung des Speichers'!$E$17:$E$1001,'Beladung des Speichers'!$A$17:$A$1001,'Ergebnis (detailliert)'!A691))</f>
        <v/>
      </c>
      <c r="J691" s="113" t="str">
        <f>IF(ISBLANK('Beladung des Speichers'!A691),"",'Beladung des Speichers'!E691)</f>
        <v/>
      </c>
      <c r="K691" s="155" t="str">
        <f>IF(ISBLANK('Beladung des Speichers'!A691),"",SUMIFS('Entladung des Speichers'!$C$17:$C$1001,'Entladung des Speichers'!$A$17:$A$1001,'Ergebnis (detailliert)'!A691))</f>
        <v/>
      </c>
      <c r="L691" s="156" t="str">
        <f t="shared" si="42"/>
        <v/>
      </c>
      <c r="M691" s="156" t="str">
        <f>IF(ISBLANK('Entladung des Speichers'!A691),"",'Entladung des Speichers'!C691)</f>
        <v/>
      </c>
      <c r="N691" s="155" t="str">
        <f>IF(ISBLANK('Beladung des Speichers'!A691),"",SUMIFS('Entladung des Speichers'!$E$17:$E$1001,'Entladung des Speichers'!$A$17:$A$1001,'Ergebnis (detailliert)'!$A$17:$A$300))</f>
        <v/>
      </c>
      <c r="O691" s="113" t="str">
        <f t="shared" si="43"/>
        <v/>
      </c>
      <c r="P691" s="17" t="str">
        <f>IFERROR(IF(A691="","",N691*'Ergebnis (detailliert)'!J691/'Ergebnis (detailliert)'!I691),0)</f>
        <v/>
      </c>
      <c r="Q691" s="95" t="str">
        <f t="shared" si="44"/>
        <v/>
      </c>
      <c r="R691" s="96" t="str">
        <f t="shared" si="45"/>
        <v/>
      </c>
      <c r="S691" s="97" t="str">
        <f>IF(A691="","",IF(LOOKUP(A691,Stammdaten!$A$17:$A$1001,Stammdaten!$G$17:$G$1001)="Nein",0,IF(ISBLANK('Beladung des Speichers'!A691),"",ROUND(MIN(J691,Q691)*-1,2))))</f>
        <v/>
      </c>
    </row>
    <row r="692" spans="1:19" x14ac:dyDescent="0.2">
      <c r="A692" s="98" t="str">
        <f>IF('Beladung des Speichers'!A692="","",'Beladung des Speichers'!A692)</f>
        <v/>
      </c>
      <c r="B692" s="98" t="str">
        <f>IF('Beladung des Speichers'!B692="","",'Beladung des Speichers'!B692)</f>
        <v/>
      </c>
      <c r="C692" s="150" t="str">
        <f>IF(ISBLANK('Beladung des Speichers'!A692),"",SUMIFS('Beladung des Speichers'!$C$17:$C$300,'Beladung des Speichers'!$A$17:$A$300,A692)-SUMIFS('Entladung des Speichers'!$C$17:$C$300,'Entladung des Speichers'!$A$17:$A$300,A692)+SUMIFS(Füllstände!$B$17:$B$299,Füllstände!$A$17:$A$299,A692)-SUMIFS(Füllstände!$C$17:$C$299,Füllstände!$A$17:$A$299,A692))</f>
        <v/>
      </c>
      <c r="D692" s="151" t="str">
        <f>IF(ISBLANK('Beladung des Speichers'!A692),"",C692*'Beladung des Speichers'!C692/SUMIFS('Beladung des Speichers'!$C$17:$C$300,'Beladung des Speichers'!$A$17:$A$300,A692))</f>
        <v/>
      </c>
      <c r="E692" s="152" t="str">
        <f>IF(ISBLANK('Beladung des Speichers'!A692),"",1/SUMIFS('Beladung des Speichers'!$C$17:$C$300,'Beladung des Speichers'!$A$17:$A$300,A692)*C692*SUMIF($A$17:$A$300,A692,'Beladung des Speichers'!$E$17:$E$300))</f>
        <v/>
      </c>
      <c r="F692" s="153" t="str">
        <f>IF(ISBLANK('Beladung des Speichers'!A692),"",IF(C692=0,"0,00",D692/C692*E692))</f>
        <v/>
      </c>
      <c r="G692" s="154" t="str">
        <f>IF(ISBLANK('Beladung des Speichers'!A692),"",SUMIFS('Beladung des Speichers'!$C$17:$C$300,'Beladung des Speichers'!$A$17:$A$300,A692))</f>
        <v/>
      </c>
      <c r="H692" s="112" t="str">
        <f>IF(ISBLANK('Beladung des Speichers'!A692),"",'Beladung des Speichers'!C692)</f>
        <v/>
      </c>
      <c r="I692" s="155" t="str">
        <f>IF(ISBLANK('Beladung des Speichers'!A692),"",SUMIFS('Beladung des Speichers'!$E$17:$E$1001,'Beladung des Speichers'!$A$17:$A$1001,'Ergebnis (detailliert)'!A692))</f>
        <v/>
      </c>
      <c r="J692" s="113" t="str">
        <f>IF(ISBLANK('Beladung des Speichers'!A692),"",'Beladung des Speichers'!E692)</f>
        <v/>
      </c>
      <c r="K692" s="155" t="str">
        <f>IF(ISBLANK('Beladung des Speichers'!A692),"",SUMIFS('Entladung des Speichers'!$C$17:$C$1001,'Entladung des Speichers'!$A$17:$A$1001,'Ergebnis (detailliert)'!A692))</f>
        <v/>
      </c>
      <c r="L692" s="156" t="str">
        <f t="shared" si="42"/>
        <v/>
      </c>
      <c r="M692" s="156" t="str">
        <f>IF(ISBLANK('Entladung des Speichers'!A692),"",'Entladung des Speichers'!C692)</f>
        <v/>
      </c>
      <c r="N692" s="155" t="str">
        <f>IF(ISBLANK('Beladung des Speichers'!A692),"",SUMIFS('Entladung des Speichers'!$E$17:$E$1001,'Entladung des Speichers'!$A$17:$A$1001,'Ergebnis (detailliert)'!$A$17:$A$300))</f>
        <v/>
      </c>
      <c r="O692" s="113" t="str">
        <f t="shared" si="43"/>
        <v/>
      </c>
      <c r="P692" s="17" t="str">
        <f>IFERROR(IF(A692="","",N692*'Ergebnis (detailliert)'!J692/'Ergebnis (detailliert)'!I692),0)</f>
        <v/>
      </c>
      <c r="Q692" s="95" t="str">
        <f t="shared" si="44"/>
        <v/>
      </c>
      <c r="R692" s="96" t="str">
        <f t="shared" si="45"/>
        <v/>
      </c>
      <c r="S692" s="97" t="str">
        <f>IF(A692="","",IF(LOOKUP(A692,Stammdaten!$A$17:$A$1001,Stammdaten!$G$17:$G$1001)="Nein",0,IF(ISBLANK('Beladung des Speichers'!A692),"",ROUND(MIN(J692,Q692)*-1,2))))</f>
        <v/>
      </c>
    </row>
    <row r="693" spans="1:19" x14ac:dyDescent="0.2">
      <c r="A693" s="98" t="str">
        <f>IF('Beladung des Speichers'!A693="","",'Beladung des Speichers'!A693)</f>
        <v/>
      </c>
      <c r="B693" s="98" t="str">
        <f>IF('Beladung des Speichers'!B693="","",'Beladung des Speichers'!B693)</f>
        <v/>
      </c>
      <c r="C693" s="150" t="str">
        <f>IF(ISBLANK('Beladung des Speichers'!A693),"",SUMIFS('Beladung des Speichers'!$C$17:$C$300,'Beladung des Speichers'!$A$17:$A$300,A693)-SUMIFS('Entladung des Speichers'!$C$17:$C$300,'Entladung des Speichers'!$A$17:$A$300,A693)+SUMIFS(Füllstände!$B$17:$B$299,Füllstände!$A$17:$A$299,A693)-SUMIFS(Füllstände!$C$17:$C$299,Füllstände!$A$17:$A$299,A693))</f>
        <v/>
      </c>
      <c r="D693" s="151" t="str">
        <f>IF(ISBLANK('Beladung des Speichers'!A693),"",C693*'Beladung des Speichers'!C693/SUMIFS('Beladung des Speichers'!$C$17:$C$300,'Beladung des Speichers'!$A$17:$A$300,A693))</f>
        <v/>
      </c>
      <c r="E693" s="152" t="str">
        <f>IF(ISBLANK('Beladung des Speichers'!A693),"",1/SUMIFS('Beladung des Speichers'!$C$17:$C$300,'Beladung des Speichers'!$A$17:$A$300,A693)*C693*SUMIF($A$17:$A$300,A693,'Beladung des Speichers'!$E$17:$E$300))</f>
        <v/>
      </c>
      <c r="F693" s="153" t="str">
        <f>IF(ISBLANK('Beladung des Speichers'!A693),"",IF(C693=0,"0,00",D693/C693*E693))</f>
        <v/>
      </c>
      <c r="G693" s="154" t="str">
        <f>IF(ISBLANK('Beladung des Speichers'!A693),"",SUMIFS('Beladung des Speichers'!$C$17:$C$300,'Beladung des Speichers'!$A$17:$A$300,A693))</f>
        <v/>
      </c>
      <c r="H693" s="112" t="str">
        <f>IF(ISBLANK('Beladung des Speichers'!A693),"",'Beladung des Speichers'!C693)</f>
        <v/>
      </c>
      <c r="I693" s="155" t="str">
        <f>IF(ISBLANK('Beladung des Speichers'!A693),"",SUMIFS('Beladung des Speichers'!$E$17:$E$1001,'Beladung des Speichers'!$A$17:$A$1001,'Ergebnis (detailliert)'!A693))</f>
        <v/>
      </c>
      <c r="J693" s="113" t="str">
        <f>IF(ISBLANK('Beladung des Speichers'!A693),"",'Beladung des Speichers'!E693)</f>
        <v/>
      </c>
      <c r="K693" s="155" t="str">
        <f>IF(ISBLANK('Beladung des Speichers'!A693),"",SUMIFS('Entladung des Speichers'!$C$17:$C$1001,'Entladung des Speichers'!$A$17:$A$1001,'Ergebnis (detailliert)'!A693))</f>
        <v/>
      </c>
      <c r="L693" s="156" t="str">
        <f t="shared" si="42"/>
        <v/>
      </c>
      <c r="M693" s="156" t="str">
        <f>IF(ISBLANK('Entladung des Speichers'!A693),"",'Entladung des Speichers'!C693)</f>
        <v/>
      </c>
      <c r="N693" s="155" t="str">
        <f>IF(ISBLANK('Beladung des Speichers'!A693),"",SUMIFS('Entladung des Speichers'!$E$17:$E$1001,'Entladung des Speichers'!$A$17:$A$1001,'Ergebnis (detailliert)'!$A$17:$A$300))</f>
        <v/>
      </c>
      <c r="O693" s="113" t="str">
        <f t="shared" si="43"/>
        <v/>
      </c>
      <c r="P693" s="17" t="str">
        <f>IFERROR(IF(A693="","",N693*'Ergebnis (detailliert)'!J693/'Ergebnis (detailliert)'!I693),0)</f>
        <v/>
      </c>
      <c r="Q693" s="95" t="str">
        <f t="shared" si="44"/>
        <v/>
      </c>
      <c r="R693" s="96" t="str">
        <f t="shared" si="45"/>
        <v/>
      </c>
      <c r="S693" s="97" t="str">
        <f>IF(A693="","",IF(LOOKUP(A693,Stammdaten!$A$17:$A$1001,Stammdaten!$G$17:$G$1001)="Nein",0,IF(ISBLANK('Beladung des Speichers'!A693),"",ROUND(MIN(J693,Q693)*-1,2))))</f>
        <v/>
      </c>
    </row>
    <row r="694" spans="1:19" x14ac:dyDescent="0.2">
      <c r="A694" s="98" t="str">
        <f>IF('Beladung des Speichers'!A694="","",'Beladung des Speichers'!A694)</f>
        <v/>
      </c>
      <c r="B694" s="98" t="str">
        <f>IF('Beladung des Speichers'!B694="","",'Beladung des Speichers'!B694)</f>
        <v/>
      </c>
      <c r="C694" s="150" t="str">
        <f>IF(ISBLANK('Beladung des Speichers'!A694),"",SUMIFS('Beladung des Speichers'!$C$17:$C$300,'Beladung des Speichers'!$A$17:$A$300,A694)-SUMIFS('Entladung des Speichers'!$C$17:$C$300,'Entladung des Speichers'!$A$17:$A$300,A694)+SUMIFS(Füllstände!$B$17:$B$299,Füllstände!$A$17:$A$299,A694)-SUMIFS(Füllstände!$C$17:$C$299,Füllstände!$A$17:$A$299,A694))</f>
        <v/>
      </c>
      <c r="D694" s="151" t="str">
        <f>IF(ISBLANK('Beladung des Speichers'!A694),"",C694*'Beladung des Speichers'!C694/SUMIFS('Beladung des Speichers'!$C$17:$C$300,'Beladung des Speichers'!$A$17:$A$300,A694))</f>
        <v/>
      </c>
      <c r="E694" s="152" t="str">
        <f>IF(ISBLANK('Beladung des Speichers'!A694),"",1/SUMIFS('Beladung des Speichers'!$C$17:$C$300,'Beladung des Speichers'!$A$17:$A$300,A694)*C694*SUMIF($A$17:$A$300,A694,'Beladung des Speichers'!$E$17:$E$300))</f>
        <v/>
      </c>
      <c r="F694" s="153" t="str">
        <f>IF(ISBLANK('Beladung des Speichers'!A694),"",IF(C694=0,"0,00",D694/C694*E694))</f>
        <v/>
      </c>
      <c r="G694" s="154" t="str">
        <f>IF(ISBLANK('Beladung des Speichers'!A694),"",SUMIFS('Beladung des Speichers'!$C$17:$C$300,'Beladung des Speichers'!$A$17:$A$300,A694))</f>
        <v/>
      </c>
      <c r="H694" s="112" t="str">
        <f>IF(ISBLANK('Beladung des Speichers'!A694),"",'Beladung des Speichers'!C694)</f>
        <v/>
      </c>
      <c r="I694" s="155" t="str">
        <f>IF(ISBLANK('Beladung des Speichers'!A694),"",SUMIFS('Beladung des Speichers'!$E$17:$E$1001,'Beladung des Speichers'!$A$17:$A$1001,'Ergebnis (detailliert)'!A694))</f>
        <v/>
      </c>
      <c r="J694" s="113" t="str">
        <f>IF(ISBLANK('Beladung des Speichers'!A694),"",'Beladung des Speichers'!E694)</f>
        <v/>
      </c>
      <c r="K694" s="155" t="str">
        <f>IF(ISBLANK('Beladung des Speichers'!A694),"",SUMIFS('Entladung des Speichers'!$C$17:$C$1001,'Entladung des Speichers'!$A$17:$A$1001,'Ergebnis (detailliert)'!A694))</f>
        <v/>
      </c>
      <c r="L694" s="156" t="str">
        <f t="shared" si="42"/>
        <v/>
      </c>
      <c r="M694" s="156" t="str">
        <f>IF(ISBLANK('Entladung des Speichers'!A694),"",'Entladung des Speichers'!C694)</f>
        <v/>
      </c>
      <c r="N694" s="155" t="str">
        <f>IF(ISBLANK('Beladung des Speichers'!A694),"",SUMIFS('Entladung des Speichers'!$E$17:$E$1001,'Entladung des Speichers'!$A$17:$A$1001,'Ergebnis (detailliert)'!$A$17:$A$300))</f>
        <v/>
      </c>
      <c r="O694" s="113" t="str">
        <f t="shared" si="43"/>
        <v/>
      </c>
      <c r="P694" s="17" t="str">
        <f>IFERROR(IF(A694="","",N694*'Ergebnis (detailliert)'!J694/'Ergebnis (detailliert)'!I694),0)</f>
        <v/>
      </c>
      <c r="Q694" s="95" t="str">
        <f t="shared" si="44"/>
        <v/>
      </c>
      <c r="R694" s="96" t="str">
        <f t="shared" si="45"/>
        <v/>
      </c>
      <c r="S694" s="97" t="str">
        <f>IF(A694="","",IF(LOOKUP(A694,Stammdaten!$A$17:$A$1001,Stammdaten!$G$17:$G$1001)="Nein",0,IF(ISBLANK('Beladung des Speichers'!A694),"",ROUND(MIN(J694,Q694)*-1,2))))</f>
        <v/>
      </c>
    </row>
    <row r="695" spans="1:19" x14ac:dyDescent="0.2">
      <c r="A695" s="98" t="str">
        <f>IF('Beladung des Speichers'!A695="","",'Beladung des Speichers'!A695)</f>
        <v/>
      </c>
      <c r="B695" s="98" t="str">
        <f>IF('Beladung des Speichers'!B695="","",'Beladung des Speichers'!B695)</f>
        <v/>
      </c>
      <c r="C695" s="150" t="str">
        <f>IF(ISBLANK('Beladung des Speichers'!A695),"",SUMIFS('Beladung des Speichers'!$C$17:$C$300,'Beladung des Speichers'!$A$17:$A$300,A695)-SUMIFS('Entladung des Speichers'!$C$17:$C$300,'Entladung des Speichers'!$A$17:$A$300,A695)+SUMIFS(Füllstände!$B$17:$B$299,Füllstände!$A$17:$A$299,A695)-SUMIFS(Füllstände!$C$17:$C$299,Füllstände!$A$17:$A$299,A695))</f>
        <v/>
      </c>
      <c r="D695" s="151" t="str">
        <f>IF(ISBLANK('Beladung des Speichers'!A695),"",C695*'Beladung des Speichers'!C695/SUMIFS('Beladung des Speichers'!$C$17:$C$300,'Beladung des Speichers'!$A$17:$A$300,A695))</f>
        <v/>
      </c>
      <c r="E695" s="152" t="str">
        <f>IF(ISBLANK('Beladung des Speichers'!A695),"",1/SUMIFS('Beladung des Speichers'!$C$17:$C$300,'Beladung des Speichers'!$A$17:$A$300,A695)*C695*SUMIF($A$17:$A$300,A695,'Beladung des Speichers'!$E$17:$E$300))</f>
        <v/>
      </c>
      <c r="F695" s="153" t="str">
        <f>IF(ISBLANK('Beladung des Speichers'!A695),"",IF(C695=0,"0,00",D695/C695*E695))</f>
        <v/>
      </c>
      <c r="G695" s="154" t="str">
        <f>IF(ISBLANK('Beladung des Speichers'!A695),"",SUMIFS('Beladung des Speichers'!$C$17:$C$300,'Beladung des Speichers'!$A$17:$A$300,A695))</f>
        <v/>
      </c>
      <c r="H695" s="112" t="str">
        <f>IF(ISBLANK('Beladung des Speichers'!A695),"",'Beladung des Speichers'!C695)</f>
        <v/>
      </c>
      <c r="I695" s="155" t="str">
        <f>IF(ISBLANK('Beladung des Speichers'!A695),"",SUMIFS('Beladung des Speichers'!$E$17:$E$1001,'Beladung des Speichers'!$A$17:$A$1001,'Ergebnis (detailliert)'!A695))</f>
        <v/>
      </c>
      <c r="J695" s="113" t="str">
        <f>IF(ISBLANK('Beladung des Speichers'!A695),"",'Beladung des Speichers'!E695)</f>
        <v/>
      </c>
      <c r="K695" s="155" t="str">
        <f>IF(ISBLANK('Beladung des Speichers'!A695),"",SUMIFS('Entladung des Speichers'!$C$17:$C$1001,'Entladung des Speichers'!$A$17:$A$1001,'Ergebnis (detailliert)'!A695))</f>
        <v/>
      </c>
      <c r="L695" s="156" t="str">
        <f t="shared" si="42"/>
        <v/>
      </c>
      <c r="M695" s="156" t="str">
        <f>IF(ISBLANK('Entladung des Speichers'!A695),"",'Entladung des Speichers'!C695)</f>
        <v/>
      </c>
      <c r="N695" s="155" t="str">
        <f>IF(ISBLANK('Beladung des Speichers'!A695),"",SUMIFS('Entladung des Speichers'!$E$17:$E$1001,'Entladung des Speichers'!$A$17:$A$1001,'Ergebnis (detailliert)'!$A$17:$A$300))</f>
        <v/>
      </c>
      <c r="O695" s="113" t="str">
        <f t="shared" si="43"/>
        <v/>
      </c>
      <c r="P695" s="17" t="str">
        <f>IFERROR(IF(A695="","",N695*'Ergebnis (detailliert)'!J695/'Ergebnis (detailliert)'!I695),0)</f>
        <v/>
      </c>
      <c r="Q695" s="95" t="str">
        <f t="shared" si="44"/>
        <v/>
      </c>
      <c r="R695" s="96" t="str">
        <f t="shared" si="45"/>
        <v/>
      </c>
      <c r="S695" s="97" t="str">
        <f>IF(A695="","",IF(LOOKUP(A695,Stammdaten!$A$17:$A$1001,Stammdaten!$G$17:$G$1001)="Nein",0,IF(ISBLANK('Beladung des Speichers'!A695),"",ROUND(MIN(J695,Q695)*-1,2))))</f>
        <v/>
      </c>
    </row>
    <row r="696" spans="1:19" x14ac:dyDescent="0.2">
      <c r="A696" s="98" t="str">
        <f>IF('Beladung des Speichers'!A696="","",'Beladung des Speichers'!A696)</f>
        <v/>
      </c>
      <c r="B696" s="98" t="str">
        <f>IF('Beladung des Speichers'!B696="","",'Beladung des Speichers'!B696)</f>
        <v/>
      </c>
      <c r="C696" s="150" t="str">
        <f>IF(ISBLANK('Beladung des Speichers'!A696),"",SUMIFS('Beladung des Speichers'!$C$17:$C$300,'Beladung des Speichers'!$A$17:$A$300,A696)-SUMIFS('Entladung des Speichers'!$C$17:$C$300,'Entladung des Speichers'!$A$17:$A$300,A696)+SUMIFS(Füllstände!$B$17:$B$299,Füllstände!$A$17:$A$299,A696)-SUMIFS(Füllstände!$C$17:$C$299,Füllstände!$A$17:$A$299,A696))</f>
        <v/>
      </c>
      <c r="D696" s="151" t="str">
        <f>IF(ISBLANK('Beladung des Speichers'!A696),"",C696*'Beladung des Speichers'!C696/SUMIFS('Beladung des Speichers'!$C$17:$C$300,'Beladung des Speichers'!$A$17:$A$300,A696))</f>
        <v/>
      </c>
      <c r="E696" s="152" t="str">
        <f>IF(ISBLANK('Beladung des Speichers'!A696),"",1/SUMIFS('Beladung des Speichers'!$C$17:$C$300,'Beladung des Speichers'!$A$17:$A$300,A696)*C696*SUMIF($A$17:$A$300,A696,'Beladung des Speichers'!$E$17:$E$300))</f>
        <v/>
      </c>
      <c r="F696" s="153" t="str">
        <f>IF(ISBLANK('Beladung des Speichers'!A696),"",IF(C696=0,"0,00",D696/C696*E696))</f>
        <v/>
      </c>
      <c r="G696" s="154" t="str">
        <f>IF(ISBLANK('Beladung des Speichers'!A696),"",SUMIFS('Beladung des Speichers'!$C$17:$C$300,'Beladung des Speichers'!$A$17:$A$300,A696))</f>
        <v/>
      </c>
      <c r="H696" s="112" t="str">
        <f>IF(ISBLANK('Beladung des Speichers'!A696),"",'Beladung des Speichers'!C696)</f>
        <v/>
      </c>
      <c r="I696" s="155" t="str">
        <f>IF(ISBLANK('Beladung des Speichers'!A696),"",SUMIFS('Beladung des Speichers'!$E$17:$E$1001,'Beladung des Speichers'!$A$17:$A$1001,'Ergebnis (detailliert)'!A696))</f>
        <v/>
      </c>
      <c r="J696" s="113" t="str">
        <f>IF(ISBLANK('Beladung des Speichers'!A696),"",'Beladung des Speichers'!E696)</f>
        <v/>
      </c>
      <c r="K696" s="155" t="str">
        <f>IF(ISBLANK('Beladung des Speichers'!A696),"",SUMIFS('Entladung des Speichers'!$C$17:$C$1001,'Entladung des Speichers'!$A$17:$A$1001,'Ergebnis (detailliert)'!A696))</f>
        <v/>
      </c>
      <c r="L696" s="156" t="str">
        <f t="shared" si="42"/>
        <v/>
      </c>
      <c r="M696" s="156" t="str">
        <f>IF(ISBLANK('Entladung des Speichers'!A696),"",'Entladung des Speichers'!C696)</f>
        <v/>
      </c>
      <c r="N696" s="155" t="str">
        <f>IF(ISBLANK('Beladung des Speichers'!A696),"",SUMIFS('Entladung des Speichers'!$E$17:$E$1001,'Entladung des Speichers'!$A$17:$A$1001,'Ergebnis (detailliert)'!$A$17:$A$300))</f>
        <v/>
      </c>
      <c r="O696" s="113" t="str">
        <f t="shared" si="43"/>
        <v/>
      </c>
      <c r="P696" s="17" t="str">
        <f>IFERROR(IF(A696="","",N696*'Ergebnis (detailliert)'!J696/'Ergebnis (detailliert)'!I696),0)</f>
        <v/>
      </c>
      <c r="Q696" s="95" t="str">
        <f t="shared" si="44"/>
        <v/>
      </c>
      <c r="R696" s="96" t="str">
        <f t="shared" si="45"/>
        <v/>
      </c>
      <c r="S696" s="97" t="str">
        <f>IF(A696="","",IF(LOOKUP(A696,Stammdaten!$A$17:$A$1001,Stammdaten!$G$17:$G$1001)="Nein",0,IF(ISBLANK('Beladung des Speichers'!A696),"",ROUND(MIN(J696,Q696)*-1,2))))</f>
        <v/>
      </c>
    </row>
    <row r="697" spans="1:19" x14ac:dyDescent="0.2">
      <c r="A697" s="98" t="str">
        <f>IF('Beladung des Speichers'!A697="","",'Beladung des Speichers'!A697)</f>
        <v/>
      </c>
      <c r="B697" s="98" t="str">
        <f>IF('Beladung des Speichers'!B697="","",'Beladung des Speichers'!B697)</f>
        <v/>
      </c>
      <c r="C697" s="150" t="str">
        <f>IF(ISBLANK('Beladung des Speichers'!A697),"",SUMIFS('Beladung des Speichers'!$C$17:$C$300,'Beladung des Speichers'!$A$17:$A$300,A697)-SUMIFS('Entladung des Speichers'!$C$17:$C$300,'Entladung des Speichers'!$A$17:$A$300,A697)+SUMIFS(Füllstände!$B$17:$B$299,Füllstände!$A$17:$A$299,A697)-SUMIFS(Füllstände!$C$17:$C$299,Füllstände!$A$17:$A$299,A697))</f>
        <v/>
      </c>
      <c r="D697" s="151" t="str">
        <f>IF(ISBLANK('Beladung des Speichers'!A697),"",C697*'Beladung des Speichers'!C697/SUMIFS('Beladung des Speichers'!$C$17:$C$300,'Beladung des Speichers'!$A$17:$A$300,A697))</f>
        <v/>
      </c>
      <c r="E697" s="152" t="str">
        <f>IF(ISBLANK('Beladung des Speichers'!A697),"",1/SUMIFS('Beladung des Speichers'!$C$17:$C$300,'Beladung des Speichers'!$A$17:$A$300,A697)*C697*SUMIF($A$17:$A$300,A697,'Beladung des Speichers'!$E$17:$E$300))</f>
        <v/>
      </c>
      <c r="F697" s="153" t="str">
        <f>IF(ISBLANK('Beladung des Speichers'!A697),"",IF(C697=0,"0,00",D697/C697*E697))</f>
        <v/>
      </c>
      <c r="G697" s="154" t="str">
        <f>IF(ISBLANK('Beladung des Speichers'!A697),"",SUMIFS('Beladung des Speichers'!$C$17:$C$300,'Beladung des Speichers'!$A$17:$A$300,A697))</f>
        <v/>
      </c>
      <c r="H697" s="112" t="str">
        <f>IF(ISBLANK('Beladung des Speichers'!A697),"",'Beladung des Speichers'!C697)</f>
        <v/>
      </c>
      <c r="I697" s="155" t="str">
        <f>IF(ISBLANK('Beladung des Speichers'!A697),"",SUMIFS('Beladung des Speichers'!$E$17:$E$1001,'Beladung des Speichers'!$A$17:$A$1001,'Ergebnis (detailliert)'!A697))</f>
        <v/>
      </c>
      <c r="J697" s="113" t="str">
        <f>IF(ISBLANK('Beladung des Speichers'!A697),"",'Beladung des Speichers'!E697)</f>
        <v/>
      </c>
      <c r="K697" s="155" t="str">
        <f>IF(ISBLANK('Beladung des Speichers'!A697),"",SUMIFS('Entladung des Speichers'!$C$17:$C$1001,'Entladung des Speichers'!$A$17:$A$1001,'Ergebnis (detailliert)'!A697))</f>
        <v/>
      </c>
      <c r="L697" s="156" t="str">
        <f t="shared" si="42"/>
        <v/>
      </c>
      <c r="M697" s="156" t="str">
        <f>IF(ISBLANK('Entladung des Speichers'!A697),"",'Entladung des Speichers'!C697)</f>
        <v/>
      </c>
      <c r="N697" s="155" t="str">
        <f>IF(ISBLANK('Beladung des Speichers'!A697),"",SUMIFS('Entladung des Speichers'!$E$17:$E$1001,'Entladung des Speichers'!$A$17:$A$1001,'Ergebnis (detailliert)'!$A$17:$A$300))</f>
        <v/>
      </c>
      <c r="O697" s="113" t="str">
        <f t="shared" si="43"/>
        <v/>
      </c>
      <c r="P697" s="17" t="str">
        <f>IFERROR(IF(A697="","",N697*'Ergebnis (detailliert)'!J697/'Ergebnis (detailliert)'!I697),0)</f>
        <v/>
      </c>
      <c r="Q697" s="95" t="str">
        <f t="shared" si="44"/>
        <v/>
      </c>
      <c r="R697" s="96" t="str">
        <f t="shared" si="45"/>
        <v/>
      </c>
      <c r="S697" s="97" t="str">
        <f>IF(A697="","",IF(LOOKUP(A697,Stammdaten!$A$17:$A$1001,Stammdaten!$G$17:$G$1001)="Nein",0,IF(ISBLANK('Beladung des Speichers'!A697),"",ROUND(MIN(J697,Q697)*-1,2))))</f>
        <v/>
      </c>
    </row>
    <row r="698" spans="1:19" x14ac:dyDescent="0.2">
      <c r="A698" s="98" t="str">
        <f>IF('Beladung des Speichers'!A698="","",'Beladung des Speichers'!A698)</f>
        <v/>
      </c>
      <c r="B698" s="98" t="str">
        <f>IF('Beladung des Speichers'!B698="","",'Beladung des Speichers'!B698)</f>
        <v/>
      </c>
      <c r="C698" s="150" t="str">
        <f>IF(ISBLANK('Beladung des Speichers'!A698),"",SUMIFS('Beladung des Speichers'!$C$17:$C$300,'Beladung des Speichers'!$A$17:$A$300,A698)-SUMIFS('Entladung des Speichers'!$C$17:$C$300,'Entladung des Speichers'!$A$17:$A$300,A698)+SUMIFS(Füllstände!$B$17:$B$299,Füllstände!$A$17:$A$299,A698)-SUMIFS(Füllstände!$C$17:$C$299,Füllstände!$A$17:$A$299,A698))</f>
        <v/>
      </c>
      <c r="D698" s="151" t="str">
        <f>IF(ISBLANK('Beladung des Speichers'!A698),"",C698*'Beladung des Speichers'!C698/SUMIFS('Beladung des Speichers'!$C$17:$C$300,'Beladung des Speichers'!$A$17:$A$300,A698))</f>
        <v/>
      </c>
      <c r="E698" s="152" t="str">
        <f>IF(ISBLANK('Beladung des Speichers'!A698),"",1/SUMIFS('Beladung des Speichers'!$C$17:$C$300,'Beladung des Speichers'!$A$17:$A$300,A698)*C698*SUMIF($A$17:$A$300,A698,'Beladung des Speichers'!$E$17:$E$300))</f>
        <v/>
      </c>
      <c r="F698" s="153" t="str">
        <f>IF(ISBLANK('Beladung des Speichers'!A698),"",IF(C698=0,"0,00",D698/C698*E698))</f>
        <v/>
      </c>
      <c r="G698" s="154" t="str">
        <f>IF(ISBLANK('Beladung des Speichers'!A698),"",SUMIFS('Beladung des Speichers'!$C$17:$C$300,'Beladung des Speichers'!$A$17:$A$300,A698))</f>
        <v/>
      </c>
      <c r="H698" s="112" t="str">
        <f>IF(ISBLANK('Beladung des Speichers'!A698),"",'Beladung des Speichers'!C698)</f>
        <v/>
      </c>
      <c r="I698" s="155" t="str">
        <f>IF(ISBLANK('Beladung des Speichers'!A698),"",SUMIFS('Beladung des Speichers'!$E$17:$E$1001,'Beladung des Speichers'!$A$17:$A$1001,'Ergebnis (detailliert)'!A698))</f>
        <v/>
      </c>
      <c r="J698" s="113" t="str">
        <f>IF(ISBLANK('Beladung des Speichers'!A698),"",'Beladung des Speichers'!E698)</f>
        <v/>
      </c>
      <c r="K698" s="155" t="str">
        <f>IF(ISBLANK('Beladung des Speichers'!A698),"",SUMIFS('Entladung des Speichers'!$C$17:$C$1001,'Entladung des Speichers'!$A$17:$A$1001,'Ergebnis (detailliert)'!A698))</f>
        <v/>
      </c>
      <c r="L698" s="156" t="str">
        <f t="shared" si="42"/>
        <v/>
      </c>
      <c r="M698" s="156" t="str">
        <f>IF(ISBLANK('Entladung des Speichers'!A698),"",'Entladung des Speichers'!C698)</f>
        <v/>
      </c>
      <c r="N698" s="155" t="str">
        <f>IF(ISBLANK('Beladung des Speichers'!A698),"",SUMIFS('Entladung des Speichers'!$E$17:$E$1001,'Entladung des Speichers'!$A$17:$A$1001,'Ergebnis (detailliert)'!$A$17:$A$300))</f>
        <v/>
      </c>
      <c r="O698" s="113" t="str">
        <f t="shared" si="43"/>
        <v/>
      </c>
      <c r="P698" s="17" t="str">
        <f>IFERROR(IF(A698="","",N698*'Ergebnis (detailliert)'!J698/'Ergebnis (detailliert)'!I698),0)</f>
        <v/>
      </c>
      <c r="Q698" s="95" t="str">
        <f t="shared" si="44"/>
        <v/>
      </c>
      <c r="R698" s="96" t="str">
        <f t="shared" si="45"/>
        <v/>
      </c>
      <c r="S698" s="97" t="str">
        <f>IF(A698="","",IF(LOOKUP(A698,Stammdaten!$A$17:$A$1001,Stammdaten!$G$17:$G$1001)="Nein",0,IF(ISBLANK('Beladung des Speichers'!A698),"",ROUND(MIN(J698,Q698)*-1,2))))</f>
        <v/>
      </c>
    </row>
    <row r="699" spans="1:19" x14ac:dyDescent="0.2">
      <c r="A699" s="98" t="str">
        <f>IF('Beladung des Speichers'!A699="","",'Beladung des Speichers'!A699)</f>
        <v/>
      </c>
      <c r="B699" s="98" t="str">
        <f>IF('Beladung des Speichers'!B699="","",'Beladung des Speichers'!B699)</f>
        <v/>
      </c>
      <c r="C699" s="150" t="str">
        <f>IF(ISBLANK('Beladung des Speichers'!A699),"",SUMIFS('Beladung des Speichers'!$C$17:$C$300,'Beladung des Speichers'!$A$17:$A$300,A699)-SUMIFS('Entladung des Speichers'!$C$17:$C$300,'Entladung des Speichers'!$A$17:$A$300,A699)+SUMIFS(Füllstände!$B$17:$B$299,Füllstände!$A$17:$A$299,A699)-SUMIFS(Füllstände!$C$17:$C$299,Füllstände!$A$17:$A$299,A699))</f>
        <v/>
      </c>
      <c r="D699" s="151" t="str">
        <f>IF(ISBLANK('Beladung des Speichers'!A699),"",C699*'Beladung des Speichers'!C699/SUMIFS('Beladung des Speichers'!$C$17:$C$300,'Beladung des Speichers'!$A$17:$A$300,A699))</f>
        <v/>
      </c>
      <c r="E699" s="152" t="str">
        <f>IF(ISBLANK('Beladung des Speichers'!A699),"",1/SUMIFS('Beladung des Speichers'!$C$17:$C$300,'Beladung des Speichers'!$A$17:$A$300,A699)*C699*SUMIF($A$17:$A$300,A699,'Beladung des Speichers'!$E$17:$E$300))</f>
        <v/>
      </c>
      <c r="F699" s="153" t="str">
        <f>IF(ISBLANK('Beladung des Speichers'!A699),"",IF(C699=0,"0,00",D699/C699*E699))</f>
        <v/>
      </c>
      <c r="G699" s="154" t="str">
        <f>IF(ISBLANK('Beladung des Speichers'!A699),"",SUMIFS('Beladung des Speichers'!$C$17:$C$300,'Beladung des Speichers'!$A$17:$A$300,A699))</f>
        <v/>
      </c>
      <c r="H699" s="112" t="str">
        <f>IF(ISBLANK('Beladung des Speichers'!A699),"",'Beladung des Speichers'!C699)</f>
        <v/>
      </c>
      <c r="I699" s="155" t="str">
        <f>IF(ISBLANK('Beladung des Speichers'!A699),"",SUMIFS('Beladung des Speichers'!$E$17:$E$1001,'Beladung des Speichers'!$A$17:$A$1001,'Ergebnis (detailliert)'!A699))</f>
        <v/>
      </c>
      <c r="J699" s="113" t="str">
        <f>IF(ISBLANK('Beladung des Speichers'!A699),"",'Beladung des Speichers'!E699)</f>
        <v/>
      </c>
      <c r="K699" s="155" t="str">
        <f>IF(ISBLANK('Beladung des Speichers'!A699),"",SUMIFS('Entladung des Speichers'!$C$17:$C$1001,'Entladung des Speichers'!$A$17:$A$1001,'Ergebnis (detailliert)'!A699))</f>
        <v/>
      </c>
      <c r="L699" s="156" t="str">
        <f t="shared" si="42"/>
        <v/>
      </c>
      <c r="M699" s="156" t="str">
        <f>IF(ISBLANK('Entladung des Speichers'!A699),"",'Entladung des Speichers'!C699)</f>
        <v/>
      </c>
      <c r="N699" s="155" t="str">
        <f>IF(ISBLANK('Beladung des Speichers'!A699),"",SUMIFS('Entladung des Speichers'!$E$17:$E$1001,'Entladung des Speichers'!$A$17:$A$1001,'Ergebnis (detailliert)'!$A$17:$A$300))</f>
        <v/>
      </c>
      <c r="O699" s="113" t="str">
        <f t="shared" si="43"/>
        <v/>
      </c>
      <c r="P699" s="17" t="str">
        <f>IFERROR(IF(A699="","",N699*'Ergebnis (detailliert)'!J699/'Ergebnis (detailliert)'!I699),0)</f>
        <v/>
      </c>
      <c r="Q699" s="95" t="str">
        <f t="shared" si="44"/>
        <v/>
      </c>
      <c r="R699" s="96" t="str">
        <f t="shared" si="45"/>
        <v/>
      </c>
      <c r="S699" s="97" t="str">
        <f>IF(A699="","",IF(LOOKUP(A699,Stammdaten!$A$17:$A$1001,Stammdaten!$G$17:$G$1001)="Nein",0,IF(ISBLANK('Beladung des Speichers'!A699),"",ROUND(MIN(J699,Q699)*-1,2))))</f>
        <v/>
      </c>
    </row>
    <row r="700" spans="1:19" x14ac:dyDescent="0.2">
      <c r="A700" s="98" t="str">
        <f>IF('Beladung des Speichers'!A700="","",'Beladung des Speichers'!A700)</f>
        <v/>
      </c>
      <c r="B700" s="98" t="str">
        <f>IF('Beladung des Speichers'!B700="","",'Beladung des Speichers'!B700)</f>
        <v/>
      </c>
      <c r="C700" s="150" t="str">
        <f>IF(ISBLANK('Beladung des Speichers'!A700),"",SUMIFS('Beladung des Speichers'!$C$17:$C$300,'Beladung des Speichers'!$A$17:$A$300,A700)-SUMIFS('Entladung des Speichers'!$C$17:$C$300,'Entladung des Speichers'!$A$17:$A$300,A700)+SUMIFS(Füllstände!$B$17:$B$299,Füllstände!$A$17:$A$299,A700)-SUMIFS(Füllstände!$C$17:$C$299,Füllstände!$A$17:$A$299,A700))</f>
        <v/>
      </c>
      <c r="D700" s="151" t="str">
        <f>IF(ISBLANK('Beladung des Speichers'!A700),"",C700*'Beladung des Speichers'!C700/SUMIFS('Beladung des Speichers'!$C$17:$C$300,'Beladung des Speichers'!$A$17:$A$300,A700))</f>
        <v/>
      </c>
      <c r="E700" s="152" t="str">
        <f>IF(ISBLANK('Beladung des Speichers'!A700),"",1/SUMIFS('Beladung des Speichers'!$C$17:$C$300,'Beladung des Speichers'!$A$17:$A$300,A700)*C700*SUMIF($A$17:$A$300,A700,'Beladung des Speichers'!$E$17:$E$300))</f>
        <v/>
      </c>
      <c r="F700" s="153" t="str">
        <f>IF(ISBLANK('Beladung des Speichers'!A700),"",IF(C700=0,"0,00",D700/C700*E700))</f>
        <v/>
      </c>
      <c r="G700" s="154" t="str">
        <f>IF(ISBLANK('Beladung des Speichers'!A700),"",SUMIFS('Beladung des Speichers'!$C$17:$C$300,'Beladung des Speichers'!$A$17:$A$300,A700))</f>
        <v/>
      </c>
      <c r="H700" s="112" t="str">
        <f>IF(ISBLANK('Beladung des Speichers'!A700),"",'Beladung des Speichers'!C700)</f>
        <v/>
      </c>
      <c r="I700" s="155" t="str">
        <f>IF(ISBLANK('Beladung des Speichers'!A700),"",SUMIFS('Beladung des Speichers'!$E$17:$E$1001,'Beladung des Speichers'!$A$17:$A$1001,'Ergebnis (detailliert)'!A700))</f>
        <v/>
      </c>
      <c r="J700" s="113" t="str">
        <f>IF(ISBLANK('Beladung des Speichers'!A700),"",'Beladung des Speichers'!E700)</f>
        <v/>
      </c>
      <c r="K700" s="155" t="str">
        <f>IF(ISBLANK('Beladung des Speichers'!A700),"",SUMIFS('Entladung des Speichers'!$C$17:$C$1001,'Entladung des Speichers'!$A$17:$A$1001,'Ergebnis (detailliert)'!A700))</f>
        <v/>
      </c>
      <c r="L700" s="156" t="str">
        <f t="shared" si="42"/>
        <v/>
      </c>
      <c r="M700" s="156" t="str">
        <f>IF(ISBLANK('Entladung des Speichers'!A700),"",'Entladung des Speichers'!C700)</f>
        <v/>
      </c>
      <c r="N700" s="155" t="str">
        <f>IF(ISBLANK('Beladung des Speichers'!A700),"",SUMIFS('Entladung des Speichers'!$E$17:$E$1001,'Entladung des Speichers'!$A$17:$A$1001,'Ergebnis (detailliert)'!$A$17:$A$300))</f>
        <v/>
      </c>
      <c r="O700" s="113" t="str">
        <f t="shared" si="43"/>
        <v/>
      </c>
      <c r="P700" s="17" t="str">
        <f>IFERROR(IF(A700="","",N700*'Ergebnis (detailliert)'!J700/'Ergebnis (detailliert)'!I700),0)</f>
        <v/>
      </c>
      <c r="Q700" s="95" t="str">
        <f t="shared" si="44"/>
        <v/>
      </c>
      <c r="R700" s="96" t="str">
        <f t="shared" si="45"/>
        <v/>
      </c>
      <c r="S700" s="97" t="str">
        <f>IF(A700="","",IF(LOOKUP(A700,Stammdaten!$A$17:$A$1001,Stammdaten!$G$17:$G$1001)="Nein",0,IF(ISBLANK('Beladung des Speichers'!A700),"",ROUND(MIN(J700,Q700)*-1,2))))</f>
        <v/>
      </c>
    </row>
    <row r="701" spans="1:19" x14ac:dyDescent="0.2">
      <c r="A701" s="98" t="str">
        <f>IF('Beladung des Speichers'!A701="","",'Beladung des Speichers'!A701)</f>
        <v/>
      </c>
      <c r="B701" s="98" t="str">
        <f>IF('Beladung des Speichers'!B701="","",'Beladung des Speichers'!B701)</f>
        <v/>
      </c>
      <c r="C701" s="150" t="str">
        <f>IF(ISBLANK('Beladung des Speichers'!A701),"",SUMIFS('Beladung des Speichers'!$C$17:$C$300,'Beladung des Speichers'!$A$17:$A$300,A701)-SUMIFS('Entladung des Speichers'!$C$17:$C$300,'Entladung des Speichers'!$A$17:$A$300,A701)+SUMIFS(Füllstände!$B$17:$B$299,Füllstände!$A$17:$A$299,A701)-SUMIFS(Füllstände!$C$17:$C$299,Füllstände!$A$17:$A$299,A701))</f>
        <v/>
      </c>
      <c r="D701" s="151" t="str">
        <f>IF(ISBLANK('Beladung des Speichers'!A701),"",C701*'Beladung des Speichers'!C701/SUMIFS('Beladung des Speichers'!$C$17:$C$300,'Beladung des Speichers'!$A$17:$A$300,A701))</f>
        <v/>
      </c>
      <c r="E701" s="152" t="str">
        <f>IF(ISBLANK('Beladung des Speichers'!A701),"",1/SUMIFS('Beladung des Speichers'!$C$17:$C$300,'Beladung des Speichers'!$A$17:$A$300,A701)*C701*SUMIF($A$17:$A$300,A701,'Beladung des Speichers'!$E$17:$E$300))</f>
        <v/>
      </c>
      <c r="F701" s="153" t="str">
        <f>IF(ISBLANK('Beladung des Speichers'!A701),"",IF(C701=0,"0,00",D701/C701*E701))</f>
        <v/>
      </c>
      <c r="G701" s="154" t="str">
        <f>IF(ISBLANK('Beladung des Speichers'!A701),"",SUMIFS('Beladung des Speichers'!$C$17:$C$300,'Beladung des Speichers'!$A$17:$A$300,A701))</f>
        <v/>
      </c>
      <c r="H701" s="112" t="str">
        <f>IF(ISBLANK('Beladung des Speichers'!A701),"",'Beladung des Speichers'!C701)</f>
        <v/>
      </c>
      <c r="I701" s="155" t="str">
        <f>IF(ISBLANK('Beladung des Speichers'!A701),"",SUMIFS('Beladung des Speichers'!$E$17:$E$1001,'Beladung des Speichers'!$A$17:$A$1001,'Ergebnis (detailliert)'!A701))</f>
        <v/>
      </c>
      <c r="J701" s="113" t="str">
        <f>IF(ISBLANK('Beladung des Speichers'!A701),"",'Beladung des Speichers'!E701)</f>
        <v/>
      </c>
      <c r="K701" s="155" t="str">
        <f>IF(ISBLANK('Beladung des Speichers'!A701),"",SUMIFS('Entladung des Speichers'!$C$17:$C$1001,'Entladung des Speichers'!$A$17:$A$1001,'Ergebnis (detailliert)'!A701))</f>
        <v/>
      </c>
      <c r="L701" s="156" t="str">
        <f t="shared" si="42"/>
        <v/>
      </c>
      <c r="M701" s="156" t="str">
        <f>IF(ISBLANK('Entladung des Speichers'!A701),"",'Entladung des Speichers'!C701)</f>
        <v/>
      </c>
      <c r="N701" s="155" t="str">
        <f>IF(ISBLANK('Beladung des Speichers'!A701),"",SUMIFS('Entladung des Speichers'!$E$17:$E$1001,'Entladung des Speichers'!$A$17:$A$1001,'Ergebnis (detailliert)'!$A$17:$A$300))</f>
        <v/>
      </c>
      <c r="O701" s="113" t="str">
        <f t="shared" si="43"/>
        <v/>
      </c>
      <c r="P701" s="17" t="str">
        <f>IFERROR(IF(A701="","",N701*'Ergebnis (detailliert)'!J701/'Ergebnis (detailliert)'!I701),0)</f>
        <v/>
      </c>
      <c r="Q701" s="95" t="str">
        <f t="shared" si="44"/>
        <v/>
      </c>
      <c r="R701" s="96" t="str">
        <f t="shared" si="45"/>
        <v/>
      </c>
      <c r="S701" s="97" t="str">
        <f>IF(A701="","",IF(LOOKUP(A701,Stammdaten!$A$17:$A$1001,Stammdaten!$G$17:$G$1001)="Nein",0,IF(ISBLANK('Beladung des Speichers'!A701),"",ROUND(MIN(J701,Q701)*-1,2))))</f>
        <v/>
      </c>
    </row>
    <row r="702" spans="1:19" x14ac:dyDescent="0.2">
      <c r="A702" s="98" t="str">
        <f>IF('Beladung des Speichers'!A702="","",'Beladung des Speichers'!A702)</f>
        <v/>
      </c>
      <c r="B702" s="98" t="str">
        <f>IF('Beladung des Speichers'!B702="","",'Beladung des Speichers'!B702)</f>
        <v/>
      </c>
      <c r="C702" s="150" t="str">
        <f>IF(ISBLANK('Beladung des Speichers'!A702),"",SUMIFS('Beladung des Speichers'!$C$17:$C$300,'Beladung des Speichers'!$A$17:$A$300,A702)-SUMIFS('Entladung des Speichers'!$C$17:$C$300,'Entladung des Speichers'!$A$17:$A$300,A702)+SUMIFS(Füllstände!$B$17:$B$299,Füllstände!$A$17:$A$299,A702)-SUMIFS(Füllstände!$C$17:$C$299,Füllstände!$A$17:$A$299,A702))</f>
        <v/>
      </c>
      <c r="D702" s="151" t="str">
        <f>IF(ISBLANK('Beladung des Speichers'!A702),"",C702*'Beladung des Speichers'!C702/SUMIFS('Beladung des Speichers'!$C$17:$C$300,'Beladung des Speichers'!$A$17:$A$300,A702))</f>
        <v/>
      </c>
      <c r="E702" s="152" t="str">
        <f>IF(ISBLANK('Beladung des Speichers'!A702),"",1/SUMIFS('Beladung des Speichers'!$C$17:$C$300,'Beladung des Speichers'!$A$17:$A$300,A702)*C702*SUMIF($A$17:$A$300,A702,'Beladung des Speichers'!$E$17:$E$300))</f>
        <v/>
      </c>
      <c r="F702" s="153" t="str">
        <f>IF(ISBLANK('Beladung des Speichers'!A702),"",IF(C702=0,"0,00",D702/C702*E702))</f>
        <v/>
      </c>
      <c r="G702" s="154" t="str">
        <f>IF(ISBLANK('Beladung des Speichers'!A702),"",SUMIFS('Beladung des Speichers'!$C$17:$C$300,'Beladung des Speichers'!$A$17:$A$300,A702))</f>
        <v/>
      </c>
      <c r="H702" s="112" t="str">
        <f>IF(ISBLANK('Beladung des Speichers'!A702),"",'Beladung des Speichers'!C702)</f>
        <v/>
      </c>
      <c r="I702" s="155" t="str">
        <f>IF(ISBLANK('Beladung des Speichers'!A702),"",SUMIFS('Beladung des Speichers'!$E$17:$E$1001,'Beladung des Speichers'!$A$17:$A$1001,'Ergebnis (detailliert)'!A702))</f>
        <v/>
      </c>
      <c r="J702" s="113" t="str">
        <f>IF(ISBLANK('Beladung des Speichers'!A702),"",'Beladung des Speichers'!E702)</f>
        <v/>
      </c>
      <c r="K702" s="155" t="str">
        <f>IF(ISBLANK('Beladung des Speichers'!A702),"",SUMIFS('Entladung des Speichers'!$C$17:$C$1001,'Entladung des Speichers'!$A$17:$A$1001,'Ergebnis (detailliert)'!A702))</f>
        <v/>
      </c>
      <c r="L702" s="156" t="str">
        <f t="shared" si="42"/>
        <v/>
      </c>
      <c r="M702" s="156" t="str">
        <f>IF(ISBLANK('Entladung des Speichers'!A702),"",'Entladung des Speichers'!C702)</f>
        <v/>
      </c>
      <c r="N702" s="155" t="str">
        <f>IF(ISBLANK('Beladung des Speichers'!A702),"",SUMIFS('Entladung des Speichers'!$E$17:$E$1001,'Entladung des Speichers'!$A$17:$A$1001,'Ergebnis (detailliert)'!$A$17:$A$300))</f>
        <v/>
      </c>
      <c r="O702" s="113" t="str">
        <f t="shared" si="43"/>
        <v/>
      </c>
      <c r="P702" s="17" t="str">
        <f>IFERROR(IF(A702="","",N702*'Ergebnis (detailliert)'!J702/'Ergebnis (detailliert)'!I702),0)</f>
        <v/>
      </c>
      <c r="Q702" s="95" t="str">
        <f t="shared" si="44"/>
        <v/>
      </c>
      <c r="R702" s="96" t="str">
        <f t="shared" si="45"/>
        <v/>
      </c>
      <c r="S702" s="97" t="str">
        <f>IF(A702="","",IF(LOOKUP(A702,Stammdaten!$A$17:$A$1001,Stammdaten!$G$17:$G$1001)="Nein",0,IF(ISBLANK('Beladung des Speichers'!A702),"",ROUND(MIN(J702,Q702)*-1,2))))</f>
        <v/>
      </c>
    </row>
    <row r="703" spans="1:19" x14ac:dyDescent="0.2">
      <c r="A703" s="98" t="str">
        <f>IF('Beladung des Speichers'!A703="","",'Beladung des Speichers'!A703)</f>
        <v/>
      </c>
      <c r="B703" s="98" t="str">
        <f>IF('Beladung des Speichers'!B703="","",'Beladung des Speichers'!B703)</f>
        <v/>
      </c>
      <c r="C703" s="150" t="str">
        <f>IF(ISBLANK('Beladung des Speichers'!A703),"",SUMIFS('Beladung des Speichers'!$C$17:$C$300,'Beladung des Speichers'!$A$17:$A$300,A703)-SUMIFS('Entladung des Speichers'!$C$17:$C$300,'Entladung des Speichers'!$A$17:$A$300,A703)+SUMIFS(Füllstände!$B$17:$B$299,Füllstände!$A$17:$A$299,A703)-SUMIFS(Füllstände!$C$17:$C$299,Füllstände!$A$17:$A$299,A703))</f>
        <v/>
      </c>
      <c r="D703" s="151" t="str">
        <f>IF(ISBLANK('Beladung des Speichers'!A703),"",C703*'Beladung des Speichers'!C703/SUMIFS('Beladung des Speichers'!$C$17:$C$300,'Beladung des Speichers'!$A$17:$A$300,A703))</f>
        <v/>
      </c>
      <c r="E703" s="152" t="str">
        <f>IF(ISBLANK('Beladung des Speichers'!A703),"",1/SUMIFS('Beladung des Speichers'!$C$17:$C$300,'Beladung des Speichers'!$A$17:$A$300,A703)*C703*SUMIF($A$17:$A$300,A703,'Beladung des Speichers'!$E$17:$E$300))</f>
        <v/>
      </c>
      <c r="F703" s="153" t="str">
        <f>IF(ISBLANK('Beladung des Speichers'!A703),"",IF(C703=0,"0,00",D703/C703*E703))</f>
        <v/>
      </c>
      <c r="G703" s="154" t="str">
        <f>IF(ISBLANK('Beladung des Speichers'!A703),"",SUMIFS('Beladung des Speichers'!$C$17:$C$300,'Beladung des Speichers'!$A$17:$A$300,A703))</f>
        <v/>
      </c>
      <c r="H703" s="112" t="str">
        <f>IF(ISBLANK('Beladung des Speichers'!A703),"",'Beladung des Speichers'!C703)</f>
        <v/>
      </c>
      <c r="I703" s="155" t="str">
        <f>IF(ISBLANK('Beladung des Speichers'!A703),"",SUMIFS('Beladung des Speichers'!$E$17:$E$1001,'Beladung des Speichers'!$A$17:$A$1001,'Ergebnis (detailliert)'!A703))</f>
        <v/>
      </c>
      <c r="J703" s="113" t="str">
        <f>IF(ISBLANK('Beladung des Speichers'!A703),"",'Beladung des Speichers'!E703)</f>
        <v/>
      </c>
      <c r="K703" s="155" t="str">
        <f>IF(ISBLANK('Beladung des Speichers'!A703),"",SUMIFS('Entladung des Speichers'!$C$17:$C$1001,'Entladung des Speichers'!$A$17:$A$1001,'Ergebnis (detailliert)'!A703))</f>
        <v/>
      </c>
      <c r="L703" s="156" t="str">
        <f t="shared" si="42"/>
        <v/>
      </c>
      <c r="M703" s="156" t="str">
        <f>IF(ISBLANK('Entladung des Speichers'!A703),"",'Entladung des Speichers'!C703)</f>
        <v/>
      </c>
      <c r="N703" s="155" t="str">
        <f>IF(ISBLANK('Beladung des Speichers'!A703),"",SUMIFS('Entladung des Speichers'!$E$17:$E$1001,'Entladung des Speichers'!$A$17:$A$1001,'Ergebnis (detailliert)'!$A$17:$A$300))</f>
        <v/>
      </c>
      <c r="O703" s="113" t="str">
        <f t="shared" si="43"/>
        <v/>
      </c>
      <c r="P703" s="17" t="str">
        <f>IFERROR(IF(A703="","",N703*'Ergebnis (detailliert)'!J703/'Ergebnis (detailliert)'!I703),0)</f>
        <v/>
      </c>
      <c r="Q703" s="95" t="str">
        <f t="shared" si="44"/>
        <v/>
      </c>
      <c r="R703" s="96" t="str">
        <f t="shared" si="45"/>
        <v/>
      </c>
      <c r="S703" s="97" t="str">
        <f>IF(A703="","",IF(LOOKUP(A703,Stammdaten!$A$17:$A$1001,Stammdaten!$G$17:$G$1001)="Nein",0,IF(ISBLANK('Beladung des Speichers'!A703),"",ROUND(MIN(J703,Q703)*-1,2))))</f>
        <v/>
      </c>
    </row>
    <row r="704" spans="1:19" x14ac:dyDescent="0.2">
      <c r="A704" s="98" t="str">
        <f>IF('Beladung des Speichers'!A704="","",'Beladung des Speichers'!A704)</f>
        <v/>
      </c>
      <c r="B704" s="98" t="str">
        <f>IF('Beladung des Speichers'!B704="","",'Beladung des Speichers'!B704)</f>
        <v/>
      </c>
      <c r="C704" s="150" t="str">
        <f>IF(ISBLANK('Beladung des Speichers'!A704),"",SUMIFS('Beladung des Speichers'!$C$17:$C$300,'Beladung des Speichers'!$A$17:$A$300,A704)-SUMIFS('Entladung des Speichers'!$C$17:$C$300,'Entladung des Speichers'!$A$17:$A$300,A704)+SUMIFS(Füllstände!$B$17:$B$299,Füllstände!$A$17:$A$299,A704)-SUMIFS(Füllstände!$C$17:$C$299,Füllstände!$A$17:$A$299,A704))</f>
        <v/>
      </c>
      <c r="D704" s="151" t="str">
        <f>IF(ISBLANK('Beladung des Speichers'!A704),"",C704*'Beladung des Speichers'!C704/SUMIFS('Beladung des Speichers'!$C$17:$C$300,'Beladung des Speichers'!$A$17:$A$300,A704))</f>
        <v/>
      </c>
      <c r="E704" s="152" t="str">
        <f>IF(ISBLANK('Beladung des Speichers'!A704),"",1/SUMIFS('Beladung des Speichers'!$C$17:$C$300,'Beladung des Speichers'!$A$17:$A$300,A704)*C704*SUMIF($A$17:$A$300,A704,'Beladung des Speichers'!$E$17:$E$300))</f>
        <v/>
      </c>
      <c r="F704" s="153" t="str">
        <f>IF(ISBLANK('Beladung des Speichers'!A704),"",IF(C704=0,"0,00",D704/C704*E704))</f>
        <v/>
      </c>
      <c r="G704" s="154" t="str">
        <f>IF(ISBLANK('Beladung des Speichers'!A704),"",SUMIFS('Beladung des Speichers'!$C$17:$C$300,'Beladung des Speichers'!$A$17:$A$300,A704))</f>
        <v/>
      </c>
      <c r="H704" s="112" t="str">
        <f>IF(ISBLANK('Beladung des Speichers'!A704),"",'Beladung des Speichers'!C704)</f>
        <v/>
      </c>
      <c r="I704" s="155" t="str">
        <f>IF(ISBLANK('Beladung des Speichers'!A704),"",SUMIFS('Beladung des Speichers'!$E$17:$E$1001,'Beladung des Speichers'!$A$17:$A$1001,'Ergebnis (detailliert)'!A704))</f>
        <v/>
      </c>
      <c r="J704" s="113" t="str">
        <f>IF(ISBLANK('Beladung des Speichers'!A704),"",'Beladung des Speichers'!E704)</f>
        <v/>
      </c>
      <c r="K704" s="155" t="str">
        <f>IF(ISBLANK('Beladung des Speichers'!A704),"",SUMIFS('Entladung des Speichers'!$C$17:$C$1001,'Entladung des Speichers'!$A$17:$A$1001,'Ergebnis (detailliert)'!A704))</f>
        <v/>
      </c>
      <c r="L704" s="156" t="str">
        <f t="shared" si="42"/>
        <v/>
      </c>
      <c r="M704" s="156" t="str">
        <f>IF(ISBLANK('Entladung des Speichers'!A704),"",'Entladung des Speichers'!C704)</f>
        <v/>
      </c>
      <c r="N704" s="155" t="str">
        <f>IF(ISBLANK('Beladung des Speichers'!A704),"",SUMIFS('Entladung des Speichers'!$E$17:$E$1001,'Entladung des Speichers'!$A$17:$A$1001,'Ergebnis (detailliert)'!$A$17:$A$300))</f>
        <v/>
      </c>
      <c r="O704" s="113" t="str">
        <f t="shared" si="43"/>
        <v/>
      </c>
      <c r="P704" s="17" t="str">
        <f>IFERROR(IF(A704="","",N704*'Ergebnis (detailliert)'!J704/'Ergebnis (detailliert)'!I704),0)</f>
        <v/>
      </c>
      <c r="Q704" s="95" t="str">
        <f t="shared" si="44"/>
        <v/>
      </c>
      <c r="R704" s="96" t="str">
        <f t="shared" si="45"/>
        <v/>
      </c>
      <c r="S704" s="97" t="str">
        <f>IF(A704="","",IF(LOOKUP(A704,Stammdaten!$A$17:$A$1001,Stammdaten!$G$17:$G$1001)="Nein",0,IF(ISBLANK('Beladung des Speichers'!A704),"",ROUND(MIN(J704,Q704)*-1,2))))</f>
        <v/>
      </c>
    </row>
    <row r="705" spans="1:19" x14ac:dyDescent="0.2">
      <c r="A705" s="98" t="str">
        <f>IF('Beladung des Speichers'!A705="","",'Beladung des Speichers'!A705)</f>
        <v/>
      </c>
      <c r="B705" s="98" t="str">
        <f>IF('Beladung des Speichers'!B705="","",'Beladung des Speichers'!B705)</f>
        <v/>
      </c>
      <c r="C705" s="150" t="str">
        <f>IF(ISBLANK('Beladung des Speichers'!A705),"",SUMIFS('Beladung des Speichers'!$C$17:$C$300,'Beladung des Speichers'!$A$17:$A$300,A705)-SUMIFS('Entladung des Speichers'!$C$17:$C$300,'Entladung des Speichers'!$A$17:$A$300,A705)+SUMIFS(Füllstände!$B$17:$B$299,Füllstände!$A$17:$A$299,A705)-SUMIFS(Füllstände!$C$17:$C$299,Füllstände!$A$17:$A$299,A705))</f>
        <v/>
      </c>
      <c r="D705" s="151" t="str">
        <f>IF(ISBLANK('Beladung des Speichers'!A705),"",C705*'Beladung des Speichers'!C705/SUMIFS('Beladung des Speichers'!$C$17:$C$300,'Beladung des Speichers'!$A$17:$A$300,A705))</f>
        <v/>
      </c>
      <c r="E705" s="152" t="str">
        <f>IF(ISBLANK('Beladung des Speichers'!A705),"",1/SUMIFS('Beladung des Speichers'!$C$17:$C$300,'Beladung des Speichers'!$A$17:$A$300,A705)*C705*SUMIF($A$17:$A$300,A705,'Beladung des Speichers'!$E$17:$E$300))</f>
        <v/>
      </c>
      <c r="F705" s="153" t="str">
        <f>IF(ISBLANK('Beladung des Speichers'!A705),"",IF(C705=0,"0,00",D705/C705*E705))</f>
        <v/>
      </c>
      <c r="G705" s="154" t="str">
        <f>IF(ISBLANK('Beladung des Speichers'!A705),"",SUMIFS('Beladung des Speichers'!$C$17:$C$300,'Beladung des Speichers'!$A$17:$A$300,A705))</f>
        <v/>
      </c>
      <c r="H705" s="112" t="str">
        <f>IF(ISBLANK('Beladung des Speichers'!A705),"",'Beladung des Speichers'!C705)</f>
        <v/>
      </c>
      <c r="I705" s="155" t="str">
        <f>IF(ISBLANK('Beladung des Speichers'!A705),"",SUMIFS('Beladung des Speichers'!$E$17:$E$1001,'Beladung des Speichers'!$A$17:$A$1001,'Ergebnis (detailliert)'!A705))</f>
        <v/>
      </c>
      <c r="J705" s="113" t="str">
        <f>IF(ISBLANK('Beladung des Speichers'!A705),"",'Beladung des Speichers'!E705)</f>
        <v/>
      </c>
      <c r="K705" s="155" t="str">
        <f>IF(ISBLANK('Beladung des Speichers'!A705),"",SUMIFS('Entladung des Speichers'!$C$17:$C$1001,'Entladung des Speichers'!$A$17:$A$1001,'Ergebnis (detailliert)'!A705))</f>
        <v/>
      </c>
      <c r="L705" s="156" t="str">
        <f t="shared" si="42"/>
        <v/>
      </c>
      <c r="M705" s="156" t="str">
        <f>IF(ISBLANK('Entladung des Speichers'!A705),"",'Entladung des Speichers'!C705)</f>
        <v/>
      </c>
      <c r="N705" s="155" t="str">
        <f>IF(ISBLANK('Beladung des Speichers'!A705),"",SUMIFS('Entladung des Speichers'!$E$17:$E$1001,'Entladung des Speichers'!$A$17:$A$1001,'Ergebnis (detailliert)'!$A$17:$A$300))</f>
        <v/>
      </c>
      <c r="O705" s="113" t="str">
        <f t="shared" si="43"/>
        <v/>
      </c>
      <c r="P705" s="17" t="str">
        <f>IFERROR(IF(A705="","",N705*'Ergebnis (detailliert)'!J705/'Ergebnis (detailliert)'!I705),0)</f>
        <v/>
      </c>
      <c r="Q705" s="95" t="str">
        <f t="shared" si="44"/>
        <v/>
      </c>
      <c r="R705" s="96" t="str">
        <f t="shared" si="45"/>
        <v/>
      </c>
      <c r="S705" s="97" t="str">
        <f>IF(A705="","",IF(LOOKUP(A705,Stammdaten!$A$17:$A$1001,Stammdaten!$G$17:$G$1001)="Nein",0,IF(ISBLANK('Beladung des Speichers'!A705),"",ROUND(MIN(J705,Q705)*-1,2))))</f>
        <v/>
      </c>
    </row>
    <row r="706" spans="1:19" x14ac:dyDescent="0.2">
      <c r="A706" s="98" t="str">
        <f>IF('Beladung des Speichers'!A706="","",'Beladung des Speichers'!A706)</f>
        <v/>
      </c>
      <c r="B706" s="98" t="str">
        <f>IF('Beladung des Speichers'!B706="","",'Beladung des Speichers'!B706)</f>
        <v/>
      </c>
      <c r="C706" s="150" t="str">
        <f>IF(ISBLANK('Beladung des Speichers'!A706),"",SUMIFS('Beladung des Speichers'!$C$17:$C$300,'Beladung des Speichers'!$A$17:$A$300,A706)-SUMIFS('Entladung des Speichers'!$C$17:$C$300,'Entladung des Speichers'!$A$17:$A$300,A706)+SUMIFS(Füllstände!$B$17:$B$299,Füllstände!$A$17:$A$299,A706)-SUMIFS(Füllstände!$C$17:$C$299,Füllstände!$A$17:$A$299,A706))</f>
        <v/>
      </c>
      <c r="D706" s="151" t="str">
        <f>IF(ISBLANK('Beladung des Speichers'!A706),"",C706*'Beladung des Speichers'!C706/SUMIFS('Beladung des Speichers'!$C$17:$C$300,'Beladung des Speichers'!$A$17:$A$300,A706))</f>
        <v/>
      </c>
      <c r="E706" s="152" t="str">
        <f>IF(ISBLANK('Beladung des Speichers'!A706),"",1/SUMIFS('Beladung des Speichers'!$C$17:$C$300,'Beladung des Speichers'!$A$17:$A$300,A706)*C706*SUMIF($A$17:$A$300,A706,'Beladung des Speichers'!$E$17:$E$300))</f>
        <v/>
      </c>
      <c r="F706" s="153" t="str">
        <f>IF(ISBLANK('Beladung des Speichers'!A706),"",IF(C706=0,"0,00",D706/C706*E706))</f>
        <v/>
      </c>
      <c r="G706" s="154" t="str">
        <f>IF(ISBLANK('Beladung des Speichers'!A706),"",SUMIFS('Beladung des Speichers'!$C$17:$C$300,'Beladung des Speichers'!$A$17:$A$300,A706))</f>
        <v/>
      </c>
      <c r="H706" s="112" t="str">
        <f>IF(ISBLANK('Beladung des Speichers'!A706),"",'Beladung des Speichers'!C706)</f>
        <v/>
      </c>
      <c r="I706" s="155" t="str">
        <f>IF(ISBLANK('Beladung des Speichers'!A706),"",SUMIFS('Beladung des Speichers'!$E$17:$E$1001,'Beladung des Speichers'!$A$17:$A$1001,'Ergebnis (detailliert)'!A706))</f>
        <v/>
      </c>
      <c r="J706" s="113" t="str">
        <f>IF(ISBLANK('Beladung des Speichers'!A706),"",'Beladung des Speichers'!E706)</f>
        <v/>
      </c>
      <c r="K706" s="155" t="str">
        <f>IF(ISBLANK('Beladung des Speichers'!A706),"",SUMIFS('Entladung des Speichers'!$C$17:$C$1001,'Entladung des Speichers'!$A$17:$A$1001,'Ergebnis (detailliert)'!A706))</f>
        <v/>
      </c>
      <c r="L706" s="156" t="str">
        <f t="shared" si="42"/>
        <v/>
      </c>
      <c r="M706" s="156" t="str">
        <f>IF(ISBLANK('Entladung des Speichers'!A706),"",'Entladung des Speichers'!C706)</f>
        <v/>
      </c>
      <c r="N706" s="155" t="str">
        <f>IF(ISBLANK('Beladung des Speichers'!A706),"",SUMIFS('Entladung des Speichers'!$E$17:$E$1001,'Entladung des Speichers'!$A$17:$A$1001,'Ergebnis (detailliert)'!$A$17:$A$300))</f>
        <v/>
      </c>
      <c r="O706" s="113" t="str">
        <f t="shared" si="43"/>
        <v/>
      </c>
      <c r="P706" s="17" t="str">
        <f>IFERROR(IF(A706="","",N706*'Ergebnis (detailliert)'!J706/'Ergebnis (detailliert)'!I706),0)</f>
        <v/>
      </c>
      <c r="Q706" s="95" t="str">
        <f t="shared" si="44"/>
        <v/>
      </c>
      <c r="R706" s="96" t="str">
        <f t="shared" si="45"/>
        <v/>
      </c>
      <c r="S706" s="97" t="str">
        <f>IF(A706="","",IF(LOOKUP(A706,Stammdaten!$A$17:$A$1001,Stammdaten!$G$17:$G$1001)="Nein",0,IF(ISBLANK('Beladung des Speichers'!A706),"",ROUND(MIN(J706,Q706)*-1,2))))</f>
        <v/>
      </c>
    </row>
    <row r="707" spans="1:19" x14ac:dyDescent="0.2">
      <c r="A707" s="98" t="str">
        <f>IF('Beladung des Speichers'!A707="","",'Beladung des Speichers'!A707)</f>
        <v/>
      </c>
      <c r="B707" s="98" t="str">
        <f>IF('Beladung des Speichers'!B707="","",'Beladung des Speichers'!B707)</f>
        <v/>
      </c>
      <c r="C707" s="150" t="str">
        <f>IF(ISBLANK('Beladung des Speichers'!A707),"",SUMIFS('Beladung des Speichers'!$C$17:$C$300,'Beladung des Speichers'!$A$17:$A$300,A707)-SUMIFS('Entladung des Speichers'!$C$17:$C$300,'Entladung des Speichers'!$A$17:$A$300,A707)+SUMIFS(Füllstände!$B$17:$B$299,Füllstände!$A$17:$A$299,A707)-SUMIFS(Füllstände!$C$17:$C$299,Füllstände!$A$17:$A$299,A707))</f>
        <v/>
      </c>
      <c r="D707" s="151" t="str">
        <f>IF(ISBLANK('Beladung des Speichers'!A707),"",C707*'Beladung des Speichers'!C707/SUMIFS('Beladung des Speichers'!$C$17:$C$300,'Beladung des Speichers'!$A$17:$A$300,A707))</f>
        <v/>
      </c>
      <c r="E707" s="152" t="str">
        <f>IF(ISBLANK('Beladung des Speichers'!A707),"",1/SUMIFS('Beladung des Speichers'!$C$17:$C$300,'Beladung des Speichers'!$A$17:$A$300,A707)*C707*SUMIF($A$17:$A$300,A707,'Beladung des Speichers'!$E$17:$E$300))</f>
        <v/>
      </c>
      <c r="F707" s="153" t="str">
        <f>IF(ISBLANK('Beladung des Speichers'!A707),"",IF(C707=0,"0,00",D707/C707*E707))</f>
        <v/>
      </c>
      <c r="G707" s="154" t="str">
        <f>IF(ISBLANK('Beladung des Speichers'!A707),"",SUMIFS('Beladung des Speichers'!$C$17:$C$300,'Beladung des Speichers'!$A$17:$A$300,A707))</f>
        <v/>
      </c>
      <c r="H707" s="112" t="str">
        <f>IF(ISBLANK('Beladung des Speichers'!A707),"",'Beladung des Speichers'!C707)</f>
        <v/>
      </c>
      <c r="I707" s="155" t="str">
        <f>IF(ISBLANK('Beladung des Speichers'!A707),"",SUMIFS('Beladung des Speichers'!$E$17:$E$1001,'Beladung des Speichers'!$A$17:$A$1001,'Ergebnis (detailliert)'!A707))</f>
        <v/>
      </c>
      <c r="J707" s="113" t="str">
        <f>IF(ISBLANK('Beladung des Speichers'!A707),"",'Beladung des Speichers'!E707)</f>
        <v/>
      </c>
      <c r="K707" s="155" t="str">
        <f>IF(ISBLANK('Beladung des Speichers'!A707),"",SUMIFS('Entladung des Speichers'!$C$17:$C$1001,'Entladung des Speichers'!$A$17:$A$1001,'Ergebnis (detailliert)'!A707))</f>
        <v/>
      </c>
      <c r="L707" s="156" t="str">
        <f t="shared" si="42"/>
        <v/>
      </c>
      <c r="M707" s="156" t="str">
        <f>IF(ISBLANK('Entladung des Speichers'!A707),"",'Entladung des Speichers'!C707)</f>
        <v/>
      </c>
      <c r="N707" s="155" t="str">
        <f>IF(ISBLANK('Beladung des Speichers'!A707),"",SUMIFS('Entladung des Speichers'!$E$17:$E$1001,'Entladung des Speichers'!$A$17:$A$1001,'Ergebnis (detailliert)'!$A$17:$A$300))</f>
        <v/>
      </c>
      <c r="O707" s="113" t="str">
        <f t="shared" si="43"/>
        <v/>
      </c>
      <c r="P707" s="17" t="str">
        <f>IFERROR(IF(A707="","",N707*'Ergebnis (detailliert)'!J707/'Ergebnis (detailliert)'!I707),0)</f>
        <v/>
      </c>
      <c r="Q707" s="95" t="str">
        <f t="shared" si="44"/>
        <v/>
      </c>
      <c r="R707" s="96" t="str">
        <f t="shared" si="45"/>
        <v/>
      </c>
      <c r="S707" s="97" t="str">
        <f>IF(A707="","",IF(LOOKUP(A707,Stammdaten!$A$17:$A$1001,Stammdaten!$G$17:$G$1001)="Nein",0,IF(ISBLANK('Beladung des Speichers'!A707),"",ROUND(MIN(J707,Q707)*-1,2))))</f>
        <v/>
      </c>
    </row>
    <row r="708" spans="1:19" x14ac:dyDescent="0.2">
      <c r="A708" s="98" t="str">
        <f>IF('Beladung des Speichers'!A708="","",'Beladung des Speichers'!A708)</f>
        <v/>
      </c>
      <c r="B708" s="98" t="str">
        <f>IF('Beladung des Speichers'!B708="","",'Beladung des Speichers'!B708)</f>
        <v/>
      </c>
      <c r="C708" s="150" t="str">
        <f>IF(ISBLANK('Beladung des Speichers'!A708),"",SUMIFS('Beladung des Speichers'!$C$17:$C$300,'Beladung des Speichers'!$A$17:$A$300,A708)-SUMIFS('Entladung des Speichers'!$C$17:$C$300,'Entladung des Speichers'!$A$17:$A$300,A708)+SUMIFS(Füllstände!$B$17:$B$299,Füllstände!$A$17:$A$299,A708)-SUMIFS(Füllstände!$C$17:$C$299,Füllstände!$A$17:$A$299,A708))</f>
        <v/>
      </c>
      <c r="D708" s="151" t="str">
        <f>IF(ISBLANK('Beladung des Speichers'!A708),"",C708*'Beladung des Speichers'!C708/SUMIFS('Beladung des Speichers'!$C$17:$C$300,'Beladung des Speichers'!$A$17:$A$300,A708))</f>
        <v/>
      </c>
      <c r="E708" s="152" t="str">
        <f>IF(ISBLANK('Beladung des Speichers'!A708),"",1/SUMIFS('Beladung des Speichers'!$C$17:$C$300,'Beladung des Speichers'!$A$17:$A$300,A708)*C708*SUMIF($A$17:$A$300,A708,'Beladung des Speichers'!$E$17:$E$300))</f>
        <v/>
      </c>
      <c r="F708" s="153" t="str">
        <f>IF(ISBLANK('Beladung des Speichers'!A708),"",IF(C708=0,"0,00",D708/C708*E708))</f>
        <v/>
      </c>
      <c r="G708" s="154" t="str">
        <f>IF(ISBLANK('Beladung des Speichers'!A708),"",SUMIFS('Beladung des Speichers'!$C$17:$C$300,'Beladung des Speichers'!$A$17:$A$300,A708))</f>
        <v/>
      </c>
      <c r="H708" s="112" t="str">
        <f>IF(ISBLANK('Beladung des Speichers'!A708),"",'Beladung des Speichers'!C708)</f>
        <v/>
      </c>
      <c r="I708" s="155" t="str">
        <f>IF(ISBLANK('Beladung des Speichers'!A708),"",SUMIFS('Beladung des Speichers'!$E$17:$E$1001,'Beladung des Speichers'!$A$17:$A$1001,'Ergebnis (detailliert)'!A708))</f>
        <v/>
      </c>
      <c r="J708" s="113" t="str">
        <f>IF(ISBLANK('Beladung des Speichers'!A708),"",'Beladung des Speichers'!E708)</f>
        <v/>
      </c>
      <c r="K708" s="155" t="str">
        <f>IF(ISBLANK('Beladung des Speichers'!A708),"",SUMIFS('Entladung des Speichers'!$C$17:$C$1001,'Entladung des Speichers'!$A$17:$A$1001,'Ergebnis (detailliert)'!A708))</f>
        <v/>
      </c>
      <c r="L708" s="156" t="str">
        <f t="shared" si="42"/>
        <v/>
      </c>
      <c r="M708" s="156" t="str">
        <f>IF(ISBLANK('Entladung des Speichers'!A708),"",'Entladung des Speichers'!C708)</f>
        <v/>
      </c>
      <c r="N708" s="155" t="str">
        <f>IF(ISBLANK('Beladung des Speichers'!A708),"",SUMIFS('Entladung des Speichers'!$E$17:$E$1001,'Entladung des Speichers'!$A$17:$A$1001,'Ergebnis (detailliert)'!$A$17:$A$300))</f>
        <v/>
      </c>
      <c r="O708" s="113" t="str">
        <f t="shared" si="43"/>
        <v/>
      </c>
      <c r="P708" s="17" t="str">
        <f>IFERROR(IF(A708="","",N708*'Ergebnis (detailliert)'!J708/'Ergebnis (detailliert)'!I708),0)</f>
        <v/>
      </c>
      <c r="Q708" s="95" t="str">
        <f t="shared" si="44"/>
        <v/>
      </c>
      <c r="R708" s="96" t="str">
        <f t="shared" si="45"/>
        <v/>
      </c>
      <c r="S708" s="97" t="str">
        <f>IF(A708="","",IF(LOOKUP(A708,Stammdaten!$A$17:$A$1001,Stammdaten!$G$17:$G$1001)="Nein",0,IF(ISBLANK('Beladung des Speichers'!A708),"",ROUND(MIN(J708,Q708)*-1,2))))</f>
        <v/>
      </c>
    </row>
    <row r="709" spans="1:19" x14ac:dyDescent="0.2">
      <c r="A709" s="98" t="str">
        <f>IF('Beladung des Speichers'!A709="","",'Beladung des Speichers'!A709)</f>
        <v/>
      </c>
      <c r="B709" s="98" t="str">
        <f>IF('Beladung des Speichers'!B709="","",'Beladung des Speichers'!B709)</f>
        <v/>
      </c>
      <c r="C709" s="150" t="str">
        <f>IF(ISBLANK('Beladung des Speichers'!A709),"",SUMIFS('Beladung des Speichers'!$C$17:$C$300,'Beladung des Speichers'!$A$17:$A$300,A709)-SUMIFS('Entladung des Speichers'!$C$17:$C$300,'Entladung des Speichers'!$A$17:$A$300,A709)+SUMIFS(Füllstände!$B$17:$B$299,Füllstände!$A$17:$A$299,A709)-SUMIFS(Füllstände!$C$17:$C$299,Füllstände!$A$17:$A$299,A709))</f>
        <v/>
      </c>
      <c r="D709" s="151" t="str">
        <f>IF(ISBLANK('Beladung des Speichers'!A709),"",C709*'Beladung des Speichers'!C709/SUMIFS('Beladung des Speichers'!$C$17:$C$300,'Beladung des Speichers'!$A$17:$A$300,A709))</f>
        <v/>
      </c>
      <c r="E709" s="152" t="str">
        <f>IF(ISBLANK('Beladung des Speichers'!A709),"",1/SUMIFS('Beladung des Speichers'!$C$17:$C$300,'Beladung des Speichers'!$A$17:$A$300,A709)*C709*SUMIF($A$17:$A$300,A709,'Beladung des Speichers'!$E$17:$E$300))</f>
        <v/>
      </c>
      <c r="F709" s="153" t="str">
        <f>IF(ISBLANK('Beladung des Speichers'!A709),"",IF(C709=0,"0,00",D709/C709*E709))</f>
        <v/>
      </c>
      <c r="G709" s="154" t="str">
        <f>IF(ISBLANK('Beladung des Speichers'!A709),"",SUMIFS('Beladung des Speichers'!$C$17:$C$300,'Beladung des Speichers'!$A$17:$A$300,A709))</f>
        <v/>
      </c>
      <c r="H709" s="112" t="str">
        <f>IF(ISBLANK('Beladung des Speichers'!A709),"",'Beladung des Speichers'!C709)</f>
        <v/>
      </c>
      <c r="I709" s="155" t="str">
        <f>IF(ISBLANK('Beladung des Speichers'!A709),"",SUMIFS('Beladung des Speichers'!$E$17:$E$1001,'Beladung des Speichers'!$A$17:$A$1001,'Ergebnis (detailliert)'!A709))</f>
        <v/>
      </c>
      <c r="J709" s="113" t="str">
        <f>IF(ISBLANK('Beladung des Speichers'!A709),"",'Beladung des Speichers'!E709)</f>
        <v/>
      </c>
      <c r="K709" s="155" t="str">
        <f>IF(ISBLANK('Beladung des Speichers'!A709),"",SUMIFS('Entladung des Speichers'!$C$17:$C$1001,'Entladung des Speichers'!$A$17:$A$1001,'Ergebnis (detailliert)'!A709))</f>
        <v/>
      </c>
      <c r="L709" s="156" t="str">
        <f t="shared" si="42"/>
        <v/>
      </c>
      <c r="M709" s="156" t="str">
        <f>IF(ISBLANK('Entladung des Speichers'!A709),"",'Entladung des Speichers'!C709)</f>
        <v/>
      </c>
      <c r="N709" s="155" t="str">
        <f>IF(ISBLANK('Beladung des Speichers'!A709),"",SUMIFS('Entladung des Speichers'!$E$17:$E$1001,'Entladung des Speichers'!$A$17:$A$1001,'Ergebnis (detailliert)'!$A$17:$A$300))</f>
        <v/>
      </c>
      <c r="O709" s="113" t="str">
        <f t="shared" si="43"/>
        <v/>
      </c>
      <c r="P709" s="17" t="str">
        <f>IFERROR(IF(A709="","",N709*'Ergebnis (detailliert)'!J709/'Ergebnis (detailliert)'!I709),0)</f>
        <v/>
      </c>
      <c r="Q709" s="95" t="str">
        <f t="shared" si="44"/>
        <v/>
      </c>
      <c r="R709" s="96" t="str">
        <f t="shared" si="45"/>
        <v/>
      </c>
      <c r="S709" s="97" t="str">
        <f>IF(A709="","",IF(LOOKUP(A709,Stammdaten!$A$17:$A$1001,Stammdaten!$G$17:$G$1001)="Nein",0,IF(ISBLANK('Beladung des Speichers'!A709),"",ROUND(MIN(J709,Q709)*-1,2))))</f>
        <v/>
      </c>
    </row>
    <row r="710" spans="1:19" x14ac:dyDescent="0.2">
      <c r="A710" s="98" t="str">
        <f>IF('Beladung des Speichers'!A710="","",'Beladung des Speichers'!A710)</f>
        <v/>
      </c>
      <c r="B710" s="98" t="str">
        <f>IF('Beladung des Speichers'!B710="","",'Beladung des Speichers'!B710)</f>
        <v/>
      </c>
      <c r="C710" s="150" t="str">
        <f>IF(ISBLANK('Beladung des Speichers'!A710),"",SUMIFS('Beladung des Speichers'!$C$17:$C$300,'Beladung des Speichers'!$A$17:$A$300,A710)-SUMIFS('Entladung des Speichers'!$C$17:$C$300,'Entladung des Speichers'!$A$17:$A$300,A710)+SUMIFS(Füllstände!$B$17:$B$299,Füllstände!$A$17:$A$299,A710)-SUMIFS(Füllstände!$C$17:$C$299,Füllstände!$A$17:$A$299,A710))</f>
        <v/>
      </c>
      <c r="D710" s="151" t="str">
        <f>IF(ISBLANK('Beladung des Speichers'!A710),"",C710*'Beladung des Speichers'!C710/SUMIFS('Beladung des Speichers'!$C$17:$C$300,'Beladung des Speichers'!$A$17:$A$300,A710))</f>
        <v/>
      </c>
      <c r="E710" s="152" t="str">
        <f>IF(ISBLANK('Beladung des Speichers'!A710),"",1/SUMIFS('Beladung des Speichers'!$C$17:$C$300,'Beladung des Speichers'!$A$17:$A$300,A710)*C710*SUMIF($A$17:$A$300,A710,'Beladung des Speichers'!$E$17:$E$300))</f>
        <v/>
      </c>
      <c r="F710" s="153" t="str">
        <f>IF(ISBLANK('Beladung des Speichers'!A710),"",IF(C710=0,"0,00",D710/C710*E710))</f>
        <v/>
      </c>
      <c r="G710" s="154" t="str">
        <f>IF(ISBLANK('Beladung des Speichers'!A710),"",SUMIFS('Beladung des Speichers'!$C$17:$C$300,'Beladung des Speichers'!$A$17:$A$300,A710))</f>
        <v/>
      </c>
      <c r="H710" s="112" t="str">
        <f>IF(ISBLANK('Beladung des Speichers'!A710),"",'Beladung des Speichers'!C710)</f>
        <v/>
      </c>
      <c r="I710" s="155" t="str">
        <f>IF(ISBLANK('Beladung des Speichers'!A710),"",SUMIFS('Beladung des Speichers'!$E$17:$E$1001,'Beladung des Speichers'!$A$17:$A$1001,'Ergebnis (detailliert)'!A710))</f>
        <v/>
      </c>
      <c r="J710" s="113" t="str">
        <f>IF(ISBLANK('Beladung des Speichers'!A710),"",'Beladung des Speichers'!E710)</f>
        <v/>
      </c>
      <c r="K710" s="155" t="str">
        <f>IF(ISBLANK('Beladung des Speichers'!A710),"",SUMIFS('Entladung des Speichers'!$C$17:$C$1001,'Entladung des Speichers'!$A$17:$A$1001,'Ergebnis (detailliert)'!A710))</f>
        <v/>
      </c>
      <c r="L710" s="156" t="str">
        <f t="shared" si="42"/>
        <v/>
      </c>
      <c r="M710" s="156" t="str">
        <f>IF(ISBLANK('Entladung des Speichers'!A710),"",'Entladung des Speichers'!C710)</f>
        <v/>
      </c>
      <c r="N710" s="155" t="str">
        <f>IF(ISBLANK('Beladung des Speichers'!A710),"",SUMIFS('Entladung des Speichers'!$E$17:$E$1001,'Entladung des Speichers'!$A$17:$A$1001,'Ergebnis (detailliert)'!$A$17:$A$300))</f>
        <v/>
      </c>
      <c r="O710" s="113" t="str">
        <f t="shared" si="43"/>
        <v/>
      </c>
      <c r="P710" s="17" t="str">
        <f>IFERROR(IF(A710="","",N710*'Ergebnis (detailliert)'!J710/'Ergebnis (detailliert)'!I710),0)</f>
        <v/>
      </c>
      <c r="Q710" s="95" t="str">
        <f t="shared" si="44"/>
        <v/>
      </c>
      <c r="R710" s="96" t="str">
        <f t="shared" si="45"/>
        <v/>
      </c>
      <c r="S710" s="97" t="str">
        <f>IF(A710="","",IF(LOOKUP(A710,Stammdaten!$A$17:$A$1001,Stammdaten!$G$17:$G$1001)="Nein",0,IF(ISBLANK('Beladung des Speichers'!A710),"",ROUND(MIN(J710,Q710)*-1,2))))</f>
        <v/>
      </c>
    </row>
    <row r="711" spans="1:19" x14ac:dyDescent="0.2">
      <c r="A711" s="98" t="str">
        <f>IF('Beladung des Speichers'!A711="","",'Beladung des Speichers'!A711)</f>
        <v/>
      </c>
      <c r="B711" s="98" t="str">
        <f>IF('Beladung des Speichers'!B711="","",'Beladung des Speichers'!B711)</f>
        <v/>
      </c>
      <c r="C711" s="150" t="str">
        <f>IF(ISBLANK('Beladung des Speichers'!A711),"",SUMIFS('Beladung des Speichers'!$C$17:$C$300,'Beladung des Speichers'!$A$17:$A$300,A711)-SUMIFS('Entladung des Speichers'!$C$17:$C$300,'Entladung des Speichers'!$A$17:$A$300,A711)+SUMIFS(Füllstände!$B$17:$B$299,Füllstände!$A$17:$A$299,A711)-SUMIFS(Füllstände!$C$17:$C$299,Füllstände!$A$17:$A$299,A711))</f>
        <v/>
      </c>
      <c r="D711" s="151" t="str">
        <f>IF(ISBLANK('Beladung des Speichers'!A711),"",C711*'Beladung des Speichers'!C711/SUMIFS('Beladung des Speichers'!$C$17:$C$300,'Beladung des Speichers'!$A$17:$A$300,A711))</f>
        <v/>
      </c>
      <c r="E711" s="152" t="str">
        <f>IF(ISBLANK('Beladung des Speichers'!A711),"",1/SUMIFS('Beladung des Speichers'!$C$17:$C$300,'Beladung des Speichers'!$A$17:$A$300,A711)*C711*SUMIF($A$17:$A$300,A711,'Beladung des Speichers'!$E$17:$E$300))</f>
        <v/>
      </c>
      <c r="F711" s="153" t="str">
        <f>IF(ISBLANK('Beladung des Speichers'!A711),"",IF(C711=0,"0,00",D711/C711*E711))</f>
        <v/>
      </c>
      <c r="G711" s="154" t="str">
        <f>IF(ISBLANK('Beladung des Speichers'!A711),"",SUMIFS('Beladung des Speichers'!$C$17:$C$300,'Beladung des Speichers'!$A$17:$A$300,A711))</f>
        <v/>
      </c>
      <c r="H711" s="112" t="str">
        <f>IF(ISBLANK('Beladung des Speichers'!A711),"",'Beladung des Speichers'!C711)</f>
        <v/>
      </c>
      <c r="I711" s="155" t="str">
        <f>IF(ISBLANK('Beladung des Speichers'!A711),"",SUMIFS('Beladung des Speichers'!$E$17:$E$1001,'Beladung des Speichers'!$A$17:$A$1001,'Ergebnis (detailliert)'!A711))</f>
        <v/>
      </c>
      <c r="J711" s="113" t="str">
        <f>IF(ISBLANK('Beladung des Speichers'!A711),"",'Beladung des Speichers'!E711)</f>
        <v/>
      </c>
      <c r="K711" s="155" t="str">
        <f>IF(ISBLANK('Beladung des Speichers'!A711),"",SUMIFS('Entladung des Speichers'!$C$17:$C$1001,'Entladung des Speichers'!$A$17:$A$1001,'Ergebnis (detailliert)'!A711))</f>
        <v/>
      </c>
      <c r="L711" s="156" t="str">
        <f t="shared" si="42"/>
        <v/>
      </c>
      <c r="M711" s="156" t="str">
        <f>IF(ISBLANK('Entladung des Speichers'!A711),"",'Entladung des Speichers'!C711)</f>
        <v/>
      </c>
      <c r="N711" s="155" t="str">
        <f>IF(ISBLANK('Beladung des Speichers'!A711),"",SUMIFS('Entladung des Speichers'!$E$17:$E$1001,'Entladung des Speichers'!$A$17:$A$1001,'Ergebnis (detailliert)'!$A$17:$A$300))</f>
        <v/>
      </c>
      <c r="O711" s="113" t="str">
        <f t="shared" si="43"/>
        <v/>
      </c>
      <c r="P711" s="17" t="str">
        <f>IFERROR(IF(A711="","",N711*'Ergebnis (detailliert)'!J711/'Ergebnis (detailliert)'!I711),0)</f>
        <v/>
      </c>
      <c r="Q711" s="95" t="str">
        <f t="shared" si="44"/>
        <v/>
      </c>
      <c r="R711" s="96" t="str">
        <f t="shared" si="45"/>
        <v/>
      </c>
      <c r="S711" s="97" t="str">
        <f>IF(A711="","",IF(LOOKUP(A711,Stammdaten!$A$17:$A$1001,Stammdaten!$G$17:$G$1001)="Nein",0,IF(ISBLANK('Beladung des Speichers'!A711),"",ROUND(MIN(J711,Q711)*-1,2))))</f>
        <v/>
      </c>
    </row>
    <row r="712" spans="1:19" x14ac:dyDescent="0.2">
      <c r="A712" s="98" t="str">
        <f>IF('Beladung des Speichers'!A712="","",'Beladung des Speichers'!A712)</f>
        <v/>
      </c>
      <c r="B712" s="98" t="str">
        <f>IF('Beladung des Speichers'!B712="","",'Beladung des Speichers'!B712)</f>
        <v/>
      </c>
      <c r="C712" s="150" t="str">
        <f>IF(ISBLANK('Beladung des Speichers'!A712),"",SUMIFS('Beladung des Speichers'!$C$17:$C$300,'Beladung des Speichers'!$A$17:$A$300,A712)-SUMIFS('Entladung des Speichers'!$C$17:$C$300,'Entladung des Speichers'!$A$17:$A$300,A712)+SUMIFS(Füllstände!$B$17:$B$299,Füllstände!$A$17:$A$299,A712)-SUMIFS(Füllstände!$C$17:$C$299,Füllstände!$A$17:$A$299,A712))</f>
        <v/>
      </c>
      <c r="D712" s="151" t="str">
        <f>IF(ISBLANK('Beladung des Speichers'!A712),"",C712*'Beladung des Speichers'!C712/SUMIFS('Beladung des Speichers'!$C$17:$C$300,'Beladung des Speichers'!$A$17:$A$300,A712))</f>
        <v/>
      </c>
      <c r="E712" s="152" t="str">
        <f>IF(ISBLANK('Beladung des Speichers'!A712),"",1/SUMIFS('Beladung des Speichers'!$C$17:$C$300,'Beladung des Speichers'!$A$17:$A$300,A712)*C712*SUMIF($A$17:$A$300,A712,'Beladung des Speichers'!$E$17:$E$300))</f>
        <v/>
      </c>
      <c r="F712" s="153" t="str">
        <f>IF(ISBLANK('Beladung des Speichers'!A712),"",IF(C712=0,"0,00",D712/C712*E712))</f>
        <v/>
      </c>
      <c r="G712" s="154" t="str">
        <f>IF(ISBLANK('Beladung des Speichers'!A712),"",SUMIFS('Beladung des Speichers'!$C$17:$C$300,'Beladung des Speichers'!$A$17:$A$300,A712))</f>
        <v/>
      </c>
      <c r="H712" s="112" t="str">
        <f>IF(ISBLANK('Beladung des Speichers'!A712),"",'Beladung des Speichers'!C712)</f>
        <v/>
      </c>
      <c r="I712" s="155" t="str">
        <f>IF(ISBLANK('Beladung des Speichers'!A712),"",SUMIFS('Beladung des Speichers'!$E$17:$E$1001,'Beladung des Speichers'!$A$17:$A$1001,'Ergebnis (detailliert)'!A712))</f>
        <v/>
      </c>
      <c r="J712" s="113" t="str">
        <f>IF(ISBLANK('Beladung des Speichers'!A712),"",'Beladung des Speichers'!E712)</f>
        <v/>
      </c>
      <c r="K712" s="155" t="str">
        <f>IF(ISBLANK('Beladung des Speichers'!A712),"",SUMIFS('Entladung des Speichers'!$C$17:$C$1001,'Entladung des Speichers'!$A$17:$A$1001,'Ergebnis (detailliert)'!A712))</f>
        <v/>
      </c>
      <c r="L712" s="156" t="str">
        <f t="shared" si="42"/>
        <v/>
      </c>
      <c r="M712" s="156" t="str">
        <f>IF(ISBLANK('Entladung des Speichers'!A712),"",'Entladung des Speichers'!C712)</f>
        <v/>
      </c>
      <c r="N712" s="155" t="str">
        <f>IF(ISBLANK('Beladung des Speichers'!A712),"",SUMIFS('Entladung des Speichers'!$E$17:$E$1001,'Entladung des Speichers'!$A$17:$A$1001,'Ergebnis (detailliert)'!$A$17:$A$300))</f>
        <v/>
      </c>
      <c r="O712" s="113" t="str">
        <f t="shared" si="43"/>
        <v/>
      </c>
      <c r="P712" s="17" t="str">
        <f>IFERROR(IF(A712="","",N712*'Ergebnis (detailliert)'!J712/'Ergebnis (detailliert)'!I712),0)</f>
        <v/>
      </c>
      <c r="Q712" s="95" t="str">
        <f t="shared" si="44"/>
        <v/>
      </c>
      <c r="R712" s="96" t="str">
        <f t="shared" si="45"/>
        <v/>
      </c>
      <c r="S712" s="97" t="str">
        <f>IF(A712="","",IF(LOOKUP(A712,Stammdaten!$A$17:$A$1001,Stammdaten!$G$17:$G$1001)="Nein",0,IF(ISBLANK('Beladung des Speichers'!A712),"",ROUND(MIN(J712,Q712)*-1,2))))</f>
        <v/>
      </c>
    </row>
    <row r="713" spans="1:19" x14ac:dyDescent="0.2">
      <c r="A713" s="98" t="str">
        <f>IF('Beladung des Speichers'!A713="","",'Beladung des Speichers'!A713)</f>
        <v/>
      </c>
      <c r="B713" s="98" t="str">
        <f>IF('Beladung des Speichers'!B713="","",'Beladung des Speichers'!B713)</f>
        <v/>
      </c>
      <c r="C713" s="150" t="str">
        <f>IF(ISBLANK('Beladung des Speichers'!A713),"",SUMIFS('Beladung des Speichers'!$C$17:$C$300,'Beladung des Speichers'!$A$17:$A$300,A713)-SUMIFS('Entladung des Speichers'!$C$17:$C$300,'Entladung des Speichers'!$A$17:$A$300,A713)+SUMIFS(Füllstände!$B$17:$B$299,Füllstände!$A$17:$A$299,A713)-SUMIFS(Füllstände!$C$17:$C$299,Füllstände!$A$17:$A$299,A713))</f>
        <v/>
      </c>
      <c r="D713" s="151" t="str">
        <f>IF(ISBLANK('Beladung des Speichers'!A713),"",C713*'Beladung des Speichers'!C713/SUMIFS('Beladung des Speichers'!$C$17:$C$300,'Beladung des Speichers'!$A$17:$A$300,A713))</f>
        <v/>
      </c>
      <c r="E713" s="152" t="str">
        <f>IF(ISBLANK('Beladung des Speichers'!A713),"",1/SUMIFS('Beladung des Speichers'!$C$17:$C$300,'Beladung des Speichers'!$A$17:$A$300,A713)*C713*SUMIF($A$17:$A$300,A713,'Beladung des Speichers'!$E$17:$E$300))</f>
        <v/>
      </c>
      <c r="F713" s="153" t="str">
        <f>IF(ISBLANK('Beladung des Speichers'!A713),"",IF(C713=0,"0,00",D713/C713*E713))</f>
        <v/>
      </c>
      <c r="G713" s="154" t="str">
        <f>IF(ISBLANK('Beladung des Speichers'!A713),"",SUMIFS('Beladung des Speichers'!$C$17:$C$300,'Beladung des Speichers'!$A$17:$A$300,A713))</f>
        <v/>
      </c>
      <c r="H713" s="112" t="str">
        <f>IF(ISBLANK('Beladung des Speichers'!A713),"",'Beladung des Speichers'!C713)</f>
        <v/>
      </c>
      <c r="I713" s="155" t="str">
        <f>IF(ISBLANK('Beladung des Speichers'!A713),"",SUMIFS('Beladung des Speichers'!$E$17:$E$1001,'Beladung des Speichers'!$A$17:$A$1001,'Ergebnis (detailliert)'!A713))</f>
        <v/>
      </c>
      <c r="J713" s="113" t="str">
        <f>IF(ISBLANK('Beladung des Speichers'!A713),"",'Beladung des Speichers'!E713)</f>
        <v/>
      </c>
      <c r="K713" s="155" t="str">
        <f>IF(ISBLANK('Beladung des Speichers'!A713),"",SUMIFS('Entladung des Speichers'!$C$17:$C$1001,'Entladung des Speichers'!$A$17:$A$1001,'Ergebnis (detailliert)'!A713))</f>
        <v/>
      </c>
      <c r="L713" s="156" t="str">
        <f t="shared" si="42"/>
        <v/>
      </c>
      <c r="M713" s="156" t="str">
        <f>IF(ISBLANK('Entladung des Speichers'!A713),"",'Entladung des Speichers'!C713)</f>
        <v/>
      </c>
      <c r="N713" s="155" t="str">
        <f>IF(ISBLANK('Beladung des Speichers'!A713),"",SUMIFS('Entladung des Speichers'!$E$17:$E$1001,'Entladung des Speichers'!$A$17:$A$1001,'Ergebnis (detailliert)'!$A$17:$A$300))</f>
        <v/>
      </c>
      <c r="O713" s="113" t="str">
        <f t="shared" si="43"/>
        <v/>
      </c>
      <c r="P713" s="17" t="str">
        <f>IFERROR(IF(A713="","",N713*'Ergebnis (detailliert)'!J713/'Ergebnis (detailliert)'!I713),0)</f>
        <v/>
      </c>
      <c r="Q713" s="95" t="str">
        <f t="shared" si="44"/>
        <v/>
      </c>
      <c r="R713" s="96" t="str">
        <f t="shared" si="45"/>
        <v/>
      </c>
      <c r="S713" s="97" t="str">
        <f>IF(A713="","",IF(LOOKUP(A713,Stammdaten!$A$17:$A$1001,Stammdaten!$G$17:$G$1001)="Nein",0,IF(ISBLANK('Beladung des Speichers'!A713),"",ROUND(MIN(J713,Q713)*-1,2))))</f>
        <v/>
      </c>
    </row>
    <row r="714" spans="1:19" x14ac:dyDescent="0.2">
      <c r="A714" s="98" t="str">
        <f>IF('Beladung des Speichers'!A714="","",'Beladung des Speichers'!A714)</f>
        <v/>
      </c>
      <c r="B714" s="98" t="str">
        <f>IF('Beladung des Speichers'!B714="","",'Beladung des Speichers'!B714)</f>
        <v/>
      </c>
      <c r="C714" s="150" t="str">
        <f>IF(ISBLANK('Beladung des Speichers'!A714),"",SUMIFS('Beladung des Speichers'!$C$17:$C$300,'Beladung des Speichers'!$A$17:$A$300,A714)-SUMIFS('Entladung des Speichers'!$C$17:$C$300,'Entladung des Speichers'!$A$17:$A$300,A714)+SUMIFS(Füllstände!$B$17:$B$299,Füllstände!$A$17:$A$299,A714)-SUMIFS(Füllstände!$C$17:$C$299,Füllstände!$A$17:$A$299,A714))</f>
        <v/>
      </c>
      <c r="D714" s="151" t="str">
        <f>IF(ISBLANK('Beladung des Speichers'!A714),"",C714*'Beladung des Speichers'!C714/SUMIFS('Beladung des Speichers'!$C$17:$C$300,'Beladung des Speichers'!$A$17:$A$300,A714))</f>
        <v/>
      </c>
      <c r="E714" s="152" t="str">
        <f>IF(ISBLANK('Beladung des Speichers'!A714),"",1/SUMIFS('Beladung des Speichers'!$C$17:$C$300,'Beladung des Speichers'!$A$17:$A$300,A714)*C714*SUMIF($A$17:$A$300,A714,'Beladung des Speichers'!$E$17:$E$300))</f>
        <v/>
      </c>
      <c r="F714" s="153" t="str">
        <f>IF(ISBLANK('Beladung des Speichers'!A714),"",IF(C714=0,"0,00",D714/C714*E714))</f>
        <v/>
      </c>
      <c r="G714" s="154" t="str">
        <f>IF(ISBLANK('Beladung des Speichers'!A714),"",SUMIFS('Beladung des Speichers'!$C$17:$C$300,'Beladung des Speichers'!$A$17:$A$300,A714))</f>
        <v/>
      </c>
      <c r="H714" s="112" t="str">
        <f>IF(ISBLANK('Beladung des Speichers'!A714),"",'Beladung des Speichers'!C714)</f>
        <v/>
      </c>
      <c r="I714" s="155" t="str">
        <f>IF(ISBLANK('Beladung des Speichers'!A714),"",SUMIFS('Beladung des Speichers'!$E$17:$E$1001,'Beladung des Speichers'!$A$17:$A$1001,'Ergebnis (detailliert)'!A714))</f>
        <v/>
      </c>
      <c r="J714" s="113" t="str">
        <f>IF(ISBLANK('Beladung des Speichers'!A714),"",'Beladung des Speichers'!E714)</f>
        <v/>
      </c>
      <c r="K714" s="155" t="str">
        <f>IF(ISBLANK('Beladung des Speichers'!A714),"",SUMIFS('Entladung des Speichers'!$C$17:$C$1001,'Entladung des Speichers'!$A$17:$A$1001,'Ergebnis (detailliert)'!A714))</f>
        <v/>
      </c>
      <c r="L714" s="156" t="str">
        <f t="shared" si="42"/>
        <v/>
      </c>
      <c r="M714" s="156" t="str">
        <f>IF(ISBLANK('Entladung des Speichers'!A714),"",'Entladung des Speichers'!C714)</f>
        <v/>
      </c>
      <c r="N714" s="155" t="str">
        <f>IF(ISBLANK('Beladung des Speichers'!A714),"",SUMIFS('Entladung des Speichers'!$E$17:$E$1001,'Entladung des Speichers'!$A$17:$A$1001,'Ergebnis (detailliert)'!$A$17:$A$300))</f>
        <v/>
      </c>
      <c r="O714" s="113" t="str">
        <f t="shared" si="43"/>
        <v/>
      </c>
      <c r="P714" s="17" t="str">
        <f>IFERROR(IF(A714="","",N714*'Ergebnis (detailliert)'!J714/'Ergebnis (detailliert)'!I714),0)</f>
        <v/>
      </c>
      <c r="Q714" s="95" t="str">
        <f t="shared" si="44"/>
        <v/>
      </c>
      <c r="R714" s="96" t="str">
        <f t="shared" si="45"/>
        <v/>
      </c>
      <c r="S714" s="97" t="str">
        <f>IF(A714="","",IF(LOOKUP(A714,Stammdaten!$A$17:$A$1001,Stammdaten!$G$17:$G$1001)="Nein",0,IF(ISBLANK('Beladung des Speichers'!A714),"",ROUND(MIN(J714,Q714)*-1,2))))</f>
        <v/>
      </c>
    </row>
    <row r="715" spans="1:19" x14ac:dyDescent="0.2">
      <c r="A715" s="98" t="str">
        <f>IF('Beladung des Speichers'!A715="","",'Beladung des Speichers'!A715)</f>
        <v/>
      </c>
      <c r="B715" s="98" t="str">
        <f>IF('Beladung des Speichers'!B715="","",'Beladung des Speichers'!B715)</f>
        <v/>
      </c>
      <c r="C715" s="150" t="str">
        <f>IF(ISBLANK('Beladung des Speichers'!A715),"",SUMIFS('Beladung des Speichers'!$C$17:$C$300,'Beladung des Speichers'!$A$17:$A$300,A715)-SUMIFS('Entladung des Speichers'!$C$17:$C$300,'Entladung des Speichers'!$A$17:$A$300,A715)+SUMIFS(Füllstände!$B$17:$B$299,Füllstände!$A$17:$A$299,A715)-SUMIFS(Füllstände!$C$17:$C$299,Füllstände!$A$17:$A$299,A715))</f>
        <v/>
      </c>
      <c r="D715" s="151" t="str">
        <f>IF(ISBLANK('Beladung des Speichers'!A715),"",C715*'Beladung des Speichers'!C715/SUMIFS('Beladung des Speichers'!$C$17:$C$300,'Beladung des Speichers'!$A$17:$A$300,A715))</f>
        <v/>
      </c>
      <c r="E715" s="152" t="str">
        <f>IF(ISBLANK('Beladung des Speichers'!A715),"",1/SUMIFS('Beladung des Speichers'!$C$17:$C$300,'Beladung des Speichers'!$A$17:$A$300,A715)*C715*SUMIF($A$17:$A$300,A715,'Beladung des Speichers'!$E$17:$E$300))</f>
        <v/>
      </c>
      <c r="F715" s="153" t="str">
        <f>IF(ISBLANK('Beladung des Speichers'!A715),"",IF(C715=0,"0,00",D715/C715*E715))</f>
        <v/>
      </c>
      <c r="G715" s="154" t="str">
        <f>IF(ISBLANK('Beladung des Speichers'!A715),"",SUMIFS('Beladung des Speichers'!$C$17:$C$300,'Beladung des Speichers'!$A$17:$A$300,A715))</f>
        <v/>
      </c>
      <c r="H715" s="112" t="str">
        <f>IF(ISBLANK('Beladung des Speichers'!A715),"",'Beladung des Speichers'!C715)</f>
        <v/>
      </c>
      <c r="I715" s="155" t="str">
        <f>IF(ISBLANK('Beladung des Speichers'!A715),"",SUMIFS('Beladung des Speichers'!$E$17:$E$1001,'Beladung des Speichers'!$A$17:$A$1001,'Ergebnis (detailliert)'!A715))</f>
        <v/>
      </c>
      <c r="J715" s="113" t="str">
        <f>IF(ISBLANK('Beladung des Speichers'!A715),"",'Beladung des Speichers'!E715)</f>
        <v/>
      </c>
      <c r="K715" s="155" t="str">
        <f>IF(ISBLANK('Beladung des Speichers'!A715),"",SUMIFS('Entladung des Speichers'!$C$17:$C$1001,'Entladung des Speichers'!$A$17:$A$1001,'Ergebnis (detailliert)'!A715))</f>
        <v/>
      </c>
      <c r="L715" s="156" t="str">
        <f t="shared" si="42"/>
        <v/>
      </c>
      <c r="M715" s="156" t="str">
        <f>IF(ISBLANK('Entladung des Speichers'!A715),"",'Entladung des Speichers'!C715)</f>
        <v/>
      </c>
      <c r="N715" s="155" t="str">
        <f>IF(ISBLANK('Beladung des Speichers'!A715),"",SUMIFS('Entladung des Speichers'!$E$17:$E$1001,'Entladung des Speichers'!$A$17:$A$1001,'Ergebnis (detailliert)'!$A$17:$A$300))</f>
        <v/>
      </c>
      <c r="O715" s="113" t="str">
        <f t="shared" si="43"/>
        <v/>
      </c>
      <c r="P715" s="17" t="str">
        <f>IFERROR(IF(A715="","",N715*'Ergebnis (detailliert)'!J715/'Ergebnis (detailliert)'!I715),0)</f>
        <v/>
      </c>
      <c r="Q715" s="95" t="str">
        <f t="shared" si="44"/>
        <v/>
      </c>
      <c r="R715" s="96" t="str">
        <f t="shared" si="45"/>
        <v/>
      </c>
      <c r="S715" s="97" t="str">
        <f>IF(A715="","",IF(LOOKUP(A715,Stammdaten!$A$17:$A$1001,Stammdaten!$G$17:$G$1001)="Nein",0,IF(ISBLANK('Beladung des Speichers'!A715),"",ROUND(MIN(J715,Q715)*-1,2))))</f>
        <v/>
      </c>
    </row>
    <row r="716" spans="1:19" x14ac:dyDescent="0.2">
      <c r="A716" s="98" t="str">
        <f>IF('Beladung des Speichers'!A716="","",'Beladung des Speichers'!A716)</f>
        <v/>
      </c>
      <c r="B716" s="98" t="str">
        <f>IF('Beladung des Speichers'!B716="","",'Beladung des Speichers'!B716)</f>
        <v/>
      </c>
      <c r="C716" s="150" t="str">
        <f>IF(ISBLANK('Beladung des Speichers'!A716),"",SUMIFS('Beladung des Speichers'!$C$17:$C$300,'Beladung des Speichers'!$A$17:$A$300,A716)-SUMIFS('Entladung des Speichers'!$C$17:$C$300,'Entladung des Speichers'!$A$17:$A$300,A716)+SUMIFS(Füllstände!$B$17:$B$299,Füllstände!$A$17:$A$299,A716)-SUMIFS(Füllstände!$C$17:$C$299,Füllstände!$A$17:$A$299,A716))</f>
        <v/>
      </c>
      <c r="D716" s="151" t="str">
        <f>IF(ISBLANK('Beladung des Speichers'!A716),"",C716*'Beladung des Speichers'!C716/SUMIFS('Beladung des Speichers'!$C$17:$C$300,'Beladung des Speichers'!$A$17:$A$300,A716))</f>
        <v/>
      </c>
      <c r="E716" s="152" t="str">
        <f>IF(ISBLANK('Beladung des Speichers'!A716),"",1/SUMIFS('Beladung des Speichers'!$C$17:$C$300,'Beladung des Speichers'!$A$17:$A$300,A716)*C716*SUMIF($A$17:$A$300,A716,'Beladung des Speichers'!$E$17:$E$300))</f>
        <v/>
      </c>
      <c r="F716" s="153" t="str">
        <f>IF(ISBLANK('Beladung des Speichers'!A716),"",IF(C716=0,"0,00",D716/C716*E716))</f>
        <v/>
      </c>
      <c r="G716" s="154" t="str">
        <f>IF(ISBLANK('Beladung des Speichers'!A716),"",SUMIFS('Beladung des Speichers'!$C$17:$C$300,'Beladung des Speichers'!$A$17:$A$300,A716))</f>
        <v/>
      </c>
      <c r="H716" s="112" t="str">
        <f>IF(ISBLANK('Beladung des Speichers'!A716),"",'Beladung des Speichers'!C716)</f>
        <v/>
      </c>
      <c r="I716" s="155" t="str">
        <f>IF(ISBLANK('Beladung des Speichers'!A716),"",SUMIFS('Beladung des Speichers'!$E$17:$E$1001,'Beladung des Speichers'!$A$17:$A$1001,'Ergebnis (detailliert)'!A716))</f>
        <v/>
      </c>
      <c r="J716" s="113" t="str">
        <f>IF(ISBLANK('Beladung des Speichers'!A716),"",'Beladung des Speichers'!E716)</f>
        <v/>
      </c>
      <c r="K716" s="155" t="str">
        <f>IF(ISBLANK('Beladung des Speichers'!A716),"",SUMIFS('Entladung des Speichers'!$C$17:$C$1001,'Entladung des Speichers'!$A$17:$A$1001,'Ergebnis (detailliert)'!A716))</f>
        <v/>
      </c>
      <c r="L716" s="156" t="str">
        <f t="shared" si="42"/>
        <v/>
      </c>
      <c r="M716" s="156" t="str">
        <f>IF(ISBLANK('Entladung des Speichers'!A716),"",'Entladung des Speichers'!C716)</f>
        <v/>
      </c>
      <c r="N716" s="155" t="str">
        <f>IF(ISBLANK('Beladung des Speichers'!A716),"",SUMIFS('Entladung des Speichers'!$E$17:$E$1001,'Entladung des Speichers'!$A$17:$A$1001,'Ergebnis (detailliert)'!$A$17:$A$300))</f>
        <v/>
      </c>
      <c r="O716" s="113" t="str">
        <f t="shared" si="43"/>
        <v/>
      </c>
      <c r="P716" s="17" t="str">
        <f>IFERROR(IF(A716="","",N716*'Ergebnis (detailliert)'!J716/'Ergebnis (detailliert)'!I716),0)</f>
        <v/>
      </c>
      <c r="Q716" s="95" t="str">
        <f t="shared" si="44"/>
        <v/>
      </c>
      <c r="R716" s="96" t="str">
        <f t="shared" si="45"/>
        <v/>
      </c>
      <c r="S716" s="97" t="str">
        <f>IF(A716="","",IF(LOOKUP(A716,Stammdaten!$A$17:$A$1001,Stammdaten!$G$17:$G$1001)="Nein",0,IF(ISBLANK('Beladung des Speichers'!A716),"",ROUND(MIN(J716,Q716)*-1,2))))</f>
        <v/>
      </c>
    </row>
    <row r="717" spans="1:19" x14ac:dyDescent="0.2">
      <c r="A717" s="98" t="str">
        <f>IF('Beladung des Speichers'!A717="","",'Beladung des Speichers'!A717)</f>
        <v/>
      </c>
      <c r="B717" s="98" t="str">
        <f>IF('Beladung des Speichers'!B717="","",'Beladung des Speichers'!B717)</f>
        <v/>
      </c>
      <c r="C717" s="150" t="str">
        <f>IF(ISBLANK('Beladung des Speichers'!A717),"",SUMIFS('Beladung des Speichers'!$C$17:$C$300,'Beladung des Speichers'!$A$17:$A$300,A717)-SUMIFS('Entladung des Speichers'!$C$17:$C$300,'Entladung des Speichers'!$A$17:$A$300,A717)+SUMIFS(Füllstände!$B$17:$B$299,Füllstände!$A$17:$A$299,A717)-SUMIFS(Füllstände!$C$17:$C$299,Füllstände!$A$17:$A$299,A717))</f>
        <v/>
      </c>
      <c r="D717" s="151" t="str">
        <f>IF(ISBLANK('Beladung des Speichers'!A717),"",C717*'Beladung des Speichers'!C717/SUMIFS('Beladung des Speichers'!$C$17:$C$300,'Beladung des Speichers'!$A$17:$A$300,A717))</f>
        <v/>
      </c>
      <c r="E717" s="152" t="str">
        <f>IF(ISBLANK('Beladung des Speichers'!A717),"",1/SUMIFS('Beladung des Speichers'!$C$17:$C$300,'Beladung des Speichers'!$A$17:$A$300,A717)*C717*SUMIF($A$17:$A$300,A717,'Beladung des Speichers'!$E$17:$E$300))</f>
        <v/>
      </c>
      <c r="F717" s="153" t="str">
        <f>IF(ISBLANK('Beladung des Speichers'!A717),"",IF(C717=0,"0,00",D717/C717*E717))</f>
        <v/>
      </c>
      <c r="G717" s="154" t="str">
        <f>IF(ISBLANK('Beladung des Speichers'!A717),"",SUMIFS('Beladung des Speichers'!$C$17:$C$300,'Beladung des Speichers'!$A$17:$A$300,A717))</f>
        <v/>
      </c>
      <c r="H717" s="112" t="str">
        <f>IF(ISBLANK('Beladung des Speichers'!A717),"",'Beladung des Speichers'!C717)</f>
        <v/>
      </c>
      <c r="I717" s="155" t="str">
        <f>IF(ISBLANK('Beladung des Speichers'!A717),"",SUMIFS('Beladung des Speichers'!$E$17:$E$1001,'Beladung des Speichers'!$A$17:$A$1001,'Ergebnis (detailliert)'!A717))</f>
        <v/>
      </c>
      <c r="J717" s="113" t="str">
        <f>IF(ISBLANK('Beladung des Speichers'!A717),"",'Beladung des Speichers'!E717)</f>
        <v/>
      </c>
      <c r="K717" s="155" t="str">
        <f>IF(ISBLANK('Beladung des Speichers'!A717),"",SUMIFS('Entladung des Speichers'!$C$17:$C$1001,'Entladung des Speichers'!$A$17:$A$1001,'Ergebnis (detailliert)'!A717))</f>
        <v/>
      </c>
      <c r="L717" s="156" t="str">
        <f t="shared" si="42"/>
        <v/>
      </c>
      <c r="M717" s="156" t="str">
        <f>IF(ISBLANK('Entladung des Speichers'!A717),"",'Entladung des Speichers'!C717)</f>
        <v/>
      </c>
      <c r="N717" s="155" t="str">
        <f>IF(ISBLANK('Beladung des Speichers'!A717),"",SUMIFS('Entladung des Speichers'!$E$17:$E$1001,'Entladung des Speichers'!$A$17:$A$1001,'Ergebnis (detailliert)'!$A$17:$A$300))</f>
        <v/>
      </c>
      <c r="O717" s="113" t="str">
        <f t="shared" si="43"/>
        <v/>
      </c>
      <c r="P717" s="17" t="str">
        <f>IFERROR(IF(A717="","",N717*'Ergebnis (detailliert)'!J717/'Ergebnis (detailliert)'!I717),0)</f>
        <v/>
      </c>
      <c r="Q717" s="95" t="str">
        <f t="shared" si="44"/>
        <v/>
      </c>
      <c r="R717" s="96" t="str">
        <f t="shared" si="45"/>
        <v/>
      </c>
      <c r="S717" s="97" t="str">
        <f>IF(A717="","",IF(LOOKUP(A717,Stammdaten!$A$17:$A$1001,Stammdaten!$G$17:$G$1001)="Nein",0,IF(ISBLANK('Beladung des Speichers'!A717),"",ROUND(MIN(J717,Q717)*-1,2))))</f>
        <v/>
      </c>
    </row>
    <row r="718" spans="1:19" x14ac:dyDescent="0.2">
      <c r="A718" s="98" t="str">
        <f>IF('Beladung des Speichers'!A718="","",'Beladung des Speichers'!A718)</f>
        <v/>
      </c>
      <c r="B718" s="98" t="str">
        <f>IF('Beladung des Speichers'!B718="","",'Beladung des Speichers'!B718)</f>
        <v/>
      </c>
      <c r="C718" s="150" t="str">
        <f>IF(ISBLANK('Beladung des Speichers'!A718),"",SUMIFS('Beladung des Speichers'!$C$17:$C$300,'Beladung des Speichers'!$A$17:$A$300,A718)-SUMIFS('Entladung des Speichers'!$C$17:$C$300,'Entladung des Speichers'!$A$17:$A$300,A718)+SUMIFS(Füllstände!$B$17:$B$299,Füllstände!$A$17:$A$299,A718)-SUMIFS(Füllstände!$C$17:$C$299,Füllstände!$A$17:$A$299,A718))</f>
        <v/>
      </c>
      <c r="D718" s="151" t="str">
        <f>IF(ISBLANK('Beladung des Speichers'!A718),"",C718*'Beladung des Speichers'!C718/SUMIFS('Beladung des Speichers'!$C$17:$C$300,'Beladung des Speichers'!$A$17:$A$300,A718))</f>
        <v/>
      </c>
      <c r="E718" s="152" t="str">
        <f>IF(ISBLANK('Beladung des Speichers'!A718),"",1/SUMIFS('Beladung des Speichers'!$C$17:$C$300,'Beladung des Speichers'!$A$17:$A$300,A718)*C718*SUMIF($A$17:$A$300,A718,'Beladung des Speichers'!$E$17:$E$300))</f>
        <v/>
      </c>
      <c r="F718" s="153" t="str">
        <f>IF(ISBLANK('Beladung des Speichers'!A718),"",IF(C718=0,"0,00",D718/C718*E718))</f>
        <v/>
      </c>
      <c r="G718" s="154" t="str">
        <f>IF(ISBLANK('Beladung des Speichers'!A718),"",SUMIFS('Beladung des Speichers'!$C$17:$C$300,'Beladung des Speichers'!$A$17:$A$300,A718))</f>
        <v/>
      </c>
      <c r="H718" s="112" t="str">
        <f>IF(ISBLANK('Beladung des Speichers'!A718),"",'Beladung des Speichers'!C718)</f>
        <v/>
      </c>
      <c r="I718" s="155" t="str">
        <f>IF(ISBLANK('Beladung des Speichers'!A718),"",SUMIFS('Beladung des Speichers'!$E$17:$E$1001,'Beladung des Speichers'!$A$17:$A$1001,'Ergebnis (detailliert)'!A718))</f>
        <v/>
      </c>
      <c r="J718" s="113" t="str">
        <f>IF(ISBLANK('Beladung des Speichers'!A718),"",'Beladung des Speichers'!E718)</f>
        <v/>
      </c>
      <c r="K718" s="155" t="str">
        <f>IF(ISBLANK('Beladung des Speichers'!A718),"",SUMIFS('Entladung des Speichers'!$C$17:$C$1001,'Entladung des Speichers'!$A$17:$A$1001,'Ergebnis (detailliert)'!A718))</f>
        <v/>
      </c>
      <c r="L718" s="156" t="str">
        <f t="shared" si="42"/>
        <v/>
      </c>
      <c r="M718" s="156" t="str">
        <f>IF(ISBLANK('Entladung des Speichers'!A718),"",'Entladung des Speichers'!C718)</f>
        <v/>
      </c>
      <c r="N718" s="155" t="str">
        <f>IF(ISBLANK('Beladung des Speichers'!A718),"",SUMIFS('Entladung des Speichers'!$E$17:$E$1001,'Entladung des Speichers'!$A$17:$A$1001,'Ergebnis (detailliert)'!$A$17:$A$300))</f>
        <v/>
      </c>
      <c r="O718" s="113" t="str">
        <f t="shared" si="43"/>
        <v/>
      </c>
      <c r="P718" s="17" t="str">
        <f>IFERROR(IF(A718="","",N718*'Ergebnis (detailliert)'!J718/'Ergebnis (detailliert)'!I718),0)</f>
        <v/>
      </c>
      <c r="Q718" s="95" t="str">
        <f t="shared" si="44"/>
        <v/>
      </c>
      <c r="R718" s="96" t="str">
        <f t="shared" si="45"/>
        <v/>
      </c>
      <c r="S718" s="97" t="str">
        <f>IF(A718="","",IF(LOOKUP(A718,Stammdaten!$A$17:$A$1001,Stammdaten!$G$17:$G$1001)="Nein",0,IF(ISBLANK('Beladung des Speichers'!A718),"",ROUND(MIN(J718,Q718)*-1,2))))</f>
        <v/>
      </c>
    </row>
    <row r="719" spans="1:19" x14ac:dyDescent="0.2">
      <c r="A719" s="98" t="str">
        <f>IF('Beladung des Speichers'!A719="","",'Beladung des Speichers'!A719)</f>
        <v/>
      </c>
      <c r="B719" s="98" t="str">
        <f>IF('Beladung des Speichers'!B719="","",'Beladung des Speichers'!B719)</f>
        <v/>
      </c>
      <c r="C719" s="150" t="str">
        <f>IF(ISBLANK('Beladung des Speichers'!A719),"",SUMIFS('Beladung des Speichers'!$C$17:$C$300,'Beladung des Speichers'!$A$17:$A$300,A719)-SUMIFS('Entladung des Speichers'!$C$17:$C$300,'Entladung des Speichers'!$A$17:$A$300,A719)+SUMIFS(Füllstände!$B$17:$B$299,Füllstände!$A$17:$A$299,A719)-SUMIFS(Füllstände!$C$17:$C$299,Füllstände!$A$17:$A$299,A719))</f>
        <v/>
      </c>
      <c r="D719" s="151" t="str">
        <f>IF(ISBLANK('Beladung des Speichers'!A719),"",C719*'Beladung des Speichers'!C719/SUMIFS('Beladung des Speichers'!$C$17:$C$300,'Beladung des Speichers'!$A$17:$A$300,A719))</f>
        <v/>
      </c>
      <c r="E719" s="152" t="str">
        <f>IF(ISBLANK('Beladung des Speichers'!A719),"",1/SUMIFS('Beladung des Speichers'!$C$17:$C$300,'Beladung des Speichers'!$A$17:$A$300,A719)*C719*SUMIF($A$17:$A$300,A719,'Beladung des Speichers'!$E$17:$E$300))</f>
        <v/>
      </c>
      <c r="F719" s="153" t="str">
        <f>IF(ISBLANK('Beladung des Speichers'!A719),"",IF(C719=0,"0,00",D719/C719*E719))</f>
        <v/>
      </c>
      <c r="G719" s="154" t="str">
        <f>IF(ISBLANK('Beladung des Speichers'!A719),"",SUMIFS('Beladung des Speichers'!$C$17:$C$300,'Beladung des Speichers'!$A$17:$A$300,A719))</f>
        <v/>
      </c>
      <c r="H719" s="112" t="str">
        <f>IF(ISBLANK('Beladung des Speichers'!A719),"",'Beladung des Speichers'!C719)</f>
        <v/>
      </c>
      <c r="I719" s="155" t="str">
        <f>IF(ISBLANK('Beladung des Speichers'!A719),"",SUMIFS('Beladung des Speichers'!$E$17:$E$1001,'Beladung des Speichers'!$A$17:$A$1001,'Ergebnis (detailliert)'!A719))</f>
        <v/>
      </c>
      <c r="J719" s="113" t="str">
        <f>IF(ISBLANK('Beladung des Speichers'!A719),"",'Beladung des Speichers'!E719)</f>
        <v/>
      </c>
      <c r="K719" s="155" t="str">
        <f>IF(ISBLANK('Beladung des Speichers'!A719),"",SUMIFS('Entladung des Speichers'!$C$17:$C$1001,'Entladung des Speichers'!$A$17:$A$1001,'Ergebnis (detailliert)'!A719))</f>
        <v/>
      </c>
      <c r="L719" s="156" t="str">
        <f t="shared" si="42"/>
        <v/>
      </c>
      <c r="M719" s="156" t="str">
        <f>IF(ISBLANK('Entladung des Speichers'!A719),"",'Entladung des Speichers'!C719)</f>
        <v/>
      </c>
      <c r="N719" s="155" t="str">
        <f>IF(ISBLANK('Beladung des Speichers'!A719),"",SUMIFS('Entladung des Speichers'!$E$17:$E$1001,'Entladung des Speichers'!$A$17:$A$1001,'Ergebnis (detailliert)'!$A$17:$A$300))</f>
        <v/>
      </c>
      <c r="O719" s="113" t="str">
        <f t="shared" si="43"/>
        <v/>
      </c>
      <c r="P719" s="17" t="str">
        <f>IFERROR(IF(A719="","",N719*'Ergebnis (detailliert)'!J719/'Ergebnis (detailliert)'!I719),0)</f>
        <v/>
      </c>
      <c r="Q719" s="95" t="str">
        <f t="shared" si="44"/>
        <v/>
      </c>
      <c r="R719" s="96" t="str">
        <f t="shared" si="45"/>
        <v/>
      </c>
      <c r="S719" s="97" t="str">
        <f>IF(A719="","",IF(LOOKUP(A719,Stammdaten!$A$17:$A$1001,Stammdaten!$G$17:$G$1001)="Nein",0,IF(ISBLANK('Beladung des Speichers'!A719),"",ROUND(MIN(J719,Q719)*-1,2))))</f>
        <v/>
      </c>
    </row>
    <row r="720" spans="1:19" x14ac:dyDescent="0.2">
      <c r="A720" s="98" t="str">
        <f>IF('Beladung des Speichers'!A720="","",'Beladung des Speichers'!A720)</f>
        <v/>
      </c>
      <c r="B720" s="98" t="str">
        <f>IF('Beladung des Speichers'!B720="","",'Beladung des Speichers'!B720)</f>
        <v/>
      </c>
      <c r="C720" s="150" t="str">
        <f>IF(ISBLANK('Beladung des Speichers'!A720),"",SUMIFS('Beladung des Speichers'!$C$17:$C$300,'Beladung des Speichers'!$A$17:$A$300,A720)-SUMIFS('Entladung des Speichers'!$C$17:$C$300,'Entladung des Speichers'!$A$17:$A$300,A720)+SUMIFS(Füllstände!$B$17:$B$299,Füllstände!$A$17:$A$299,A720)-SUMIFS(Füllstände!$C$17:$C$299,Füllstände!$A$17:$A$299,A720))</f>
        <v/>
      </c>
      <c r="D720" s="151" t="str">
        <f>IF(ISBLANK('Beladung des Speichers'!A720),"",C720*'Beladung des Speichers'!C720/SUMIFS('Beladung des Speichers'!$C$17:$C$300,'Beladung des Speichers'!$A$17:$A$300,A720))</f>
        <v/>
      </c>
      <c r="E720" s="152" t="str">
        <f>IF(ISBLANK('Beladung des Speichers'!A720),"",1/SUMIFS('Beladung des Speichers'!$C$17:$C$300,'Beladung des Speichers'!$A$17:$A$300,A720)*C720*SUMIF($A$17:$A$300,A720,'Beladung des Speichers'!$E$17:$E$300))</f>
        <v/>
      </c>
      <c r="F720" s="153" t="str">
        <f>IF(ISBLANK('Beladung des Speichers'!A720),"",IF(C720=0,"0,00",D720/C720*E720))</f>
        <v/>
      </c>
      <c r="G720" s="154" t="str">
        <f>IF(ISBLANK('Beladung des Speichers'!A720),"",SUMIFS('Beladung des Speichers'!$C$17:$C$300,'Beladung des Speichers'!$A$17:$A$300,A720))</f>
        <v/>
      </c>
      <c r="H720" s="112" t="str">
        <f>IF(ISBLANK('Beladung des Speichers'!A720),"",'Beladung des Speichers'!C720)</f>
        <v/>
      </c>
      <c r="I720" s="155" t="str">
        <f>IF(ISBLANK('Beladung des Speichers'!A720),"",SUMIFS('Beladung des Speichers'!$E$17:$E$1001,'Beladung des Speichers'!$A$17:$A$1001,'Ergebnis (detailliert)'!A720))</f>
        <v/>
      </c>
      <c r="J720" s="113" t="str">
        <f>IF(ISBLANK('Beladung des Speichers'!A720),"",'Beladung des Speichers'!E720)</f>
        <v/>
      </c>
      <c r="K720" s="155" t="str">
        <f>IF(ISBLANK('Beladung des Speichers'!A720),"",SUMIFS('Entladung des Speichers'!$C$17:$C$1001,'Entladung des Speichers'!$A$17:$A$1001,'Ergebnis (detailliert)'!A720))</f>
        <v/>
      </c>
      <c r="L720" s="156" t="str">
        <f t="shared" si="42"/>
        <v/>
      </c>
      <c r="M720" s="156" t="str">
        <f>IF(ISBLANK('Entladung des Speichers'!A720),"",'Entladung des Speichers'!C720)</f>
        <v/>
      </c>
      <c r="N720" s="155" t="str">
        <f>IF(ISBLANK('Beladung des Speichers'!A720),"",SUMIFS('Entladung des Speichers'!$E$17:$E$1001,'Entladung des Speichers'!$A$17:$A$1001,'Ergebnis (detailliert)'!$A$17:$A$300))</f>
        <v/>
      </c>
      <c r="O720" s="113" t="str">
        <f t="shared" si="43"/>
        <v/>
      </c>
      <c r="P720" s="17" t="str">
        <f>IFERROR(IF(A720="","",N720*'Ergebnis (detailliert)'!J720/'Ergebnis (detailliert)'!I720),0)</f>
        <v/>
      </c>
      <c r="Q720" s="95" t="str">
        <f t="shared" si="44"/>
        <v/>
      </c>
      <c r="R720" s="96" t="str">
        <f t="shared" si="45"/>
        <v/>
      </c>
      <c r="S720" s="97" t="str">
        <f>IF(A720="","",IF(LOOKUP(A720,Stammdaten!$A$17:$A$1001,Stammdaten!$G$17:$G$1001)="Nein",0,IF(ISBLANK('Beladung des Speichers'!A720),"",ROUND(MIN(J720,Q720)*-1,2))))</f>
        <v/>
      </c>
    </row>
    <row r="721" spans="1:19" x14ac:dyDescent="0.2">
      <c r="A721" s="98" t="str">
        <f>IF('Beladung des Speichers'!A721="","",'Beladung des Speichers'!A721)</f>
        <v/>
      </c>
      <c r="B721" s="98" t="str">
        <f>IF('Beladung des Speichers'!B721="","",'Beladung des Speichers'!B721)</f>
        <v/>
      </c>
      <c r="C721" s="150" t="str">
        <f>IF(ISBLANK('Beladung des Speichers'!A721),"",SUMIFS('Beladung des Speichers'!$C$17:$C$300,'Beladung des Speichers'!$A$17:$A$300,A721)-SUMIFS('Entladung des Speichers'!$C$17:$C$300,'Entladung des Speichers'!$A$17:$A$300,A721)+SUMIFS(Füllstände!$B$17:$B$299,Füllstände!$A$17:$A$299,A721)-SUMIFS(Füllstände!$C$17:$C$299,Füllstände!$A$17:$A$299,A721))</f>
        <v/>
      </c>
      <c r="D721" s="151" t="str">
        <f>IF(ISBLANK('Beladung des Speichers'!A721),"",C721*'Beladung des Speichers'!C721/SUMIFS('Beladung des Speichers'!$C$17:$C$300,'Beladung des Speichers'!$A$17:$A$300,A721))</f>
        <v/>
      </c>
      <c r="E721" s="152" t="str">
        <f>IF(ISBLANK('Beladung des Speichers'!A721),"",1/SUMIFS('Beladung des Speichers'!$C$17:$C$300,'Beladung des Speichers'!$A$17:$A$300,A721)*C721*SUMIF($A$17:$A$300,A721,'Beladung des Speichers'!$E$17:$E$300))</f>
        <v/>
      </c>
      <c r="F721" s="153" t="str">
        <f>IF(ISBLANK('Beladung des Speichers'!A721),"",IF(C721=0,"0,00",D721/C721*E721))</f>
        <v/>
      </c>
      <c r="G721" s="154" t="str">
        <f>IF(ISBLANK('Beladung des Speichers'!A721),"",SUMIFS('Beladung des Speichers'!$C$17:$C$300,'Beladung des Speichers'!$A$17:$A$300,A721))</f>
        <v/>
      </c>
      <c r="H721" s="112" t="str">
        <f>IF(ISBLANK('Beladung des Speichers'!A721),"",'Beladung des Speichers'!C721)</f>
        <v/>
      </c>
      <c r="I721" s="155" t="str">
        <f>IF(ISBLANK('Beladung des Speichers'!A721),"",SUMIFS('Beladung des Speichers'!$E$17:$E$1001,'Beladung des Speichers'!$A$17:$A$1001,'Ergebnis (detailliert)'!A721))</f>
        <v/>
      </c>
      <c r="J721" s="113" t="str">
        <f>IF(ISBLANK('Beladung des Speichers'!A721),"",'Beladung des Speichers'!E721)</f>
        <v/>
      </c>
      <c r="K721" s="155" t="str">
        <f>IF(ISBLANK('Beladung des Speichers'!A721),"",SUMIFS('Entladung des Speichers'!$C$17:$C$1001,'Entladung des Speichers'!$A$17:$A$1001,'Ergebnis (detailliert)'!A721))</f>
        <v/>
      </c>
      <c r="L721" s="156" t="str">
        <f t="shared" si="42"/>
        <v/>
      </c>
      <c r="M721" s="156" t="str">
        <f>IF(ISBLANK('Entladung des Speichers'!A721),"",'Entladung des Speichers'!C721)</f>
        <v/>
      </c>
      <c r="N721" s="155" t="str">
        <f>IF(ISBLANK('Beladung des Speichers'!A721),"",SUMIFS('Entladung des Speichers'!$E$17:$E$1001,'Entladung des Speichers'!$A$17:$A$1001,'Ergebnis (detailliert)'!$A$17:$A$300))</f>
        <v/>
      </c>
      <c r="O721" s="113" t="str">
        <f t="shared" si="43"/>
        <v/>
      </c>
      <c r="P721" s="17" t="str">
        <f>IFERROR(IF(A721="","",N721*'Ergebnis (detailliert)'!J721/'Ergebnis (detailliert)'!I721),0)</f>
        <v/>
      </c>
      <c r="Q721" s="95" t="str">
        <f t="shared" si="44"/>
        <v/>
      </c>
      <c r="R721" s="96" t="str">
        <f t="shared" si="45"/>
        <v/>
      </c>
      <c r="S721" s="97" t="str">
        <f>IF(A721="","",IF(LOOKUP(A721,Stammdaten!$A$17:$A$1001,Stammdaten!$G$17:$G$1001)="Nein",0,IF(ISBLANK('Beladung des Speichers'!A721),"",ROUND(MIN(J721,Q721)*-1,2))))</f>
        <v/>
      </c>
    </row>
    <row r="722" spans="1:19" x14ac:dyDescent="0.2">
      <c r="A722" s="98" t="str">
        <f>IF('Beladung des Speichers'!A722="","",'Beladung des Speichers'!A722)</f>
        <v/>
      </c>
      <c r="B722" s="98" t="str">
        <f>IF('Beladung des Speichers'!B722="","",'Beladung des Speichers'!B722)</f>
        <v/>
      </c>
      <c r="C722" s="150" t="str">
        <f>IF(ISBLANK('Beladung des Speichers'!A722),"",SUMIFS('Beladung des Speichers'!$C$17:$C$300,'Beladung des Speichers'!$A$17:$A$300,A722)-SUMIFS('Entladung des Speichers'!$C$17:$C$300,'Entladung des Speichers'!$A$17:$A$300,A722)+SUMIFS(Füllstände!$B$17:$B$299,Füllstände!$A$17:$A$299,A722)-SUMIFS(Füllstände!$C$17:$C$299,Füllstände!$A$17:$A$299,A722))</f>
        <v/>
      </c>
      <c r="D722" s="151" t="str">
        <f>IF(ISBLANK('Beladung des Speichers'!A722),"",C722*'Beladung des Speichers'!C722/SUMIFS('Beladung des Speichers'!$C$17:$C$300,'Beladung des Speichers'!$A$17:$A$300,A722))</f>
        <v/>
      </c>
      <c r="E722" s="152" t="str">
        <f>IF(ISBLANK('Beladung des Speichers'!A722),"",1/SUMIFS('Beladung des Speichers'!$C$17:$C$300,'Beladung des Speichers'!$A$17:$A$300,A722)*C722*SUMIF($A$17:$A$300,A722,'Beladung des Speichers'!$E$17:$E$300))</f>
        <v/>
      </c>
      <c r="F722" s="153" t="str">
        <f>IF(ISBLANK('Beladung des Speichers'!A722),"",IF(C722=0,"0,00",D722/C722*E722))</f>
        <v/>
      </c>
      <c r="G722" s="154" t="str">
        <f>IF(ISBLANK('Beladung des Speichers'!A722),"",SUMIFS('Beladung des Speichers'!$C$17:$C$300,'Beladung des Speichers'!$A$17:$A$300,A722))</f>
        <v/>
      </c>
      <c r="H722" s="112" t="str">
        <f>IF(ISBLANK('Beladung des Speichers'!A722),"",'Beladung des Speichers'!C722)</f>
        <v/>
      </c>
      <c r="I722" s="155" t="str">
        <f>IF(ISBLANK('Beladung des Speichers'!A722),"",SUMIFS('Beladung des Speichers'!$E$17:$E$1001,'Beladung des Speichers'!$A$17:$A$1001,'Ergebnis (detailliert)'!A722))</f>
        <v/>
      </c>
      <c r="J722" s="113" t="str">
        <f>IF(ISBLANK('Beladung des Speichers'!A722),"",'Beladung des Speichers'!E722)</f>
        <v/>
      </c>
      <c r="K722" s="155" t="str">
        <f>IF(ISBLANK('Beladung des Speichers'!A722),"",SUMIFS('Entladung des Speichers'!$C$17:$C$1001,'Entladung des Speichers'!$A$17:$A$1001,'Ergebnis (detailliert)'!A722))</f>
        <v/>
      </c>
      <c r="L722" s="156" t="str">
        <f t="shared" ref="L722:L785" si="46">IF(A722="","",K722+C722)</f>
        <v/>
      </c>
      <c r="M722" s="156" t="str">
        <f>IF(ISBLANK('Entladung des Speichers'!A722),"",'Entladung des Speichers'!C722)</f>
        <v/>
      </c>
      <c r="N722" s="155" t="str">
        <f>IF(ISBLANK('Beladung des Speichers'!A722),"",SUMIFS('Entladung des Speichers'!$E$17:$E$1001,'Entladung des Speichers'!$A$17:$A$1001,'Ergebnis (detailliert)'!$A$17:$A$300))</f>
        <v/>
      </c>
      <c r="O722" s="113" t="str">
        <f t="shared" ref="O722:O785" si="47">IF(A722="","",N722+E722)</f>
        <v/>
      </c>
      <c r="P722" s="17" t="str">
        <f>IFERROR(IF(A722="","",N722*'Ergebnis (detailliert)'!J722/'Ergebnis (detailliert)'!I722),0)</f>
        <v/>
      </c>
      <c r="Q722" s="95" t="str">
        <f t="shared" ref="Q722:Q785" si="48">IFERROR(IF(A722="","",P722+E722*H722/G722),0)</f>
        <v/>
      </c>
      <c r="R722" s="96" t="str">
        <f t="shared" ref="R722:R785" si="49">H722</f>
        <v/>
      </c>
      <c r="S722" s="97" t="str">
        <f>IF(A722="","",IF(LOOKUP(A722,Stammdaten!$A$17:$A$1001,Stammdaten!$G$17:$G$1001)="Nein",0,IF(ISBLANK('Beladung des Speichers'!A722),"",ROUND(MIN(J722,Q722)*-1,2))))</f>
        <v/>
      </c>
    </row>
    <row r="723" spans="1:19" x14ac:dyDescent="0.2">
      <c r="A723" s="98" t="str">
        <f>IF('Beladung des Speichers'!A723="","",'Beladung des Speichers'!A723)</f>
        <v/>
      </c>
      <c r="B723" s="98" t="str">
        <f>IF('Beladung des Speichers'!B723="","",'Beladung des Speichers'!B723)</f>
        <v/>
      </c>
      <c r="C723" s="150" t="str">
        <f>IF(ISBLANK('Beladung des Speichers'!A723),"",SUMIFS('Beladung des Speichers'!$C$17:$C$300,'Beladung des Speichers'!$A$17:$A$300,A723)-SUMIFS('Entladung des Speichers'!$C$17:$C$300,'Entladung des Speichers'!$A$17:$A$300,A723)+SUMIFS(Füllstände!$B$17:$B$299,Füllstände!$A$17:$A$299,A723)-SUMIFS(Füllstände!$C$17:$C$299,Füllstände!$A$17:$A$299,A723))</f>
        <v/>
      </c>
      <c r="D723" s="151" t="str">
        <f>IF(ISBLANK('Beladung des Speichers'!A723),"",C723*'Beladung des Speichers'!C723/SUMIFS('Beladung des Speichers'!$C$17:$C$300,'Beladung des Speichers'!$A$17:$A$300,A723))</f>
        <v/>
      </c>
      <c r="E723" s="152" t="str">
        <f>IF(ISBLANK('Beladung des Speichers'!A723),"",1/SUMIFS('Beladung des Speichers'!$C$17:$C$300,'Beladung des Speichers'!$A$17:$A$300,A723)*C723*SUMIF($A$17:$A$300,A723,'Beladung des Speichers'!$E$17:$E$300))</f>
        <v/>
      </c>
      <c r="F723" s="153" t="str">
        <f>IF(ISBLANK('Beladung des Speichers'!A723),"",IF(C723=0,"0,00",D723/C723*E723))</f>
        <v/>
      </c>
      <c r="G723" s="154" t="str">
        <f>IF(ISBLANK('Beladung des Speichers'!A723),"",SUMIFS('Beladung des Speichers'!$C$17:$C$300,'Beladung des Speichers'!$A$17:$A$300,A723))</f>
        <v/>
      </c>
      <c r="H723" s="112" t="str">
        <f>IF(ISBLANK('Beladung des Speichers'!A723),"",'Beladung des Speichers'!C723)</f>
        <v/>
      </c>
      <c r="I723" s="155" t="str">
        <f>IF(ISBLANK('Beladung des Speichers'!A723),"",SUMIFS('Beladung des Speichers'!$E$17:$E$1001,'Beladung des Speichers'!$A$17:$A$1001,'Ergebnis (detailliert)'!A723))</f>
        <v/>
      </c>
      <c r="J723" s="113" t="str">
        <f>IF(ISBLANK('Beladung des Speichers'!A723),"",'Beladung des Speichers'!E723)</f>
        <v/>
      </c>
      <c r="K723" s="155" t="str">
        <f>IF(ISBLANK('Beladung des Speichers'!A723),"",SUMIFS('Entladung des Speichers'!$C$17:$C$1001,'Entladung des Speichers'!$A$17:$A$1001,'Ergebnis (detailliert)'!A723))</f>
        <v/>
      </c>
      <c r="L723" s="156" t="str">
        <f t="shared" si="46"/>
        <v/>
      </c>
      <c r="M723" s="156" t="str">
        <f>IF(ISBLANK('Entladung des Speichers'!A723),"",'Entladung des Speichers'!C723)</f>
        <v/>
      </c>
      <c r="N723" s="155" t="str">
        <f>IF(ISBLANK('Beladung des Speichers'!A723),"",SUMIFS('Entladung des Speichers'!$E$17:$E$1001,'Entladung des Speichers'!$A$17:$A$1001,'Ergebnis (detailliert)'!$A$17:$A$300))</f>
        <v/>
      </c>
      <c r="O723" s="113" t="str">
        <f t="shared" si="47"/>
        <v/>
      </c>
      <c r="P723" s="17" t="str">
        <f>IFERROR(IF(A723="","",N723*'Ergebnis (detailliert)'!J723/'Ergebnis (detailliert)'!I723),0)</f>
        <v/>
      </c>
      <c r="Q723" s="95" t="str">
        <f t="shared" si="48"/>
        <v/>
      </c>
      <c r="R723" s="96" t="str">
        <f t="shared" si="49"/>
        <v/>
      </c>
      <c r="S723" s="97" t="str">
        <f>IF(A723="","",IF(LOOKUP(A723,Stammdaten!$A$17:$A$1001,Stammdaten!$G$17:$G$1001)="Nein",0,IF(ISBLANK('Beladung des Speichers'!A723),"",ROUND(MIN(J723,Q723)*-1,2))))</f>
        <v/>
      </c>
    </row>
    <row r="724" spans="1:19" x14ac:dyDescent="0.2">
      <c r="A724" s="98" t="str">
        <f>IF('Beladung des Speichers'!A724="","",'Beladung des Speichers'!A724)</f>
        <v/>
      </c>
      <c r="B724" s="98" t="str">
        <f>IF('Beladung des Speichers'!B724="","",'Beladung des Speichers'!B724)</f>
        <v/>
      </c>
      <c r="C724" s="150" t="str">
        <f>IF(ISBLANK('Beladung des Speichers'!A724),"",SUMIFS('Beladung des Speichers'!$C$17:$C$300,'Beladung des Speichers'!$A$17:$A$300,A724)-SUMIFS('Entladung des Speichers'!$C$17:$C$300,'Entladung des Speichers'!$A$17:$A$300,A724)+SUMIFS(Füllstände!$B$17:$B$299,Füllstände!$A$17:$A$299,A724)-SUMIFS(Füllstände!$C$17:$C$299,Füllstände!$A$17:$A$299,A724))</f>
        <v/>
      </c>
      <c r="D724" s="151" t="str">
        <f>IF(ISBLANK('Beladung des Speichers'!A724),"",C724*'Beladung des Speichers'!C724/SUMIFS('Beladung des Speichers'!$C$17:$C$300,'Beladung des Speichers'!$A$17:$A$300,A724))</f>
        <v/>
      </c>
      <c r="E724" s="152" t="str">
        <f>IF(ISBLANK('Beladung des Speichers'!A724),"",1/SUMIFS('Beladung des Speichers'!$C$17:$C$300,'Beladung des Speichers'!$A$17:$A$300,A724)*C724*SUMIF($A$17:$A$300,A724,'Beladung des Speichers'!$E$17:$E$300))</f>
        <v/>
      </c>
      <c r="F724" s="153" t="str">
        <f>IF(ISBLANK('Beladung des Speichers'!A724),"",IF(C724=0,"0,00",D724/C724*E724))</f>
        <v/>
      </c>
      <c r="G724" s="154" t="str">
        <f>IF(ISBLANK('Beladung des Speichers'!A724),"",SUMIFS('Beladung des Speichers'!$C$17:$C$300,'Beladung des Speichers'!$A$17:$A$300,A724))</f>
        <v/>
      </c>
      <c r="H724" s="112" t="str">
        <f>IF(ISBLANK('Beladung des Speichers'!A724),"",'Beladung des Speichers'!C724)</f>
        <v/>
      </c>
      <c r="I724" s="155" t="str">
        <f>IF(ISBLANK('Beladung des Speichers'!A724),"",SUMIFS('Beladung des Speichers'!$E$17:$E$1001,'Beladung des Speichers'!$A$17:$A$1001,'Ergebnis (detailliert)'!A724))</f>
        <v/>
      </c>
      <c r="J724" s="113" t="str">
        <f>IF(ISBLANK('Beladung des Speichers'!A724),"",'Beladung des Speichers'!E724)</f>
        <v/>
      </c>
      <c r="K724" s="155" t="str">
        <f>IF(ISBLANK('Beladung des Speichers'!A724),"",SUMIFS('Entladung des Speichers'!$C$17:$C$1001,'Entladung des Speichers'!$A$17:$A$1001,'Ergebnis (detailliert)'!A724))</f>
        <v/>
      </c>
      <c r="L724" s="156" t="str">
        <f t="shared" si="46"/>
        <v/>
      </c>
      <c r="M724" s="156" t="str">
        <f>IF(ISBLANK('Entladung des Speichers'!A724),"",'Entladung des Speichers'!C724)</f>
        <v/>
      </c>
      <c r="N724" s="155" t="str">
        <f>IF(ISBLANK('Beladung des Speichers'!A724),"",SUMIFS('Entladung des Speichers'!$E$17:$E$1001,'Entladung des Speichers'!$A$17:$A$1001,'Ergebnis (detailliert)'!$A$17:$A$300))</f>
        <v/>
      </c>
      <c r="O724" s="113" t="str">
        <f t="shared" si="47"/>
        <v/>
      </c>
      <c r="P724" s="17" t="str">
        <f>IFERROR(IF(A724="","",N724*'Ergebnis (detailliert)'!J724/'Ergebnis (detailliert)'!I724),0)</f>
        <v/>
      </c>
      <c r="Q724" s="95" t="str">
        <f t="shared" si="48"/>
        <v/>
      </c>
      <c r="R724" s="96" t="str">
        <f t="shared" si="49"/>
        <v/>
      </c>
      <c r="S724" s="97" t="str">
        <f>IF(A724="","",IF(LOOKUP(A724,Stammdaten!$A$17:$A$1001,Stammdaten!$G$17:$G$1001)="Nein",0,IF(ISBLANK('Beladung des Speichers'!A724),"",ROUND(MIN(J724,Q724)*-1,2))))</f>
        <v/>
      </c>
    </row>
    <row r="725" spans="1:19" x14ac:dyDescent="0.2">
      <c r="A725" s="98" t="str">
        <f>IF('Beladung des Speichers'!A725="","",'Beladung des Speichers'!A725)</f>
        <v/>
      </c>
      <c r="B725" s="98" t="str">
        <f>IF('Beladung des Speichers'!B725="","",'Beladung des Speichers'!B725)</f>
        <v/>
      </c>
      <c r="C725" s="150" t="str">
        <f>IF(ISBLANK('Beladung des Speichers'!A725),"",SUMIFS('Beladung des Speichers'!$C$17:$C$300,'Beladung des Speichers'!$A$17:$A$300,A725)-SUMIFS('Entladung des Speichers'!$C$17:$C$300,'Entladung des Speichers'!$A$17:$A$300,A725)+SUMIFS(Füllstände!$B$17:$B$299,Füllstände!$A$17:$A$299,A725)-SUMIFS(Füllstände!$C$17:$C$299,Füllstände!$A$17:$A$299,A725))</f>
        <v/>
      </c>
      <c r="D725" s="151" t="str">
        <f>IF(ISBLANK('Beladung des Speichers'!A725),"",C725*'Beladung des Speichers'!C725/SUMIFS('Beladung des Speichers'!$C$17:$C$300,'Beladung des Speichers'!$A$17:$A$300,A725))</f>
        <v/>
      </c>
      <c r="E725" s="152" t="str">
        <f>IF(ISBLANK('Beladung des Speichers'!A725),"",1/SUMIFS('Beladung des Speichers'!$C$17:$C$300,'Beladung des Speichers'!$A$17:$A$300,A725)*C725*SUMIF($A$17:$A$300,A725,'Beladung des Speichers'!$E$17:$E$300))</f>
        <v/>
      </c>
      <c r="F725" s="153" t="str">
        <f>IF(ISBLANK('Beladung des Speichers'!A725),"",IF(C725=0,"0,00",D725/C725*E725))</f>
        <v/>
      </c>
      <c r="G725" s="154" t="str">
        <f>IF(ISBLANK('Beladung des Speichers'!A725),"",SUMIFS('Beladung des Speichers'!$C$17:$C$300,'Beladung des Speichers'!$A$17:$A$300,A725))</f>
        <v/>
      </c>
      <c r="H725" s="112" t="str">
        <f>IF(ISBLANK('Beladung des Speichers'!A725),"",'Beladung des Speichers'!C725)</f>
        <v/>
      </c>
      <c r="I725" s="155" t="str">
        <f>IF(ISBLANK('Beladung des Speichers'!A725),"",SUMIFS('Beladung des Speichers'!$E$17:$E$1001,'Beladung des Speichers'!$A$17:$A$1001,'Ergebnis (detailliert)'!A725))</f>
        <v/>
      </c>
      <c r="J725" s="113" t="str">
        <f>IF(ISBLANK('Beladung des Speichers'!A725),"",'Beladung des Speichers'!E725)</f>
        <v/>
      </c>
      <c r="K725" s="155" t="str">
        <f>IF(ISBLANK('Beladung des Speichers'!A725),"",SUMIFS('Entladung des Speichers'!$C$17:$C$1001,'Entladung des Speichers'!$A$17:$A$1001,'Ergebnis (detailliert)'!A725))</f>
        <v/>
      </c>
      <c r="L725" s="156" t="str">
        <f t="shared" si="46"/>
        <v/>
      </c>
      <c r="M725" s="156" t="str">
        <f>IF(ISBLANK('Entladung des Speichers'!A725),"",'Entladung des Speichers'!C725)</f>
        <v/>
      </c>
      <c r="N725" s="155" t="str">
        <f>IF(ISBLANK('Beladung des Speichers'!A725),"",SUMIFS('Entladung des Speichers'!$E$17:$E$1001,'Entladung des Speichers'!$A$17:$A$1001,'Ergebnis (detailliert)'!$A$17:$A$300))</f>
        <v/>
      </c>
      <c r="O725" s="113" t="str">
        <f t="shared" si="47"/>
        <v/>
      </c>
      <c r="P725" s="17" t="str">
        <f>IFERROR(IF(A725="","",N725*'Ergebnis (detailliert)'!J725/'Ergebnis (detailliert)'!I725),0)</f>
        <v/>
      </c>
      <c r="Q725" s="95" t="str">
        <f t="shared" si="48"/>
        <v/>
      </c>
      <c r="R725" s="96" t="str">
        <f t="shared" si="49"/>
        <v/>
      </c>
      <c r="S725" s="97" t="str">
        <f>IF(A725="","",IF(LOOKUP(A725,Stammdaten!$A$17:$A$1001,Stammdaten!$G$17:$G$1001)="Nein",0,IF(ISBLANK('Beladung des Speichers'!A725),"",ROUND(MIN(J725,Q725)*-1,2))))</f>
        <v/>
      </c>
    </row>
    <row r="726" spans="1:19" x14ac:dyDescent="0.2">
      <c r="A726" s="98" t="str">
        <f>IF('Beladung des Speichers'!A726="","",'Beladung des Speichers'!A726)</f>
        <v/>
      </c>
      <c r="B726" s="98" t="str">
        <f>IF('Beladung des Speichers'!B726="","",'Beladung des Speichers'!B726)</f>
        <v/>
      </c>
      <c r="C726" s="150" t="str">
        <f>IF(ISBLANK('Beladung des Speichers'!A726),"",SUMIFS('Beladung des Speichers'!$C$17:$C$300,'Beladung des Speichers'!$A$17:$A$300,A726)-SUMIFS('Entladung des Speichers'!$C$17:$C$300,'Entladung des Speichers'!$A$17:$A$300,A726)+SUMIFS(Füllstände!$B$17:$B$299,Füllstände!$A$17:$A$299,A726)-SUMIFS(Füllstände!$C$17:$C$299,Füllstände!$A$17:$A$299,A726))</f>
        <v/>
      </c>
      <c r="D726" s="151" t="str">
        <f>IF(ISBLANK('Beladung des Speichers'!A726),"",C726*'Beladung des Speichers'!C726/SUMIFS('Beladung des Speichers'!$C$17:$C$300,'Beladung des Speichers'!$A$17:$A$300,A726))</f>
        <v/>
      </c>
      <c r="E726" s="152" t="str">
        <f>IF(ISBLANK('Beladung des Speichers'!A726),"",1/SUMIFS('Beladung des Speichers'!$C$17:$C$300,'Beladung des Speichers'!$A$17:$A$300,A726)*C726*SUMIF($A$17:$A$300,A726,'Beladung des Speichers'!$E$17:$E$300))</f>
        <v/>
      </c>
      <c r="F726" s="153" t="str">
        <f>IF(ISBLANK('Beladung des Speichers'!A726),"",IF(C726=0,"0,00",D726/C726*E726))</f>
        <v/>
      </c>
      <c r="G726" s="154" t="str">
        <f>IF(ISBLANK('Beladung des Speichers'!A726),"",SUMIFS('Beladung des Speichers'!$C$17:$C$300,'Beladung des Speichers'!$A$17:$A$300,A726))</f>
        <v/>
      </c>
      <c r="H726" s="112" t="str">
        <f>IF(ISBLANK('Beladung des Speichers'!A726),"",'Beladung des Speichers'!C726)</f>
        <v/>
      </c>
      <c r="I726" s="155" t="str">
        <f>IF(ISBLANK('Beladung des Speichers'!A726),"",SUMIFS('Beladung des Speichers'!$E$17:$E$1001,'Beladung des Speichers'!$A$17:$A$1001,'Ergebnis (detailliert)'!A726))</f>
        <v/>
      </c>
      <c r="J726" s="113" t="str">
        <f>IF(ISBLANK('Beladung des Speichers'!A726),"",'Beladung des Speichers'!E726)</f>
        <v/>
      </c>
      <c r="K726" s="155" t="str">
        <f>IF(ISBLANK('Beladung des Speichers'!A726),"",SUMIFS('Entladung des Speichers'!$C$17:$C$1001,'Entladung des Speichers'!$A$17:$A$1001,'Ergebnis (detailliert)'!A726))</f>
        <v/>
      </c>
      <c r="L726" s="156" t="str">
        <f t="shared" si="46"/>
        <v/>
      </c>
      <c r="M726" s="156" t="str">
        <f>IF(ISBLANK('Entladung des Speichers'!A726),"",'Entladung des Speichers'!C726)</f>
        <v/>
      </c>
      <c r="N726" s="155" t="str">
        <f>IF(ISBLANK('Beladung des Speichers'!A726),"",SUMIFS('Entladung des Speichers'!$E$17:$E$1001,'Entladung des Speichers'!$A$17:$A$1001,'Ergebnis (detailliert)'!$A$17:$A$300))</f>
        <v/>
      </c>
      <c r="O726" s="113" t="str">
        <f t="shared" si="47"/>
        <v/>
      </c>
      <c r="P726" s="17" t="str">
        <f>IFERROR(IF(A726="","",N726*'Ergebnis (detailliert)'!J726/'Ergebnis (detailliert)'!I726),0)</f>
        <v/>
      </c>
      <c r="Q726" s="95" t="str">
        <f t="shared" si="48"/>
        <v/>
      </c>
      <c r="R726" s="96" t="str">
        <f t="shared" si="49"/>
        <v/>
      </c>
      <c r="S726" s="97" t="str">
        <f>IF(A726="","",IF(LOOKUP(A726,Stammdaten!$A$17:$A$1001,Stammdaten!$G$17:$G$1001)="Nein",0,IF(ISBLANK('Beladung des Speichers'!A726),"",ROUND(MIN(J726,Q726)*-1,2))))</f>
        <v/>
      </c>
    </row>
    <row r="727" spans="1:19" x14ac:dyDescent="0.2">
      <c r="A727" s="98" t="str">
        <f>IF('Beladung des Speichers'!A727="","",'Beladung des Speichers'!A727)</f>
        <v/>
      </c>
      <c r="B727" s="98" t="str">
        <f>IF('Beladung des Speichers'!B727="","",'Beladung des Speichers'!B727)</f>
        <v/>
      </c>
      <c r="C727" s="150" t="str">
        <f>IF(ISBLANK('Beladung des Speichers'!A727),"",SUMIFS('Beladung des Speichers'!$C$17:$C$300,'Beladung des Speichers'!$A$17:$A$300,A727)-SUMIFS('Entladung des Speichers'!$C$17:$C$300,'Entladung des Speichers'!$A$17:$A$300,A727)+SUMIFS(Füllstände!$B$17:$B$299,Füllstände!$A$17:$A$299,A727)-SUMIFS(Füllstände!$C$17:$C$299,Füllstände!$A$17:$A$299,A727))</f>
        <v/>
      </c>
      <c r="D727" s="151" t="str">
        <f>IF(ISBLANK('Beladung des Speichers'!A727),"",C727*'Beladung des Speichers'!C727/SUMIFS('Beladung des Speichers'!$C$17:$C$300,'Beladung des Speichers'!$A$17:$A$300,A727))</f>
        <v/>
      </c>
      <c r="E727" s="152" t="str">
        <f>IF(ISBLANK('Beladung des Speichers'!A727),"",1/SUMIFS('Beladung des Speichers'!$C$17:$C$300,'Beladung des Speichers'!$A$17:$A$300,A727)*C727*SUMIF($A$17:$A$300,A727,'Beladung des Speichers'!$E$17:$E$300))</f>
        <v/>
      </c>
      <c r="F727" s="153" t="str">
        <f>IF(ISBLANK('Beladung des Speichers'!A727),"",IF(C727=0,"0,00",D727/C727*E727))</f>
        <v/>
      </c>
      <c r="G727" s="154" t="str">
        <f>IF(ISBLANK('Beladung des Speichers'!A727),"",SUMIFS('Beladung des Speichers'!$C$17:$C$300,'Beladung des Speichers'!$A$17:$A$300,A727))</f>
        <v/>
      </c>
      <c r="H727" s="112" t="str">
        <f>IF(ISBLANK('Beladung des Speichers'!A727),"",'Beladung des Speichers'!C727)</f>
        <v/>
      </c>
      <c r="I727" s="155" t="str">
        <f>IF(ISBLANK('Beladung des Speichers'!A727),"",SUMIFS('Beladung des Speichers'!$E$17:$E$1001,'Beladung des Speichers'!$A$17:$A$1001,'Ergebnis (detailliert)'!A727))</f>
        <v/>
      </c>
      <c r="J727" s="113" t="str">
        <f>IF(ISBLANK('Beladung des Speichers'!A727),"",'Beladung des Speichers'!E727)</f>
        <v/>
      </c>
      <c r="K727" s="155" t="str">
        <f>IF(ISBLANK('Beladung des Speichers'!A727),"",SUMIFS('Entladung des Speichers'!$C$17:$C$1001,'Entladung des Speichers'!$A$17:$A$1001,'Ergebnis (detailliert)'!A727))</f>
        <v/>
      </c>
      <c r="L727" s="156" t="str">
        <f t="shared" si="46"/>
        <v/>
      </c>
      <c r="M727" s="156" t="str">
        <f>IF(ISBLANK('Entladung des Speichers'!A727),"",'Entladung des Speichers'!C727)</f>
        <v/>
      </c>
      <c r="N727" s="155" t="str">
        <f>IF(ISBLANK('Beladung des Speichers'!A727),"",SUMIFS('Entladung des Speichers'!$E$17:$E$1001,'Entladung des Speichers'!$A$17:$A$1001,'Ergebnis (detailliert)'!$A$17:$A$300))</f>
        <v/>
      </c>
      <c r="O727" s="113" t="str">
        <f t="shared" si="47"/>
        <v/>
      </c>
      <c r="P727" s="17" t="str">
        <f>IFERROR(IF(A727="","",N727*'Ergebnis (detailliert)'!J727/'Ergebnis (detailliert)'!I727),0)</f>
        <v/>
      </c>
      <c r="Q727" s="95" t="str">
        <f t="shared" si="48"/>
        <v/>
      </c>
      <c r="R727" s="96" t="str">
        <f t="shared" si="49"/>
        <v/>
      </c>
      <c r="S727" s="97" t="str">
        <f>IF(A727="","",IF(LOOKUP(A727,Stammdaten!$A$17:$A$1001,Stammdaten!$G$17:$G$1001)="Nein",0,IF(ISBLANK('Beladung des Speichers'!A727),"",ROUND(MIN(J727,Q727)*-1,2))))</f>
        <v/>
      </c>
    </row>
    <row r="728" spans="1:19" x14ac:dyDescent="0.2">
      <c r="A728" s="98" t="str">
        <f>IF('Beladung des Speichers'!A728="","",'Beladung des Speichers'!A728)</f>
        <v/>
      </c>
      <c r="B728" s="98" t="str">
        <f>IF('Beladung des Speichers'!B728="","",'Beladung des Speichers'!B728)</f>
        <v/>
      </c>
      <c r="C728" s="150" t="str">
        <f>IF(ISBLANK('Beladung des Speichers'!A728),"",SUMIFS('Beladung des Speichers'!$C$17:$C$300,'Beladung des Speichers'!$A$17:$A$300,A728)-SUMIFS('Entladung des Speichers'!$C$17:$C$300,'Entladung des Speichers'!$A$17:$A$300,A728)+SUMIFS(Füllstände!$B$17:$B$299,Füllstände!$A$17:$A$299,A728)-SUMIFS(Füllstände!$C$17:$C$299,Füllstände!$A$17:$A$299,A728))</f>
        <v/>
      </c>
      <c r="D728" s="151" t="str">
        <f>IF(ISBLANK('Beladung des Speichers'!A728),"",C728*'Beladung des Speichers'!C728/SUMIFS('Beladung des Speichers'!$C$17:$C$300,'Beladung des Speichers'!$A$17:$A$300,A728))</f>
        <v/>
      </c>
      <c r="E728" s="152" t="str">
        <f>IF(ISBLANK('Beladung des Speichers'!A728),"",1/SUMIFS('Beladung des Speichers'!$C$17:$C$300,'Beladung des Speichers'!$A$17:$A$300,A728)*C728*SUMIF($A$17:$A$300,A728,'Beladung des Speichers'!$E$17:$E$300))</f>
        <v/>
      </c>
      <c r="F728" s="153" t="str">
        <f>IF(ISBLANK('Beladung des Speichers'!A728),"",IF(C728=0,"0,00",D728/C728*E728))</f>
        <v/>
      </c>
      <c r="G728" s="154" t="str">
        <f>IF(ISBLANK('Beladung des Speichers'!A728),"",SUMIFS('Beladung des Speichers'!$C$17:$C$300,'Beladung des Speichers'!$A$17:$A$300,A728))</f>
        <v/>
      </c>
      <c r="H728" s="112" t="str">
        <f>IF(ISBLANK('Beladung des Speichers'!A728),"",'Beladung des Speichers'!C728)</f>
        <v/>
      </c>
      <c r="I728" s="155" t="str">
        <f>IF(ISBLANK('Beladung des Speichers'!A728),"",SUMIFS('Beladung des Speichers'!$E$17:$E$1001,'Beladung des Speichers'!$A$17:$A$1001,'Ergebnis (detailliert)'!A728))</f>
        <v/>
      </c>
      <c r="J728" s="113" t="str">
        <f>IF(ISBLANK('Beladung des Speichers'!A728),"",'Beladung des Speichers'!E728)</f>
        <v/>
      </c>
      <c r="K728" s="155" t="str">
        <f>IF(ISBLANK('Beladung des Speichers'!A728),"",SUMIFS('Entladung des Speichers'!$C$17:$C$1001,'Entladung des Speichers'!$A$17:$A$1001,'Ergebnis (detailliert)'!A728))</f>
        <v/>
      </c>
      <c r="L728" s="156" t="str">
        <f t="shared" si="46"/>
        <v/>
      </c>
      <c r="M728" s="156" t="str">
        <f>IF(ISBLANK('Entladung des Speichers'!A728),"",'Entladung des Speichers'!C728)</f>
        <v/>
      </c>
      <c r="N728" s="155" t="str">
        <f>IF(ISBLANK('Beladung des Speichers'!A728),"",SUMIFS('Entladung des Speichers'!$E$17:$E$1001,'Entladung des Speichers'!$A$17:$A$1001,'Ergebnis (detailliert)'!$A$17:$A$300))</f>
        <v/>
      </c>
      <c r="O728" s="113" t="str">
        <f t="shared" si="47"/>
        <v/>
      </c>
      <c r="P728" s="17" t="str">
        <f>IFERROR(IF(A728="","",N728*'Ergebnis (detailliert)'!J728/'Ergebnis (detailliert)'!I728),0)</f>
        <v/>
      </c>
      <c r="Q728" s="95" t="str">
        <f t="shared" si="48"/>
        <v/>
      </c>
      <c r="R728" s="96" t="str">
        <f t="shared" si="49"/>
        <v/>
      </c>
      <c r="S728" s="97" t="str">
        <f>IF(A728="","",IF(LOOKUP(A728,Stammdaten!$A$17:$A$1001,Stammdaten!$G$17:$G$1001)="Nein",0,IF(ISBLANK('Beladung des Speichers'!A728),"",ROUND(MIN(J728,Q728)*-1,2))))</f>
        <v/>
      </c>
    </row>
    <row r="729" spans="1:19" x14ac:dyDescent="0.2">
      <c r="A729" s="98" t="str">
        <f>IF('Beladung des Speichers'!A729="","",'Beladung des Speichers'!A729)</f>
        <v/>
      </c>
      <c r="B729" s="98" t="str">
        <f>IF('Beladung des Speichers'!B729="","",'Beladung des Speichers'!B729)</f>
        <v/>
      </c>
      <c r="C729" s="150" t="str">
        <f>IF(ISBLANK('Beladung des Speichers'!A729),"",SUMIFS('Beladung des Speichers'!$C$17:$C$300,'Beladung des Speichers'!$A$17:$A$300,A729)-SUMIFS('Entladung des Speichers'!$C$17:$C$300,'Entladung des Speichers'!$A$17:$A$300,A729)+SUMIFS(Füllstände!$B$17:$B$299,Füllstände!$A$17:$A$299,A729)-SUMIFS(Füllstände!$C$17:$C$299,Füllstände!$A$17:$A$299,A729))</f>
        <v/>
      </c>
      <c r="D729" s="151" t="str">
        <f>IF(ISBLANK('Beladung des Speichers'!A729),"",C729*'Beladung des Speichers'!C729/SUMIFS('Beladung des Speichers'!$C$17:$C$300,'Beladung des Speichers'!$A$17:$A$300,A729))</f>
        <v/>
      </c>
      <c r="E729" s="152" t="str">
        <f>IF(ISBLANK('Beladung des Speichers'!A729),"",1/SUMIFS('Beladung des Speichers'!$C$17:$C$300,'Beladung des Speichers'!$A$17:$A$300,A729)*C729*SUMIF($A$17:$A$300,A729,'Beladung des Speichers'!$E$17:$E$300))</f>
        <v/>
      </c>
      <c r="F729" s="153" t="str">
        <f>IF(ISBLANK('Beladung des Speichers'!A729),"",IF(C729=0,"0,00",D729/C729*E729))</f>
        <v/>
      </c>
      <c r="G729" s="154" t="str">
        <f>IF(ISBLANK('Beladung des Speichers'!A729),"",SUMIFS('Beladung des Speichers'!$C$17:$C$300,'Beladung des Speichers'!$A$17:$A$300,A729))</f>
        <v/>
      </c>
      <c r="H729" s="112" t="str">
        <f>IF(ISBLANK('Beladung des Speichers'!A729),"",'Beladung des Speichers'!C729)</f>
        <v/>
      </c>
      <c r="I729" s="155" t="str">
        <f>IF(ISBLANK('Beladung des Speichers'!A729),"",SUMIFS('Beladung des Speichers'!$E$17:$E$1001,'Beladung des Speichers'!$A$17:$A$1001,'Ergebnis (detailliert)'!A729))</f>
        <v/>
      </c>
      <c r="J729" s="113" t="str">
        <f>IF(ISBLANK('Beladung des Speichers'!A729),"",'Beladung des Speichers'!E729)</f>
        <v/>
      </c>
      <c r="K729" s="155" t="str">
        <f>IF(ISBLANK('Beladung des Speichers'!A729),"",SUMIFS('Entladung des Speichers'!$C$17:$C$1001,'Entladung des Speichers'!$A$17:$A$1001,'Ergebnis (detailliert)'!A729))</f>
        <v/>
      </c>
      <c r="L729" s="156" t="str">
        <f t="shared" si="46"/>
        <v/>
      </c>
      <c r="M729" s="156" t="str">
        <f>IF(ISBLANK('Entladung des Speichers'!A729),"",'Entladung des Speichers'!C729)</f>
        <v/>
      </c>
      <c r="N729" s="155" t="str">
        <f>IF(ISBLANK('Beladung des Speichers'!A729),"",SUMIFS('Entladung des Speichers'!$E$17:$E$1001,'Entladung des Speichers'!$A$17:$A$1001,'Ergebnis (detailliert)'!$A$17:$A$300))</f>
        <v/>
      </c>
      <c r="O729" s="113" t="str">
        <f t="shared" si="47"/>
        <v/>
      </c>
      <c r="P729" s="17" t="str">
        <f>IFERROR(IF(A729="","",N729*'Ergebnis (detailliert)'!J729/'Ergebnis (detailliert)'!I729),0)</f>
        <v/>
      </c>
      <c r="Q729" s="95" t="str">
        <f t="shared" si="48"/>
        <v/>
      </c>
      <c r="R729" s="96" t="str">
        <f t="shared" si="49"/>
        <v/>
      </c>
      <c r="S729" s="97" t="str">
        <f>IF(A729="","",IF(LOOKUP(A729,Stammdaten!$A$17:$A$1001,Stammdaten!$G$17:$G$1001)="Nein",0,IF(ISBLANK('Beladung des Speichers'!A729),"",ROUND(MIN(J729,Q729)*-1,2))))</f>
        <v/>
      </c>
    </row>
    <row r="730" spans="1:19" x14ac:dyDescent="0.2">
      <c r="A730" s="98" t="str">
        <f>IF('Beladung des Speichers'!A730="","",'Beladung des Speichers'!A730)</f>
        <v/>
      </c>
      <c r="B730" s="98" t="str">
        <f>IF('Beladung des Speichers'!B730="","",'Beladung des Speichers'!B730)</f>
        <v/>
      </c>
      <c r="C730" s="150" t="str">
        <f>IF(ISBLANK('Beladung des Speichers'!A730),"",SUMIFS('Beladung des Speichers'!$C$17:$C$300,'Beladung des Speichers'!$A$17:$A$300,A730)-SUMIFS('Entladung des Speichers'!$C$17:$C$300,'Entladung des Speichers'!$A$17:$A$300,A730)+SUMIFS(Füllstände!$B$17:$B$299,Füllstände!$A$17:$A$299,A730)-SUMIFS(Füllstände!$C$17:$C$299,Füllstände!$A$17:$A$299,A730))</f>
        <v/>
      </c>
      <c r="D730" s="151" t="str">
        <f>IF(ISBLANK('Beladung des Speichers'!A730),"",C730*'Beladung des Speichers'!C730/SUMIFS('Beladung des Speichers'!$C$17:$C$300,'Beladung des Speichers'!$A$17:$A$300,A730))</f>
        <v/>
      </c>
      <c r="E730" s="152" t="str">
        <f>IF(ISBLANK('Beladung des Speichers'!A730),"",1/SUMIFS('Beladung des Speichers'!$C$17:$C$300,'Beladung des Speichers'!$A$17:$A$300,A730)*C730*SUMIF($A$17:$A$300,A730,'Beladung des Speichers'!$E$17:$E$300))</f>
        <v/>
      </c>
      <c r="F730" s="153" t="str">
        <f>IF(ISBLANK('Beladung des Speichers'!A730),"",IF(C730=0,"0,00",D730/C730*E730))</f>
        <v/>
      </c>
      <c r="G730" s="154" t="str">
        <f>IF(ISBLANK('Beladung des Speichers'!A730),"",SUMIFS('Beladung des Speichers'!$C$17:$C$300,'Beladung des Speichers'!$A$17:$A$300,A730))</f>
        <v/>
      </c>
      <c r="H730" s="112" t="str">
        <f>IF(ISBLANK('Beladung des Speichers'!A730),"",'Beladung des Speichers'!C730)</f>
        <v/>
      </c>
      <c r="I730" s="155" t="str">
        <f>IF(ISBLANK('Beladung des Speichers'!A730),"",SUMIFS('Beladung des Speichers'!$E$17:$E$1001,'Beladung des Speichers'!$A$17:$A$1001,'Ergebnis (detailliert)'!A730))</f>
        <v/>
      </c>
      <c r="J730" s="113" t="str">
        <f>IF(ISBLANK('Beladung des Speichers'!A730),"",'Beladung des Speichers'!E730)</f>
        <v/>
      </c>
      <c r="K730" s="155" t="str">
        <f>IF(ISBLANK('Beladung des Speichers'!A730),"",SUMIFS('Entladung des Speichers'!$C$17:$C$1001,'Entladung des Speichers'!$A$17:$A$1001,'Ergebnis (detailliert)'!A730))</f>
        <v/>
      </c>
      <c r="L730" s="156" t="str">
        <f t="shared" si="46"/>
        <v/>
      </c>
      <c r="M730" s="156" t="str">
        <f>IF(ISBLANK('Entladung des Speichers'!A730),"",'Entladung des Speichers'!C730)</f>
        <v/>
      </c>
      <c r="N730" s="155" t="str">
        <f>IF(ISBLANK('Beladung des Speichers'!A730),"",SUMIFS('Entladung des Speichers'!$E$17:$E$1001,'Entladung des Speichers'!$A$17:$A$1001,'Ergebnis (detailliert)'!$A$17:$A$300))</f>
        <v/>
      </c>
      <c r="O730" s="113" t="str">
        <f t="shared" si="47"/>
        <v/>
      </c>
      <c r="P730" s="17" t="str">
        <f>IFERROR(IF(A730="","",N730*'Ergebnis (detailliert)'!J730/'Ergebnis (detailliert)'!I730),0)</f>
        <v/>
      </c>
      <c r="Q730" s="95" t="str">
        <f t="shared" si="48"/>
        <v/>
      </c>
      <c r="R730" s="96" t="str">
        <f t="shared" si="49"/>
        <v/>
      </c>
      <c r="S730" s="97" t="str">
        <f>IF(A730="","",IF(LOOKUP(A730,Stammdaten!$A$17:$A$1001,Stammdaten!$G$17:$G$1001)="Nein",0,IF(ISBLANK('Beladung des Speichers'!A730),"",ROUND(MIN(J730,Q730)*-1,2))))</f>
        <v/>
      </c>
    </row>
    <row r="731" spans="1:19" x14ac:dyDescent="0.2">
      <c r="A731" s="98" t="str">
        <f>IF('Beladung des Speichers'!A731="","",'Beladung des Speichers'!A731)</f>
        <v/>
      </c>
      <c r="B731" s="98" t="str">
        <f>IF('Beladung des Speichers'!B731="","",'Beladung des Speichers'!B731)</f>
        <v/>
      </c>
      <c r="C731" s="150" t="str">
        <f>IF(ISBLANK('Beladung des Speichers'!A731),"",SUMIFS('Beladung des Speichers'!$C$17:$C$300,'Beladung des Speichers'!$A$17:$A$300,A731)-SUMIFS('Entladung des Speichers'!$C$17:$C$300,'Entladung des Speichers'!$A$17:$A$300,A731)+SUMIFS(Füllstände!$B$17:$B$299,Füllstände!$A$17:$A$299,A731)-SUMIFS(Füllstände!$C$17:$C$299,Füllstände!$A$17:$A$299,A731))</f>
        <v/>
      </c>
      <c r="D731" s="151" t="str">
        <f>IF(ISBLANK('Beladung des Speichers'!A731),"",C731*'Beladung des Speichers'!C731/SUMIFS('Beladung des Speichers'!$C$17:$C$300,'Beladung des Speichers'!$A$17:$A$300,A731))</f>
        <v/>
      </c>
      <c r="E731" s="152" t="str">
        <f>IF(ISBLANK('Beladung des Speichers'!A731),"",1/SUMIFS('Beladung des Speichers'!$C$17:$C$300,'Beladung des Speichers'!$A$17:$A$300,A731)*C731*SUMIF($A$17:$A$300,A731,'Beladung des Speichers'!$E$17:$E$300))</f>
        <v/>
      </c>
      <c r="F731" s="153" t="str">
        <f>IF(ISBLANK('Beladung des Speichers'!A731),"",IF(C731=0,"0,00",D731/C731*E731))</f>
        <v/>
      </c>
      <c r="G731" s="154" t="str">
        <f>IF(ISBLANK('Beladung des Speichers'!A731),"",SUMIFS('Beladung des Speichers'!$C$17:$C$300,'Beladung des Speichers'!$A$17:$A$300,A731))</f>
        <v/>
      </c>
      <c r="H731" s="112" t="str">
        <f>IF(ISBLANK('Beladung des Speichers'!A731),"",'Beladung des Speichers'!C731)</f>
        <v/>
      </c>
      <c r="I731" s="155" t="str">
        <f>IF(ISBLANK('Beladung des Speichers'!A731),"",SUMIFS('Beladung des Speichers'!$E$17:$E$1001,'Beladung des Speichers'!$A$17:$A$1001,'Ergebnis (detailliert)'!A731))</f>
        <v/>
      </c>
      <c r="J731" s="113" t="str">
        <f>IF(ISBLANK('Beladung des Speichers'!A731),"",'Beladung des Speichers'!E731)</f>
        <v/>
      </c>
      <c r="K731" s="155" t="str">
        <f>IF(ISBLANK('Beladung des Speichers'!A731),"",SUMIFS('Entladung des Speichers'!$C$17:$C$1001,'Entladung des Speichers'!$A$17:$A$1001,'Ergebnis (detailliert)'!A731))</f>
        <v/>
      </c>
      <c r="L731" s="156" t="str">
        <f t="shared" si="46"/>
        <v/>
      </c>
      <c r="M731" s="156" t="str">
        <f>IF(ISBLANK('Entladung des Speichers'!A731),"",'Entladung des Speichers'!C731)</f>
        <v/>
      </c>
      <c r="N731" s="155" t="str">
        <f>IF(ISBLANK('Beladung des Speichers'!A731),"",SUMIFS('Entladung des Speichers'!$E$17:$E$1001,'Entladung des Speichers'!$A$17:$A$1001,'Ergebnis (detailliert)'!$A$17:$A$300))</f>
        <v/>
      </c>
      <c r="O731" s="113" t="str">
        <f t="shared" si="47"/>
        <v/>
      </c>
      <c r="P731" s="17" t="str">
        <f>IFERROR(IF(A731="","",N731*'Ergebnis (detailliert)'!J731/'Ergebnis (detailliert)'!I731),0)</f>
        <v/>
      </c>
      <c r="Q731" s="95" t="str">
        <f t="shared" si="48"/>
        <v/>
      </c>
      <c r="R731" s="96" t="str">
        <f t="shared" si="49"/>
        <v/>
      </c>
      <c r="S731" s="97" t="str">
        <f>IF(A731="","",IF(LOOKUP(A731,Stammdaten!$A$17:$A$1001,Stammdaten!$G$17:$G$1001)="Nein",0,IF(ISBLANK('Beladung des Speichers'!A731),"",ROUND(MIN(J731,Q731)*-1,2))))</f>
        <v/>
      </c>
    </row>
    <row r="732" spans="1:19" x14ac:dyDescent="0.2">
      <c r="A732" s="98" t="str">
        <f>IF('Beladung des Speichers'!A732="","",'Beladung des Speichers'!A732)</f>
        <v/>
      </c>
      <c r="B732" s="98" t="str">
        <f>IF('Beladung des Speichers'!B732="","",'Beladung des Speichers'!B732)</f>
        <v/>
      </c>
      <c r="C732" s="150" t="str">
        <f>IF(ISBLANK('Beladung des Speichers'!A732),"",SUMIFS('Beladung des Speichers'!$C$17:$C$300,'Beladung des Speichers'!$A$17:$A$300,A732)-SUMIFS('Entladung des Speichers'!$C$17:$C$300,'Entladung des Speichers'!$A$17:$A$300,A732)+SUMIFS(Füllstände!$B$17:$B$299,Füllstände!$A$17:$A$299,A732)-SUMIFS(Füllstände!$C$17:$C$299,Füllstände!$A$17:$A$299,A732))</f>
        <v/>
      </c>
      <c r="D732" s="151" t="str">
        <f>IF(ISBLANK('Beladung des Speichers'!A732),"",C732*'Beladung des Speichers'!C732/SUMIFS('Beladung des Speichers'!$C$17:$C$300,'Beladung des Speichers'!$A$17:$A$300,A732))</f>
        <v/>
      </c>
      <c r="E732" s="152" t="str">
        <f>IF(ISBLANK('Beladung des Speichers'!A732),"",1/SUMIFS('Beladung des Speichers'!$C$17:$C$300,'Beladung des Speichers'!$A$17:$A$300,A732)*C732*SUMIF($A$17:$A$300,A732,'Beladung des Speichers'!$E$17:$E$300))</f>
        <v/>
      </c>
      <c r="F732" s="153" t="str">
        <f>IF(ISBLANK('Beladung des Speichers'!A732),"",IF(C732=0,"0,00",D732/C732*E732))</f>
        <v/>
      </c>
      <c r="G732" s="154" t="str">
        <f>IF(ISBLANK('Beladung des Speichers'!A732),"",SUMIFS('Beladung des Speichers'!$C$17:$C$300,'Beladung des Speichers'!$A$17:$A$300,A732))</f>
        <v/>
      </c>
      <c r="H732" s="112" t="str">
        <f>IF(ISBLANK('Beladung des Speichers'!A732),"",'Beladung des Speichers'!C732)</f>
        <v/>
      </c>
      <c r="I732" s="155" t="str">
        <f>IF(ISBLANK('Beladung des Speichers'!A732),"",SUMIFS('Beladung des Speichers'!$E$17:$E$1001,'Beladung des Speichers'!$A$17:$A$1001,'Ergebnis (detailliert)'!A732))</f>
        <v/>
      </c>
      <c r="J732" s="113" t="str">
        <f>IF(ISBLANK('Beladung des Speichers'!A732),"",'Beladung des Speichers'!E732)</f>
        <v/>
      </c>
      <c r="K732" s="155" t="str">
        <f>IF(ISBLANK('Beladung des Speichers'!A732),"",SUMIFS('Entladung des Speichers'!$C$17:$C$1001,'Entladung des Speichers'!$A$17:$A$1001,'Ergebnis (detailliert)'!A732))</f>
        <v/>
      </c>
      <c r="L732" s="156" t="str">
        <f t="shared" si="46"/>
        <v/>
      </c>
      <c r="M732" s="156" t="str">
        <f>IF(ISBLANK('Entladung des Speichers'!A732),"",'Entladung des Speichers'!C732)</f>
        <v/>
      </c>
      <c r="N732" s="155" t="str">
        <f>IF(ISBLANK('Beladung des Speichers'!A732),"",SUMIFS('Entladung des Speichers'!$E$17:$E$1001,'Entladung des Speichers'!$A$17:$A$1001,'Ergebnis (detailliert)'!$A$17:$A$300))</f>
        <v/>
      </c>
      <c r="O732" s="113" t="str">
        <f t="shared" si="47"/>
        <v/>
      </c>
      <c r="P732" s="17" t="str">
        <f>IFERROR(IF(A732="","",N732*'Ergebnis (detailliert)'!J732/'Ergebnis (detailliert)'!I732),0)</f>
        <v/>
      </c>
      <c r="Q732" s="95" t="str">
        <f t="shared" si="48"/>
        <v/>
      </c>
      <c r="R732" s="96" t="str">
        <f t="shared" si="49"/>
        <v/>
      </c>
      <c r="S732" s="97" t="str">
        <f>IF(A732="","",IF(LOOKUP(A732,Stammdaten!$A$17:$A$1001,Stammdaten!$G$17:$G$1001)="Nein",0,IF(ISBLANK('Beladung des Speichers'!A732),"",ROUND(MIN(J732,Q732)*-1,2))))</f>
        <v/>
      </c>
    </row>
    <row r="733" spans="1:19" x14ac:dyDescent="0.2">
      <c r="A733" s="98" t="str">
        <f>IF('Beladung des Speichers'!A733="","",'Beladung des Speichers'!A733)</f>
        <v/>
      </c>
      <c r="B733" s="98" t="str">
        <f>IF('Beladung des Speichers'!B733="","",'Beladung des Speichers'!B733)</f>
        <v/>
      </c>
      <c r="C733" s="150" t="str">
        <f>IF(ISBLANK('Beladung des Speichers'!A733),"",SUMIFS('Beladung des Speichers'!$C$17:$C$300,'Beladung des Speichers'!$A$17:$A$300,A733)-SUMIFS('Entladung des Speichers'!$C$17:$C$300,'Entladung des Speichers'!$A$17:$A$300,A733)+SUMIFS(Füllstände!$B$17:$B$299,Füllstände!$A$17:$A$299,A733)-SUMIFS(Füllstände!$C$17:$C$299,Füllstände!$A$17:$A$299,A733))</f>
        <v/>
      </c>
      <c r="D733" s="151" t="str">
        <f>IF(ISBLANK('Beladung des Speichers'!A733),"",C733*'Beladung des Speichers'!C733/SUMIFS('Beladung des Speichers'!$C$17:$C$300,'Beladung des Speichers'!$A$17:$A$300,A733))</f>
        <v/>
      </c>
      <c r="E733" s="152" t="str">
        <f>IF(ISBLANK('Beladung des Speichers'!A733),"",1/SUMIFS('Beladung des Speichers'!$C$17:$C$300,'Beladung des Speichers'!$A$17:$A$300,A733)*C733*SUMIF($A$17:$A$300,A733,'Beladung des Speichers'!$E$17:$E$300))</f>
        <v/>
      </c>
      <c r="F733" s="153" t="str">
        <f>IF(ISBLANK('Beladung des Speichers'!A733),"",IF(C733=0,"0,00",D733/C733*E733))</f>
        <v/>
      </c>
      <c r="G733" s="154" t="str">
        <f>IF(ISBLANK('Beladung des Speichers'!A733),"",SUMIFS('Beladung des Speichers'!$C$17:$C$300,'Beladung des Speichers'!$A$17:$A$300,A733))</f>
        <v/>
      </c>
      <c r="H733" s="112" t="str">
        <f>IF(ISBLANK('Beladung des Speichers'!A733),"",'Beladung des Speichers'!C733)</f>
        <v/>
      </c>
      <c r="I733" s="155" t="str">
        <f>IF(ISBLANK('Beladung des Speichers'!A733),"",SUMIFS('Beladung des Speichers'!$E$17:$E$1001,'Beladung des Speichers'!$A$17:$A$1001,'Ergebnis (detailliert)'!A733))</f>
        <v/>
      </c>
      <c r="J733" s="113" t="str">
        <f>IF(ISBLANK('Beladung des Speichers'!A733),"",'Beladung des Speichers'!E733)</f>
        <v/>
      </c>
      <c r="K733" s="155" t="str">
        <f>IF(ISBLANK('Beladung des Speichers'!A733),"",SUMIFS('Entladung des Speichers'!$C$17:$C$1001,'Entladung des Speichers'!$A$17:$A$1001,'Ergebnis (detailliert)'!A733))</f>
        <v/>
      </c>
      <c r="L733" s="156" t="str">
        <f t="shared" si="46"/>
        <v/>
      </c>
      <c r="M733" s="156" t="str">
        <f>IF(ISBLANK('Entladung des Speichers'!A733),"",'Entladung des Speichers'!C733)</f>
        <v/>
      </c>
      <c r="N733" s="155" t="str">
        <f>IF(ISBLANK('Beladung des Speichers'!A733),"",SUMIFS('Entladung des Speichers'!$E$17:$E$1001,'Entladung des Speichers'!$A$17:$A$1001,'Ergebnis (detailliert)'!$A$17:$A$300))</f>
        <v/>
      </c>
      <c r="O733" s="113" t="str">
        <f t="shared" si="47"/>
        <v/>
      </c>
      <c r="P733" s="17" t="str">
        <f>IFERROR(IF(A733="","",N733*'Ergebnis (detailliert)'!J733/'Ergebnis (detailliert)'!I733),0)</f>
        <v/>
      </c>
      <c r="Q733" s="95" t="str">
        <f t="shared" si="48"/>
        <v/>
      </c>
      <c r="R733" s="96" t="str">
        <f t="shared" si="49"/>
        <v/>
      </c>
      <c r="S733" s="97" t="str">
        <f>IF(A733="","",IF(LOOKUP(A733,Stammdaten!$A$17:$A$1001,Stammdaten!$G$17:$G$1001)="Nein",0,IF(ISBLANK('Beladung des Speichers'!A733),"",ROUND(MIN(J733,Q733)*-1,2))))</f>
        <v/>
      </c>
    </row>
    <row r="734" spans="1:19" x14ac:dyDescent="0.2">
      <c r="A734" s="98" t="str">
        <f>IF('Beladung des Speichers'!A734="","",'Beladung des Speichers'!A734)</f>
        <v/>
      </c>
      <c r="B734" s="98" t="str">
        <f>IF('Beladung des Speichers'!B734="","",'Beladung des Speichers'!B734)</f>
        <v/>
      </c>
      <c r="C734" s="150" t="str">
        <f>IF(ISBLANK('Beladung des Speichers'!A734),"",SUMIFS('Beladung des Speichers'!$C$17:$C$300,'Beladung des Speichers'!$A$17:$A$300,A734)-SUMIFS('Entladung des Speichers'!$C$17:$C$300,'Entladung des Speichers'!$A$17:$A$300,A734)+SUMIFS(Füllstände!$B$17:$B$299,Füllstände!$A$17:$A$299,A734)-SUMIFS(Füllstände!$C$17:$C$299,Füllstände!$A$17:$A$299,A734))</f>
        <v/>
      </c>
      <c r="D734" s="151" t="str">
        <f>IF(ISBLANK('Beladung des Speichers'!A734),"",C734*'Beladung des Speichers'!C734/SUMIFS('Beladung des Speichers'!$C$17:$C$300,'Beladung des Speichers'!$A$17:$A$300,A734))</f>
        <v/>
      </c>
      <c r="E734" s="152" t="str">
        <f>IF(ISBLANK('Beladung des Speichers'!A734),"",1/SUMIFS('Beladung des Speichers'!$C$17:$C$300,'Beladung des Speichers'!$A$17:$A$300,A734)*C734*SUMIF($A$17:$A$300,A734,'Beladung des Speichers'!$E$17:$E$300))</f>
        <v/>
      </c>
      <c r="F734" s="153" t="str">
        <f>IF(ISBLANK('Beladung des Speichers'!A734),"",IF(C734=0,"0,00",D734/C734*E734))</f>
        <v/>
      </c>
      <c r="G734" s="154" t="str">
        <f>IF(ISBLANK('Beladung des Speichers'!A734),"",SUMIFS('Beladung des Speichers'!$C$17:$C$300,'Beladung des Speichers'!$A$17:$A$300,A734))</f>
        <v/>
      </c>
      <c r="H734" s="112" t="str">
        <f>IF(ISBLANK('Beladung des Speichers'!A734),"",'Beladung des Speichers'!C734)</f>
        <v/>
      </c>
      <c r="I734" s="155" t="str">
        <f>IF(ISBLANK('Beladung des Speichers'!A734),"",SUMIFS('Beladung des Speichers'!$E$17:$E$1001,'Beladung des Speichers'!$A$17:$A$1001,'Ergebnis (detailliert)'!A734))</f>
        <v/>
      </c>
      <c r="J734" s="113" t="str">
        <f>IF(ISBLANK('Beladung des Speichers'!A734),"",'Beladung des Speichers'!E734)</f>
        <v/>
      </c>
      <c r="K734" s="155" t="str">
        <f>IF(ISBLANK('Beladung des Speichers'!A734),"",SUMIFS('Entladung des Speichers'!$C$17:$C$1001,'Entladung des Speichers'!$A$17:$A$1001,'Ergebnis (detailliert)'!A734))</f>
        <v/>
      </c>
      <c r="L734" s="156" t="str">
        <f t="shared" si="46"/>
        <v/>
      </c>
      <c r="M734" s="156" t="str">
        <f>IF(ISBLANK('Entladung des Speichers'!A734),"",'Entladung des Speichers'!C734)</f>
        <v/>
      </c>
      <c r="N734" s="155" t="str">
        <f>IF(ISBLANK('Beladung des Speichers'!A734),"",SUMIFS('Entladung des Speichers'!$E$17:$E$1001,'Entladung des Speichers'!$A$17:$A$1001,'Ergebnis (detailliert)'!$A$17:$A$300))</f>
        <v/>
      </c>
      <c r="O734" s="113" t="str">
        <f t="shared" si="47"/>
        <v/>
      </c>
      <c r="P734" s="17" t="str">
        <f>IFERROR(IF(A734="","",N734*'Ergebnis (detailliert)'!J734/'Ergebnis (detailliert)'!I734),0)</f>
        <v/>
      </c>
      <c r="Q734" s="95" t="str">
        <f t="shared" si="48"/>
        <v/>
      </c>
      <c r="R734" s="96" t="str">
        <f t="shared" si="49"/>
        <v/>
      </c>
      <c r="S734" s="97" t="str">
        <f>IF(A734="","",IF(LOOKUP(A734,Stammdaten!$A$17:$A$1001,Stammdaten!$G$17:$G$1001)="Nein",0,IF(ISBLANK('Beladung des Speichers'!A734),"",ROUND(MIN(J734,Q734)*-1,2))))</f>
        <v/>
      </c>
    </row>
    <row r="735" spans="1:19" x14ac:dyDescent="0.2">
      <c r="A735" s="98" t="str">
        <f>IF('Beladung des Speichers'!A735="","",'Beladung des Speichers'!A735)</f>
        <v/>
      </c>
      <c r="B735" s="98" t="str">
        <f>IF('Beladung des Speichers'!B735="","",'Beladung des Speichers'!B735)</f>
        <v/>
      </c>
      <c r="C735" s="150" t="str">
        <f>IF(ISBLANK('Beladung des Speichers'!A735),"",SUMIFS('Beladung des Speichers'!$C$17:$C$300,'Beladung des Speichers'!$A$17:$A$300,A735)-SUMIFS('Entladung des Speichers'!$C$17:$C$300,'Entladung des Speichers'!$A$17:$A$300,A735)+SUMIFS(Füllstände!$B$17:$B$299,Füllstände!$A$17:$A$299,A735)-SUMIFS(Füllstände!$C$17:$C$299,Füllstände!$A$17:$A$299,A735))</f>
        <v/>
      </c>
      <c r="D735" s="151" t="str">
        <f>IF(ISBLANK('Beladung des Speichers'!A735),"",C735*'Beladung des Speichers'!C735/SUMIFS('Beladung des Speichers'!$C$17:$C$300,'Beladung des Speichers'!$A$17:$A$300,A735))</f>
        <v/>
      </c>
      <c r="E735" s="152" t="str">
        <f>IF(ISBLANK('Beladung des Speichers'!A735),"",1/SUMIFS('Beladung des Speichers'!$C$17:$C$300,'Beladung des Speichers'!$A$17:$A$300,A735)*C735*SUMIF($A$17:$A$300,A735,'Beladung des Speichers'!$E$17:$E$300))</f>
        <v/>
      </c>
      <c r="F735" s="153" t="str">
        <f>IF(ISBLANK('Beladung des Speichers'!A735),"",IF(C735=0,"0,00",D735/C735*E735))</f>
        <v/>
      </c>
      <c r="G735" s="154" t="str">
        <f>IF(ISBLANK('Beladung des Speichers'!A735),"",SUMIFS('Beladung des Speichers'!$C$17:$C$300,'Beladung des Speichers'!$A$17:$A$300,A735))</f>
        <v/>
      </c>
      <c r="H735" s="112" t="str">
        <f>IF(ISBLANK('Beladung des Speichers'!A735),"",'Beladung des Speichers'!C735)</f>
        <v/>
      </c>
      <c r="I735" s="155" t="str">
        <f>IF(ISBLANK('Beladung des Speichers'!A735),"",SUMIFS('Beladung des Speichers'!$E$17:$E$1001,'Beladung des Speichers'!$A$17:$A$1001,'Ergebnis (detailliert)'!A735))</f>
        <v/>
      </c>
      <c r="J735" s="113" t="str">
        <f>IF(ISBLANK('Beladung des Speichers'!A735),"",'Beladung des Speichers'!E735)</f>
        <v/>
      </c>
      <c r="K735" s="155" t="str">
        <f>IF(ISBLANK('Beladung des Speichers'!A735),"",SUMIFS('Entladung des Speichers'!$C$17:$C$1001,'Entladung des Speichers'!$A$17:$A$1001,'Ergebnis (detailliert)'!A735))</f>
        <v/>
      </c>
      <c r="L735" s="156" t="str">
        <f t="shared" si="46"/>
        <v/>
      </c>
      <c r="M735" s="156" t="str">
        <f>IF(ISBLANK('Entladung des Speichers'!A735),"",'Entladung des Speichers'!C735)</f>
        <v/>
      </c>
      <c r="N735" s="155" t="str">
        <f>IF(ISBLANK('Beladung des Speichers'!A735),"",SUMIFS('Entladung des Speichers'!$E$17:$E$1001,'Entladung des Speichers'!$A$17:$A$1001,'Ergebnis (detailliert)'!$A$17:$A$300))</f>
        <v/>
      </c>
      <c r="O735" s="113" t="str">
        <f t="shared" si="47"/>
        <v/>
      </c>
      <c r="P735" s="17" t="str">
        <f>IFERROR(IF(A735="","",N735*'Ergebnis (detailliert)'!J735/'Ergebnis (detailliert)'!I735),0)</f>
        <v/>
      </c>
      <c r="Q735" s="95" t="str">
        <f t="shared" si="48"/>
        <v/>
      </c>
      <c r="R735" s="96" t="str">
        <f t="shared" si="49"/>
        <v/>
      </c>
      <c r="S735" s="97" t="str">
        <f>IF(A735="","",IF(LOOKUP(A735,Stammdaten!$A$17:$A$1001,Stammdaten!$G$17:$G$1001)="Nein",0,IF(ISBLANK('Beladung des Speichers'!A735),"",ROUND(MIN(J735,Q735)*-1,2))))</f>
        <v/>
      </c>
    </row>
    <row r="736" spans="1:19" x14ac:dyDescent="0.2">
      <c r="A736" s="98" t="str">
        <f>IF('Beladung des Speichers'!A736="","",'Beladung des Speichers'!A736)</f>
        <v/>
      </c>
      <c r="B736" s="98" t="str">
        <f>IF('Beladung des Speichers'!B736="","",'Beladung des Speichers'!B736)</f>
        <v/>
      </c>
      <c r="C736" s="150" t="str">
        <f>IF(ISBLANK('Beladung des Speichers'!A736),"",SUMIFS('Beladung des Speichers'!$C$17:$C$300,'Beladung des Speichers'!$A$17:$A$300,A736)-SUMIFS('Entladung des Speichers'!$C$17:$C$300,'Entladung des Speichers'!$A$17:$A$300,A736)+SUMIFS(Füllstände!$B$17:$B$299,Füllstände!$A$17:$A$299,A736)-SUMIFS(Füllstände!$C$17:$C$299,Füllstände!$A$17:$A$299,A736))</f>
        <v/>
      </c>
      <c r="D736" s="151" t="str">
        <f>IF(ISBLANK('Beladung des Speichers'!A736),"",C736*'Beladung des Speichers'!C736/SUMIFS('Beladung des Speichers'!$C$17:$C$300,'Beladung des Speichers'!$A$17:$A$300,A736))</f>
        <v/>
      </c>
      <c r="E736" s="152" t="str">
        <f>IF(ISBLANK('Beladung des Speichers'!A736),"",1/SUMIFS('Beladung des Speichers'!$C$17:$C$300,'Beladung des Speichers'!$A$17:$A$300,A736)*C736*SUMIF($A$17:$A$300,A736,'Beladung des Speichers'!$E$17:$E$300))</f>
        <v/>
      </c>
      <c r="F736" s="153" t="str">
        <f>IF(ISBLANK('Beladung des Speichers'!A736),"",IF(C736=0,"0,00",D736/C736*E736))</f>
        <v/>
      </c>
      <c r="G736" s="154" t="str">
        <f>IF(ISBLANK('Beladung des Speichers'!A736),"",SUMIFS('Beladung des Speichers'!$C$17:$C$300,'Beladung des Speichers'!$A$17:$A$300,A736))</f>
        <v/>
      </c>
      <c r="H736" s="112" t="str">
        <f>IF(ISBLANK('Beladung des Speichers'!A736),"",'Beladung des Speichers'!C736)</f>
        <v/>
      </c>
      <c r="I736" s="155" t="str">
        <f>IF(ISBLANK('Beladung des Speichers'!A736),"",SUMIFS('Beladung des Speichers'!$E$17:$E$1001,'Beladung des Speichers'!$A$17:$A$1001,'Ergebnis (detailliert)'!A736))</f>
        <v/>
      </c>
      <c r="J736" s="113" t="str">
        <f>IF(ISBLANK('Beladung des Speichers'!A736),"",'Beladung des Speichers'!E736)</f>
        <v/>
      </c>
      <c r="K736" s="155" t="str">
        <f>IF(ISBLANK('Beladung des Speichers'!A736),"",SUMIFS('Entladung des Speichers'!$C$17:$C$1001,'Entladung des Speichers'!$A$17:$A$1001,'Ergebnis (detailliert)'!A736))</f>
        <v/>
      </c>
      <c r="L736" s="156" t="str">
        <f t="shared" si="46"/>
        <v/>
      </c>
      <c r="M736" s="156" t="str">
        <f>IF(ISBLANK('Entladung des Speichers'!A736),"",'Entladung des Speichers'!C736)</f>
        <v/>
      </c>
      <c r="N736" s="155" t="str">
        <f>IF(ISBLANK('Beladung des Speichers'!A736),"",SUMIFS('Entladung des Speichers'!$E$17:$E$1001,'Entladung des Speichers'!$A$17:$A$1001,'Ergebnis (detailliert)'!$A$17:$A$300))</f>
        <v/>
      </c>
      <c r="O736" s="113" t="str">
        <f t="shared" si="47"/>
        <v/>
      </c>
      <c r="P736" s="17" t="str">
        <f>IFERROR(IF(A736="","",N736*'Ergebnis (detailliert)'!J736/'Ergebnis (detailliert)'!I736),0)</f>
        <v/>
      </c>
      <c r="Q736" s="95" t="str">
        <f t="shared" si="48"/>
        <v/>
      </c>
      <c r="R736" s="96" t="str">
        <f t="shared" si="49"/>
        <v/>
      </c>
      <c r="S736" s="97" t="str">
        <f>IF(A736="","",IF(LOOKUP(A736,Stammdaten!$A$17:$A$1001,Stammdaten!$G$17:$G$1001)="Nein",0,IF(ISBLANK('Beladung des Speichers'!A736),"",ROUND(MIN(J736,Q736)*-1,2))))</f>
        <v/>
      </c>
    </row>
    <row r="737" spans="1:19" x14ac:dyDescent="0.2">
      <c r="A737" s="98" t="str">
        <f>IF('Beladung des Speichers'!A737="","",'Beladung des Speichers'!A737)</f>
        <v/>
      </c>
      <c r="B737" s="98" t="str">
        <f>IF('Beladung des Speichers'!B737="","",'Beladung des Speichers'!B737)</f>
        <v/>
      </c>
      <c r="C737" s="150" t="str">
        <f>IF(ISBLANK('Beladung des Speichers'!A737),"",SUMIFS('Beladung des Speichers'!$C$17:$C$300,'Beladung des Speichers'!$A$17:$A$300,A737)-SUMIFS('Entladung des Speichers'!$C$17:$C$300,'Entladung des Speichers'!$A$17:$A$300,A737)+SUMIFS(Füllstände!$B$17:$B$299,Füllstände!$A$17:$A$299,A737)-SUMIFS(Füllstände!$C$17:$C$299,Füllstände!$A$17:$A$299,A737))</f>
        <v/>
      </c>
      <c r="D737" s="151" t="str">
        <f>IF(ISBLANK('Beladung des Speichers'!A737),"",C737*'Beladung des Speichers'!C737/SUMIFS('Beladung des Speichers'!$C$17:$C$300,'Beladung des Speichers'!$A$17:$A$300,A737))</f>
        <v/>
      </c>
      <c r="E737" s="152" t="str">
        <f>IF(ISBLANK('Beladung des Speichers'!A737),"",1/SUMIFS('Beladung des Speichers'!$C$17:$C$300,'Beladung des Speichers'!$A$17:$A$300,A737)*C737*SUMIF($A$17:$A$300,A737,'Beladung des Speichers'!$E$17:$E$300))</f>
        <v/>
      </c>
      <c r="F737" s="153" t="str">
        <f>IF(ISBLANK('Beladung des Speichers'!A737),"",IF(C737=0,"0,00",D737/C737*E737))</f>
        <v/>
      </c>
      <c r="G737" s="154" t="str">
        <f>IF(ISBLANK('Beladung des Speichers'!A737),"",SUMIFS('Beladung des Speichers'!$C$17:$C$300,'Beladung des Speichers'!$A$17:$A$300,A737))</f>
        <v/>
      </c>
      <c r="H737" s="112" t="str">
        <f>IF(ISBLANK('Beladung des Speichers'!A737),"",'Beladung des Speichers'!C737)</f>
        <v/>
      </c>
      <c r="I737" s="155" t="str">
        <f>IF(ISBLANK('Beladung des Speichers'!A737),"",SUMIFS('Beladung des Speichers'!$E$17:$E$1001,'Beladung des Speichers'!$A$17:$A$1001,'Ergebnis (detailliert)'!A737))</f>
        <v/>
      </c>
      <c r="J737" s="113" t="str">
        <f>IF(ISBLANK('Beladung des Speichers'!A737),"",'Beladung des Speichers'!E737)</f>
        <v/>
      </c>
      <c r="K737" s="155" t="str">
        <f>IF(ISBLANK('Beladung des Speichers'!A737),"",SUMIFS('Entladung des Speichers'!$C$17:$C$1001,'Entladung des Speichers'!$A$17:$A$1001,'Ergebnis (detailliert)'!A737))</f>
        <v/>
      </c>
      <c r="L737" s="156" t="str">
        <f t="shared" si="46"/>
        <v/>
      </c>
      <c r="M737" s="156" t="str">
        <f>IF(ISBLANK('Entladung des Speichers'!A737),"",'Entladung des Speichers'!C737)</f>
        <v/>
      </c>
      <c r="N737" s="155" t="str">
        <f>IF(ISBLANK('Beladung des Speichers'!A737),"",SUMIFS('Entladung des Speichers'!$E$17:$E$1001,'Entladung des Speichers'!$A$17:$A$1001,'Ergebnis (detailliert)'!$A$17:$A$300))</f>
        <v/>
      </c>
      <c r="O737" s="113" t="str">
        <f t="shared" si="47"/>
        <v/>
      </c>
      <c r="P737" s="17" t="str">
        <f>IFERROR(IF(A737="","",N737*'Ergebnis (detailliert)'!J737/'Ergebnis (detailliert)'!I737),0)</f>
        <v/>
      </c>
      <c r="Q737" s="95" t="str">
        <f t="shared" si="48"/>
        <v/>
      </c>
      <c r="R737" s="96" t="str">
        <f t="shared" si="49"/>
        <v/>
      </c>
      <c r="S737" s="97" t="str">
        <f>IF(A737="","",IF(LOOKUP(A737,Stammdaten!$A$17:$A$1001,Stammdaten!$G$17:$G$1001)="Nein",0,IF(ISBLANK('Beladung des Speichers'!A737),"",ROUND(MIN(J737,Q737)*-1,2))))</f>
        <v/>
      </c>
    </row>
    <row r="738" spans="1:19" x14ac:dyDescent="0.2">
      <c r="A738" s="98" t="str">
        <f>IF('Beladung des Speichers'!A738="","",'Beladung des Speichers'!A738)</f>
        <v/>
      </c>
      <c r="B738" s="98" t="str">
        <f>IF('Beladung des Speichers'!B738="","",'Beladung des Speichers'!B738)</f>
        <v/>
      </c>
      <c r="C738" s="150" t="str">
        <f>IF(ISBLANK('Beladung des Speichers'!A738),"",SUMIFS('Beladung des Speichers'!$C$17:$C$300,'Beladung des Speichers'!$A$17:$A$300,A738)-SUMIFS('Entladung des Speichers'!$C$17:$C$300,'Entladung des Speichers'!$A$17:$A$300,A738)+SUMIFS(Füllstände!$B$17:$B$299,Füllstände!$A$17:$A$299,A738)-SUMIFS(Füllstände!$C$17:$C$299,Füllstände!$A$17:$A$299,A738))</f>
        <v/>
      </c>
      <c r="D738" s="151" t="str">
        <f>IF(ISBLANK('Beladung des Speichers'!A738),"",C738*'Beladung des Speichers'!C738/SUMIFS('Beladung des Speichers'!$C$17:$C$300,'Beladung des Speichers'!$A$17:$A$300,A738))</f>
        <v/>
      </c>
      <c r="E738" s="152" t="str">
        <f>IF(ISBLANK('Beladung des Speichers'!A738),"",1/SUMIFS('Beladung des Speichers'!$C$17:$C$300,'Beladung des Speichers'!$A$17:$A$300,A738)*C738*SUMIF($A$17:$A$300,A738,'Beladung des Speichers'!$E$17:$E$300))</f>
        <v/>
      </c>
      <c r="F738" s="153" t="str">
        <f>IF(ISBLANK('Beladung des Speichers'!A738),"",IF(C738=0,"0,00",D738/C738*E738))</f>
        <v/>
      </c>
      <c r="G738" s="154" t="str">
        <f>IF(ISBLANK('Beladung des Speichers'!A738),"",SUMIFS('Beladung des Speichers'!$C$17:$C$300,'Beladung des Speichers'!$A$17:$A$300,A738))</f>
        <v/>
      </c>
      <c r="H738" s="112" t="str">
        <f>IF(ISBLANK('Beladung des Speichers'!A738),"",'Beladung des Speichers'!C738)</f>
        <v/>
      </c>
      <c r="I738" s="155" t="str">
        <f>IF(ISBLANK('Beladung des Speichers'!A738),"",SUMIFS('Beladung des Speichers'!$E$17:$E$1001,'Beladung des Speichers'!$A$17:$A$1001,'Ergebnis (detailliert)'!A738))</f>
        <v/>
      </c>
      <c r="J738" s="113" t="str">
        <f>IF(ISBLANK('Beladung des Speichers'!A738),"",'Beladung des Speichers'!E738)</f>
        <v/>
      </c>
      <c r="K738" s="155" t="str">
        <f>IF(ISBLANK('Beladung des Speichers'!A738),"",SUMIFS('Entladung des Speichers'!$C$17:$C$1001,'Entladung des Speichers'!$A$17:$A$1001,'Ergebnis (detailliert)'!A738))</f>
        <v/>
      </c>
      <c r="L738" s="156" t="str">
        <f t="shared" si="46"/>
        <v/>
      </c>
      <c r="M738" s="156" t="str">
        <f>IF(ISBLANK('Entladung des Speichers'!A738),"",'Entladung des Speichers'!C738)</f>
        <v/>
      </c>
      <c r="N738" s="155" t="str">
        <f>IF(ISBLANK('Beladung des Speichers'!A738),"",SUMIFS('Entladung des Speichers'!$E$17:$E$1001,'Entladung des Speichers'!$A$17:$A$1001,'Ergebnis (detailliert)'!$A$17:$A$300))</f>
        <v/>
      </c>
      <c r="O738" s="113" t="str">
        <f t="shared" si="47"/>
        <v/>
      </c>
      <c r="P738" s="17" t="str">
        <f>IFERROR(IF(A738="","",N738*'Ergebnis (detailliert)'!J738/'Ergebnis (detailliert)'!I738),0)</f>
        <v/>
      </c>
      <c r="Q738" s="95" t="str">
        <f t="shared" si="48"/>
        <v/>
      </c>
      <c r="R738" s="96" t="str">
        <f t="shared" si="49"/>
        <v/>
      </c>
      <c r="S738" s="97" t="str">
        <f>IF(A738="","",IF(LOOKUP(A738,Stammdaten!$A$17:$A$1001,Stammdaten!$G$17:$G$1001)="Nein",0,IF(ISBLANK('Beladung des Speichers'!A738),"",ROUND(MIN(J738,Q738)*-1,2))))</f>
        <v/>
      </c>
    </row>
    <row r="739" spans="1:19" x14ac:dyDescent="0.2">
      <c r="A739" s="98" t="str">
        <f>IF('Beladung des Speichers'!A739="","",'Beladung des Speichers'!A739)</f>
        <v/>
      </c>
      <c r="B739" s="98" t="str">
        <f>IF('Beladung des Speichers'!B739="","",'Beladung des Speichers'!B739)</f>
        <v/>
      </c>
      <c r="C739" s="150" t="str">
        <f>IF(ISBLANK('Beladung des Speichers'!A739),"",SUMIFS('Beladung des Speichers'!$C$17:$C$300,'Beladung des Speichers'!$A$17:$A$300,A739)-SUMIFS('Entladung des Speichers'!$C$17:$C$300,'Entladung des Speichers'!$A$17:$A$300,A739)+SUMIFS(Füllstände!$B$17:$B$299,Füllstände!$A$17:$A$299,A739)-SUMIFS(Füllstände!$C$17:$C$299,Füllstände!$A$17:$A$299,A739))</f>
        <v/>
      </c>
      <c r="D739" s="151" t="str">
        <f>IF(ISBLANK('Beladung des Speichers'!A739),"",C739*'Beladung des Speichers'!C739/SUMIFS('Beladung des Speichers'!$C$17:$C$300,'Beladung des Speichers'!$A$17:$A$300,A739))</f>
        <v/>
      </c>
      <c r="E739" s="152" t="str">
        <f>IF(ISBLANK('Beladung des Speichers'!A739),"",1/SUMIFS('Beladung des Speichers'!$C$17:$C$300,'Beladung des Speichers'!$A$17:$A$300,A739)*C739*SUMIF($A$17:$A$300,A739,'Beladung des Speichers'!$E$17:$E$300))</f>
        <v/>
      </c>
      <c r="F739" s="153" t="str">
        <f>IF(ISBLANK('Beladung des Speichers'!A739),"",IF(C739=0,"0,00",D739/C739*E739))</f>
        <v/>
      </c>
      <c r="G739" s="154" t="str">
        <f>IF(ISBLANK('Beladung des Speichers'!A739),"",SUMIFS('Beladung des Speichers'!$C$17:$C$300,'Beladung des Speichers'!$A$17:$A$300,A739))</f>
        <v/>
      </c>
      <c r="H739" s="112" t="str">
        <f>IF(ISBLANK('Beladung des Speichers'!A739),"",'Beladung des Speichers'!C739)</f>
        <v/>
      </c>
      <c r="I739" s="155" t="str">
        <f>IF(ISBLANK('Beladung des Speichers'!A739),"",SUMIFS('Beladung des Speichers'!$E$17:$E$1001,'Beladung des Speichers'!$A$17:$A$1001,'Ergebnis (detailliert)'!A739))</f>
        <v/>
      </c>
      <c r="J739" s="113" t="str">
        <f>IF(ISBLANK('Beladung des Speichers'!A739),"",'Beladung des Speichers'!E739)</f>
        <v/>
      </c>
      <c r="K739" s="155" t="str">
        <f>IF(ISBLANK('Beladung des Speichers'!A739),"",SUMIFS('Entladung des Speichers'!$C$17:$C$1001,'Entladung des Speichers'!$A$17:$A$1001,'Ergebnis (detailliert)'!A739))</f>
        <v/>
      </c>
      <c r="L739" s="156" t="str">
        <f t="shared" si="46"/>
        <v/>
      </c>
      <c r="M739" s="156" t="str">
        <f>IF(ISBLANK('Entladung des Speichers'!A739),"",'Entladung des Speichers'!C739)</f>
        <v/>
      </c>
      <c r="N739" s="155" t="str">
        <f>IF(ISBLANK('Beladung des Speichers'!A739),"",SUMIFS('Entladung des Speichers'!$E$17:$E$1001,'Entladung des Speichers'!$A$17:$A$1001,'Ergebnis (detailliert)'!$A$17:$A$300))</f>
        <v/>
      </c>
      <c r="O739" s="113" t="str">
        <f t="shared" si="47"/>
        <v/>
      </c>
      <c r="P739" s="17" t="str">
        <f>IFERROR(IF(A739="","",N739*'Ergebnis (detailliert)'!J739/'Ergebnis (detailliert)'!I739),0)</f>
        <v/>
      </c>
      <c r="Q739" s="95" t="str">
        <f t="shared" si="48"/>
        <v/>
      </c>
      <c r="R739" s="96" t="str">
        <f t="shared" si="49"/>
        <v/>
      </c>
      <c r="S739" s="97" t="str">
        <f>IF(A739="","",IF(LOOKUP(A739,Stammdaten!$A$17:$A$1001,Stammdaten!$G$17:$G$1001)="Nein",0,IF(ISBLANK('Beladung des Speichers'!A739),"",ROUND(MIN(J739,Q739)*-1,2))))</f>
        <v/>
      </c>
    </row>
    <row r="740" spans="1:19" x14ac:dyDescent="0.2">
      <c r="A740" s="98" t="str">
        <f>IF('Beladung des Speichers'!A740="","",'Beladung des Speichers'!A740)</f>
        <v/>
      </c>
      <c r="B740" s="98" t="str">
        <f>IF('Beladung des Speichers'!B740="","",'Beladung des Speichers'!B740)</f>
        <v/>
      </c>
      <c r="C740" s="150" t="str">
        <f>IF(ISBLANK('Beladung des Speichers'!A740),"",SUMIFS('Beladung des Speichers'!$C$17:$C$300,'Beladung des Speichers'!$A$17:$A$300,A740)-SUMIFS('Entladung des Speichers'!$C$17:$C$300,'Entladung des Speichers'!$A$17:$A$300,A740)+SUMIFS(Füllstände!$B$17:$B$299,Füllstände!$A$17:$A$299,A740)-SUMIFS(Füllstände!$C$17:$C$299,Füllstände!$A$17:$A$299,A740))</f>
        <v/>
      </c>
      <c r="D740" s="151" t="str">
        <f>IF(ISBLANK('Beladung des Speichers'!A740),"",C740*'Beladung des Speichers'!C740/SUMIFS('Beladung des Speichers'!$C$17:$C$300,'Beladung des Speichers'!$A$17:$A$300,A740))</f>
        <v/>
      </c>
      <c r="E740" s="152" t="str">
        <f>IF(ISBLANK('Beladung des Speichers'!A740),"",1/SUMIFS('Beladung des Speichers'!$C$17:$C$300,'Beladung des Speichers'!$A$17:$A$300,A740)*C740*SUMIF($A$17:$A$300,A740,'Beladung des Speichers'!$E$17:$E$300))</f>
        <v/>
      </c>
      <c r="F740" s="153" t="str">
        <f>IF(ISBLANK('Beladung des Speichers'!A740),"",IF(C740=0,"0,00",D740/C740*E740))</f>
        <v/>
      </c>
      <c r="G740" s="154" t="str">
        <f>IF(ISBLANK('Beladung des Speichers'!A740),"",SUMIFS('Beladung des Speichers'!$C$17:$C$300,'Beladung des Speichers'!$A$17:$A$300,A740))</f>
        <v/>
      </c>
      <c r="H740" s="112" t="str">
        <f>IF(ISBLANK('Beladung des Speichers'!A740),"",'Beladung des Speichers'!C740)</f>
        <v/>
      </c>
      <c r="I740" s="155" t="str">
        <f>IF(ISBLANK('Beladung des Speichers'!A740),"",SUMIFS('Beladung des Speichers'!$E$17:$E$1001,'Beladung des Speichers'!$A$17:$A$1001,'Ergebnis (detailliert)'!A740))</f>
        <v/>
      </c>
      <c r="J740" s="113" t="str">
        <f>IF(ISBLANK('Beladung des Speichers'!A740),"",'Beladung des Speichers'!E740)</f>
        <v/>
      </c>
      <c r="K740" s="155" t="str">
        <f>IF(ISBLANK('Beladung des Speichers'!A740),"",SUMIFS('Entladung des Speichers'!$C$17:$C$1001,'Entladung des Speichers'!$A$17:$A$1001,'Ergebnis (detailliert)'!A740))</f>
        <v/>
      </c>
      <c r="L740" s="156" t="str">
        <f t="shared" si="46"/>
        <v/>
      </c>
      <c r="M740" s="156" t="str">
        <f>IF(ISBLANK('Entladung des Speichers'!A740),"",'Entladung des Speichers'!C740)</f>
        <v/>
      </c>
      <c r="N740" s="155" t="str">
        <f>IF(ISBLANK('Beladung des Speichers'!A740),"",SUMIFS('Entladung des Speichers'!$E$17:$E$1001,'Entladung des Speichers'!$A$17:$A$1001,'Ergebnis (detailliert)'!$A$17:$A$300))</f>
        <v/>
      </c>
      <c r="O740" s="113" t="str">
        <f t="shared" si="47"/>
        <v/>
      </c>
      <c r="P740" s="17" t="str">
        <f>IFERROR(IF(A740="","",N740*'Ergebnis (detailliert)'!J740/'Ergebnis (detailliert)'!I740),0)</f>
        <v/>
      </c>
      <c r="Q740" s="95" t="str">
        <f t="shared" si="48"/>
        <v/>
      </c>
      <c r="R740" s="96" t="str">
        <f t="shared" si="49"/>
        <v/>
      </c>
      <c r="S740" s="97" t="str">
        <f>IF(A740="","",IF(LOOKUP(A740,Stammdaten!$A$17:$A$1001,Stammdaten!$G$17:$G$1001)="Nein",0,IF(ISBLANK('Beladung des Speichers'!A740),"",ROUND(MIN(J740,Q740)*-1,2))))</f>
        <v/>
      </c>
    </row>
    <row r="741" spans="1:19" x14ac:dyDescent="0.2">
      <c r="A741" s="98" t="str">
        <f>IF('Beladung des Speichers'!A741="","",'Beladung des Speichers'!A741)</f>
        <v/>
      </c>
      <c r="B741" s="98" t="str">
        <f>IF('Beladung des Speichers'!B741="","",'Beladung des Speichers'!B741)</f>
        <v/>
      </c>
      <c r="C741" s="150" t="str">
        <f>IF(ISBLANK('Beladung des Speichers'!A741),"",SUMIFS('Beladung des Speichers'!$C$17:$C$300,'Beladung des Speichers'!$A$17:$A$300,A741)-SUMIFS('Entladung des Speichers'!$C$17:$C$300,'Entladung des Speichers'!$A$17:$A$300,A741)+SUMIFS(Füllstände!$B$17:$B$299,Füllstände!$A$17:$A$299,A741)-SUMIFS(Füllstände!$C$17:$C$299,Füllstände!$A$17:$A$299,A741))</f>
        <v/>
      </c>
      <c r="D741" s="151" t="str">
        <f>IF(ISBLANK('Beladung des Speichers'!A741),"",C741*'Beladung des Speichers'!C741/SUMIFS('Beladung des Speichers'!$C$17:$C$300,'Beladung des Speichers'!$A$17:$A$300,A741))</f>
        <v/>
      </c>
      <c r="E741" s="152" t="str">
        <f>IF(ISBLANK('Beladung des Speichers'!A741),"",1/SUMIFS('Beladung des Speichers'!$C$17:$C$300,'Beladung des Speichers'!$A$17:$A$300,A741)*C741*SUMIF($A$17:$A$300,A741,'Beladung des Speichers'!$E$17:$E$300))</f>
        <v/>
      </c>
      <c r="F741" s="153" t="str">
        <f>IF(ISBLANK('Beladung des Speichers'!A741),"",IF(C741=0,"0,00",D741/C741*E741))</f>
        <v/>
      </c>
      <c r="G741" s="154" t="str">
        <f>IF(ISBLANK('Beladung des Speichers'!A741),"",SUMIFS('Beladung des Speichers'!$C$17:$C$300,'Beladung des Speichers'!$A$17:$A$300,A741))</f>
        <v/>
      </c>
      <c r="H741" s="112" t="str">
        <f>IF(ISBLANK('Beladung des Speichers'!A741),"",'Beladung des Speichers'!C741)</f>
        <v/>
      </c>
      <c r="I741" s="155" t="str">
        <f>IF(ISBLANK('Beladung des Speichers'!A741),"",SUMIFS('Beladung des Speichers'!$E$17:$E$1001,'Beladung des Speichers'!$A$17:$A$1001,'Ergebnis (detailliert)'!A741))</f>
        <v/>
      </c>
      <c r="J741" s="113" t="str">
        <f>IF(ISBLANK('Beladung des Speichers'!A741),"",'Beladung des Speichers'!E741)</f>
        <v/>
      </c>
      <c r="K741" s="155" t="str">
        <f>IF(ISBLANK('Beladung des Speichers'!A741),"",SUMIFS('Entladung des Speichers'!$C$17:$C$1001,'Entladung des Speichers'!$A$17:$A$1001,'Ergebnis (detailliert)'!A741))</f>
        <v/>
      </c>
      <c r="L741" s="156" t="str">
        <f t="shared" si="46"/>
        <v/>
      </c>
      <c r="M741" s="156" t="str">
        <f>IF(ISBLANK('Entladung des Speichers'!A741),"",'Entladung des Speichers'!C741)</f>
        <v/>
      </c>
      <c r="N741" s="155" t="str">
        <f>IF(ISBLANK('Beladung des Speichers'!A741),"",SUMIFS('Entladung des Speichers'!$E$17:$E$1001,'Entladung des Speichers'!$A$17:$A$1001,'Ergebnis (detailliert)'!$A$17:$A$300))</f>
        <v/>
      </c>
      <c r="O741" s="113" t="str">
        <f t="shared" si="47"/>
        <v/>
      </c>
      <c r="P741" s="17" t="str">
        <f>IFERROR(IF(A741="","",N741*'Ergebnis (detailliert)'!J741/'Ergebnis (detailliert)'!I741),0)</f>
        <v/>
      </c>
      <c r="Q741" s="95" t="str">
        <f t="shared" si="48"/>
        <v/>
      </c>
      <c r="R741" s="96" t="str">
        <f t="shared" si="49"/>
        <v/>
      </c>
      <c r="S741" s="97" t="str">
        <f>IF(A741="","",IF(LOOKUP(A741,Stammdaten!$A$17:$A$1001,Stammdaten!$G$17:$G$1001)="Nein",0,IF(ISBLANK('Beladung des Speichers'!A741),"",ROUND(MIN(J741,Q741)*-1,2))))</f>
        <v/>
      </c>
    </row>
    <row r="742" spans="1:19" x14ac:dyDescent="0.2">
      <c r="A742" s="98" t="str">
        <f>IF('Beladung des Speichers'!A742="","",'Beladung des Speichers'!A742)</f>
        <v/>
      </c>
      <c r="B742" s="98" t="str">
        <f>IF('Beladung des Speichers'!B742="","",'Beladung des Speichers'!B742)</f>
        <v/>
      </c>
      <c r="C742" s="150" t="str">
        <f>IF(ISBLANK('Beladung des Speichers'!A742),"",SUMIFS('Beladung des Speichers'!$C$17:$C$300,'Beladung des Speichers'!$A$17:$A$300,A742)-SUMIFS('Entladung des Speichers'!$C$17:$C$300,'Entladung des Speichers'!$A$17:$A$300,A742)+SUMIFS(Füllstände!$B$17:$B$299,Füllstände!$A$17:$A$299,A742)-SUMIFS(Füllstände!$C$17:$C$299,Füllstände!$A$17:$A$299,A742))</f>
        <v/>
      </c>
      <c r="D742" s="151" t="str">
        <f>IF(ISBLANK('Beladung des Speichers'!A742),"",C742*'Beladung des Speichers'!C742/SUMIFS('Beladung des Speichers'!$C$17:$C$300,'Beladung des Speichers'!$A$17:$A$300,A742))</f>
        <v/>
      </c>
      <c r="E742" s="152" t="str">
        <f>IF(ISBLANK('Beladung des Speichers'!A742),"",1/SUMIFS('Beladung des Speichers'!$C$17:$C$300,'Beladung des Speichers'!$A$17:$A$300,A742)*C742*SUMIF($A$17:$A$300,A742,'Beladung des Speichers'!$E$17:$E$300))</f>
        <v/>
      </c>
      <c r="F742" s="153" t="str">
        <f>IF(ISBLANK('Beladung des Speichers'!A742),"",IF(C742=0,"0,00",D742/C742*E742))</f>
        <v/>
      </c>
      <c r="G742" s="154" t="str">
        <f>IF(ISBLANK('Beladung des Speichers'!A742),"",SUMIFS('Beladung des Speichers'!$C$17:$C$300,'Beladung des Speichers'!$A$17:$A$300,A742))</f>
        <v/>
      </c>
      <c r="H742" s="112" t="str">
        <f>IF(ISBLANK('Beladung des Speichers'!A742),"",'Beladung des Speichers'!C742)</f>
        <v/>
      </c>
      <c r="I742" s="155" t="str">
        <f>IF(ISBLANK('Beladung des Speichers'!A742),"",SUMIFS('Beladung des Speichers'!$E$17:$E$1001,'Beladung des Speichers'!$A$17:$A$1001,'Ergebnis (detailliert)'!A742))</f>
        <v/>
      </c>
      <c r="J742" s="113" t="str">
        <f>IF(ISBLANK('Beladung des Speichers'!A742),"",'Beladung des Speichers'!E742)</f>
        <v/>
      </c>
      <c r="K742" s="155" t="str">
        <f>IF(ISBLANK('Beladung des Speichers'!A742),"",SUMIFS('Entladung des Speichers'!$C$17:$C$1001,'Entladung des Speichers'!$A$17:$A$1001,'Ergebnis (detailliert)'!A742))</f>
        <v/>
      </c>
      <c r="L742" s="156" t="str">
        <f t="shared" si="46"/>
        <v/>
      </c>
      <c r="M742" s="156" t="str">
        <f>IF(ISBLANK('Entladung des Speichers'!A742),"",'Entladung des Speichers'!C742)</f>
        <v/>
      </c>
      <c r="N742" s="155" t="str">
        <f>IF(ISBLANK('Beladung des Speichers'!A742),"",SUMIFS('Entladung des Speichers'!$E$17:$E$1001,'Entladung des Speichers'!$A$17:$A$1001,'Ergebnis (detailliert)'!$A$17:$A$300))</f>
        <v/>
      </c>
      <c r="O742" s="113" t="str">
        <f t="shared" si="47"/>
        <v/>
      </c>
      <c r="P742" s="17" t="str">
        <f>IFERROR(IF(A742="","",N742*'Ergebnis (detailliert)'!J742/'Ergebnis (detailliert)'!I742),0)</f>
        <v/>
      </c>
      <c r="Q742" s="95" t="str">
        <f t="shared" si="48"/>
        <v/>
      </c>
      <c r="R742" s="96" t="str">
        <f t="shared" si="49"/>
        <v/>
      </c>
      <c r="S742" s="97" t="str">
        <f>IF(A742="","",IF(LOOKUP(A742,Stammdaten!$A$17:$A$1001,Stammdaten!$G$17:$G$1001)="Nein",0,IF(ISBLANK('Beladung des Speichers'!A742),"",ROUND(MIN(J742,Q742)*-1,2))))</f>
        <v/>
      </c>
    </row>
    <row r="743" spans="1:19" x14ac:dyDescent="0.2">
      <c r="A743" s="98" t="str">
        <f>IF('Beladung des Speichers'!A743="","",'Beladung des Speichers'!A743)</f>
        <v/>
      </c>
      <c r="B743" s="98" t="str">
        <f>IF('Beladung des Speichers'!B743="","",'Beladung des Speichers'!B743)</f>
        <v/>
      </c>
      <c r="C743" s="150" t="str">
        <f>IF(ISBLANK('Beladung des Speichers'!A743),"",SUMIFS('Beladung des Speichers'!$C$17:$C$300,'Beladung des Speichers'!$A$17:$A$300,A743)-SUMIFS('Entladung des Speichers'!$C$17:$C$300,'Entladung des Speichers'!$A$17:$A$300,A743)+SUMIFS(Füllstände!$B$17:$B$299,Füllstände!$A$17:$A$299,A743)-SUMIFS(Füllstände!$C$17:$C$299,Füllstände!$A$17:$A$299,A743))</f>
        <v/>
      </c>
      <c r="D743" s="151" t="str">
        <f>IF(ISBLANK('Beladung des Speichers'!A743),"",C743*'Beladung des Speichers'!C743/SUMIFS('Beladung des Speichers'!$C$17:$C$300,'Beladung des Speichers'!$A$17:$A$300,A743))</f>
        <v/>
      </c>
      <c r="E743" s="152" t="str">
        <f>IF(ISBLANK('Beladung des Speichers'!A743),"",1/SUMIFS('Beladung des Speichers'!$C$17:$C$300,'Beladung des Speichers'!$A$17:$A$300,A743)*C743*SUMIF($A$17:$A$300,A743,'Beladung des Speichers'!$E$17:$E$300))</f>
        <v/>
      </c>
      <c r="F743" s="153" t="str">
        <f>IF(ISBLANK('Beladung des Speichers'!A743),"",IF(C743=0,"0,00",D743/C743*E743))</f>
        <v/>
      </c>
      <c r="G743" s="154" t="str">
        <f>IF(ISBLANK('Beladung des Speichers'!A743),"",SUMIFS('Beladung des Speichers'!$C$17:$C$300,'Beladung des Speichers'!$A$17:$A$300,A743))</f>
        <v/>
      </c>
      <c r="H743" s="112" t="str">
        <f>IF(ISBLANK('Beladung des Speichers'!A743),"",'Beladung des Speichers'!C743)</f>
        <v/>
      </c>
      <c r="I743" s="155" t="str">
        <f>IF(ISBLANK('Beladung des Speichers'!A743),"",SUMIFS('Beladung des Speichers'!$E$17:$E$1001,'Beladung des Speichers'!$A$17:$A$1001,'Ergebnis (detailliert)'!A743))</f>
        <v/>
      </c>
      <c r="J743" s="113" t="str">
        <f>IF(ISBLANK('Beladung des Speichers'!A743),"",'Beladung des Speichers'!E743)</f>
        <v/>
      </c>
      <c r="K743" s="155" t="str">
        <f>IF(ISBLANK('Beladung des Speichers'!A743),"",SUMIFS('Entladung des Speichers'!$C$17:$C$1001,'Entladung des Speichers'!$A$17:$A$1001,'Ergebnis (detailliert)'!A743))</f>
        <v/>
      </c>
      <c r="L743" s="156" t="str">
        <f t="shared" si="46"/>
        <v/>
      </c>
      <c r="M743" s="156" t="str">
        <f>IF(ISBLANK('Entladung des Speichers'!A743),"",'Entladung des Speichers'!C743)</f>
        <v/>
      </c>
      <c r="N743" s="155" t="str">
        <f>IF(ISBLANK('Beladung des Speichers'!A743),"",SUMIFS('Entladung des Speichers'!$E$17:$E$1001,'Entladung des Speichers'!$A$17:$A$1001,'Ergebnis (detailliert)'!$A$17:$A$300))</f>
        <v/>
      </c>
      <c r="O743" s="113" t="str">
        <f t="shared" si="47"/>
        <v/>
      </c>
      <c r="P743" s="17" t="str">
        <f>IFERROR(IF(A743="","",N743*'Ergebnis (detailliert)'!J743/'Ergebnis (detailliert)'!I743),0)</f>
        <v/>
      </c>
      <c r="Q743" s="95" t="str">
        <f t="shared" si="48"/>
        <v/>
      </c>
      <c r="R743" s="96" t="str">
        <f t="shared" si="49"/>
        <v/>
      </c>
      <c r="S743" s="97" t="str">
        <f>IF(A743="","",IF(LOOKUP(A743,Stammdaten!$A$17:$A$1001,Stammdaten!$G$17:$G$1001)="Nein",0,IF(ISBLANK('Beladung des Speichers'!A743),"",ROUND(MIN(J743,Q743)*-1,2))))</f>
        <v/>
      </c>
    </row>
    <row r="744" spans="1:19" x14ac:dyDescent="0.2">
      <c r="A744" s="98" t="str">
        <f>IF('Beladung des Speichers'!A744="","",'Beladung des Speichers'!A744)</f>
        <v/>
      </c>
      <c r="B744" s="98" t="str">
        <f>IF('Beladung des Speichers'!B744="","",'Beladung des Speichers'!B744)</f>
        <v/>
      </c>
      <c r="C744" s="150" t="str">
        <f>IF(ISBLANK('Beladung des Speichers'!A744),"",SUMIFS('Beladung des Speichers'!$C$17:$C$300,'Beladung des Speichers'!$A$17:$A$300,A744)-SUMIFS('Entladung des Speichers'!$C$17:$C$300,'Entladung des Speichers'!$A$17:$A$300,A744)+SUMIFS(Füllstände!$B$17:$B$299,Füllstände!$A$17:$A$299,A744)-SUMIFS(Füllstände!$C$17:$C$299,Füllstände!$A$17:$A$299,A744))</f>
        <v/>
      </c>
      <c r="D744" s="151" t="str">
        <f>IF(ISBLANK('Beladung des Speichers'!A744),"",C744*'Beladung des Speichers'!C744/SUMIFS('Beladung des Speichers'!$C$17:$C$300,'Beladung des Speichers'!$A$17:$A$300,A744))</f>
        <v/>
      </c>
      <c r="E744" s="152" t="str">
        <f>IF(ISBLANK('Beladung des Speichers'!A744),"",1/SUMIFS('Beladung des Speichers'!$C$17:$C$300,'Beladung des Speichers'!$A$17:$A$300,A744)*C744*SUMIF($A$17:$A$300,A744,'Beladung des Speichers'!$E$17:$E$300))</f>
        <v/>
      </c>
      <c r="F744" s="153" t="str">
        <f>IF(ISBLANK('Beladung des Speichers'!A744),"",IF(C744=0,"0,00",D744/C744*E744))</f>
        <v/>
      </c>
      <c r="G744" s="154" t="str">
        <f>IF(ISBLANK('Beladung des Speichers'!A744),"",SUMIFS('Beladung des Speichers'!$C$17:$C$300,'Beladung des Speichers'!$A$17:$A$300,A744))</f>
        <v/>
      </c>
      <c r="H744" s="112" t="str">
        <f>IF(ISBLANK('Beladung des Speichers'!A744),"",'Beladung des Speichers'!C744)</f>
        <v/>
      </c>
      <c r="I744" s="155" t="str">
        <f>IF(ISBLANK('Beladung des Speichers'!A744),"",SUMIFS('Beladung des Speichers'!$E$17:$E$1001,'Beladung des Speichers'!$A$17:$A$1001,'Ergebnis (detailliert)'!A744))</f>
        <v/>
      </c>
      <c r="J744" s="113" t="str">
        <f>IF(ISBLANK('Beladung des Speichers'!A744),"",'Beladung des Speichers'!E744)</f>
        <v/>
      </c>
      <c r="K744" s="155" t="str">
        <f>IF(ISBLANK('Beladung des Speichers'!A744),"",SUMIFS('Entladung des Speichers'!$C$17:$C$1001,'Entladung des Speichers'!$A$17:$A$1001,'Ergebnis (detailliert)'!A744))</f>
        <v/>
      </c>
      <c r="L744" s="156" t="str">
        <f t="shared" si="46"/>
        <v/>
      </c>
      <c r="M744" s="156" t="str">
        <f>IF(ISBLANK('Entladung des Speichers'!A744),"",'Entladung des Speichers'!C744)</f>
        <v/>
      </c>
      <c r="N744" s="155" t="str">
        <f>IF(ISBLANK('Beladung des Speichers'!A744),"",SUMIFS('Entladung des Speichers'!$E$17:$E$1001,'Entladung des Speichers'!$A$17:$A$1001,'Ergebnis (detailliert)'!$A$17:$A$300))</f>
        <v/>
      </c>
      <c r="O744" s="113" t="str">
        <f t="shared" si="47"/>
        <v/>
      </c>
      <c r="P744" s="17" t="str">
        <f>IFERROR(IF(A744="","",N744*'Ergebnis (detailliert)'!J744/'Ergebnis (detailliert)'!I744),0)</f>
        <v/>
      </c>
      <c r="Q744" s="95" t="str">
        <f t="shared" si="48"/>
        <v/>
      </c>
      <c r="R744" s="96" t="str">
        <f t="shared" si="49"/>
        <v/>
      </c>
      <c r="S744" s="97" t="str">
        <f>IF(A744="","",IF(LOOKUP(A744,Stammdaten!$A$17:$A$1001,Stammdaten!$G$17:$G$1001)="Nein",0,IF(ISBLANK('Beladung des Speichers'!A744),"",ROUND(MIN(J744,Q744)*-1,2))))</f>
        <v/>
      </c>
    </row>
    <row r="745" spans="1:19" x14ac:dyDescent="0.2">
      <c r="A745" s="98" t="str">
        <f>IF('Beladung des Speichers'!A745="","",'Beladung des Speichers'!A745)</f>
        <v/>
      </c>
      <c r="B745" s="98" t="str">
        <f>IF('Beladung des Speichers'!B745="","",'Beladung des Speichers'!B745)</f>
        <v/>
      </c>
      <c r="C745" s="150" t="str">
        <f>IF(ISBLANK('Beladung des Speichers'!A745),"",SUMIFS('Beladung des Speichers'!$C$17:$C$300,'Beladung des Speichers'!$A$17:$A$300,A745)-SUMIFS('Entladung des Speichers'!$C$17:$C$300,'Entladung des Speichers'!$A$17:$A$300,A745)+SUMIFS(Füllstände!$B$17:$B$299,Füllstände!$A$17:$A$299,A745)-SUMIFS(Füllstände!$C$17:$C$299,Füllstände!$A$17:$A$299,A745))</f>
        <v/>
      </c>
      <c r="D745" s="151" t="str">
        <f>IF(ISBLANK('Beladung des Speichers'!A745),"",C745*'Beladung des Speichers'!C745/SUMIFS('Beladung des Speichers'!$C$17:$C$300,'Beladung des Speichers'!$A$17:$A$300,A745))</f>
        <v/>
      </c>
      <c r="E745" s="152" t="str">
        <f>IF(ISBLANK('Beladung des Speichers'!A745),"",1/SUMIFS('Beladung des Speichers'!$C$17:$C$300,'Beladung des Speichers'!$A$17:$A$300,A745)*C745*SUMIF($A$17:$A$300,A745,'Beladung des Speichers'!$E$17:$E$300))</f>
        <v/>
      </c>
      <c r="F745" s="153" t="str">
        <f>IF(ISBLANK('Beladung des Speichers'!A745),"",IF(C745=0,"0,00",D745/C745*E745))</f>
        <v/>
      </c>
      <c r="G745" s="154" t="str">
        <f>IF(ISBLANK('Beladung des Speichers'!A745),"",SUMIFS('Beladung des Speichers'!$C$17:$C$300,'Beladung des Speichers'!$A$17:$A$300,A745))</f>
        <v/>
      </c>
      <c r="H745" s="112" t="str">
        <f>IF(ISBLANK('Beladung des Speichers'!A745),"",'Beladung des Speichers'!C745)</f>
        <v/>
      </c>
      <c r="I745" s="155" t="str">
        <f>IF(ISBLANK('Beladung des Speichers'!A745),"",SUMIFS('Beladung des Speichers'!$E$17:$E$1001,'Beladung des Speichers'!$A$17:$A$1001,'Ergebnis (detailliert)'!A745))</f>
        <v/>
      </c>
      <c r="J745" s="113" t="str">
        <f>IF(ISBLANK('Beladung des Speichers'!A745),"",'Beladung des Speichers'!E745)</f>
        <v/>
      </c>
      <c r="K745" s="155" t="str">
        <f>IF(ISBLANK('Beladung des Speichers'!A745),"",SUMIFS('Entladung des Speichers'!$C$17:$C$1001,'Entladung des Speichers'!$A$17:$A$1001,'Ergebnis (detailliert)'!A745))</f>
        <v/>
      </c>
      <c r="L745" s="156" t="str">
        <f t="shared" si="46"/>
        <v/>
      </c>
      <c r="M745" s="156" t="str">
        <f>IF(ISBLANK('Entladung des Speichers'!A745),"",'Entladung des Speichers'!C745)</f>
        <v/>
      </c>
      <c r="N745" s="155" t="str">
        <f>IF(ISBLANK('Beladung des Speichers'!A745),"",SUMIFS('Entladung des Speichers'!$E$17:$E$1001,'Entladung des Speichers'!$A$17:$A$1001,'Ergebnis (detailliert)'!$A$17:$A$300))</f>
        <v/>
      </c>
      <c r="O745" s="113" t="str">
        <f t="shared" si="47"/>
        <v/>
      </c>
      <c r="P745" s="17" t="str">
        <f>IFERROR(IF(A745="","",N745*'Ergebnis (detailliert)'!J745/'Ergebnis (detailliert)'!I745),0)</f>
        <v/>
      </c>
      <c r="Q745" s="95" t="str">
        <f t="shared" si="48"/>
        <v/>
      </c>
      <c r="R745" s="96" t="str">
        <f t="shared" si="49"/>
        <v/>
      </c>
      <c r="S745" s="97" t="str">
        <f>IF(A745="","",IF(LOOKUP(A745,Stammdaten!$A$17:$A$1001,Stammdaten!$G$17:$G$1001)="Nein",0,IF(ISBLANK('Beladung des Speichers'!A745),"",ROUND(MIN(J745,Q745)*-1,2))))</f>
        <v/>
      </c>
    </row>
    <row r="746" spans="1:19" x14ac:dyDescent="0.2">
      <c r="A746" s="98" t="str">
        <f>IF('Beladung des Speichers'!A746="","",'Beladung des Speichers'!A746)</f>
        <v/>
      </c>
      <c r="B746" s="98" t="str">
        <f>IF('Beladung des Speichers'!B746="","",'Beladung des Speichers'!B746)</f>
        <v/>
      </c>
      <c r="C746" s="150" t="str">
        <f>IF(ISBLANK('Beladung des Speichers'!A746),"",SUMIFS('Beladung des Speichers'!$C$17:$C$300,'Beladung des Speichers'!$A$17:$A$300,A746)-SUMIFS('Entladung des Speichers'!$C$17:$C$300,'Entladung des Speichers'!$A$17:$A$300,A746)+SUMIFS(Füllstände!$B$17:$B$299,Füllstände!$A$17:$A$299,A746)-SUMIFS(Füllstände!$C$17:$C$299,Füllstände!$A$17:$A$299,A746))</f>
        <v/>
      </c>
      <c r="D746" s="151" t="str">
        <f>IF(ISBLANK('Beladung des Speichers'!A746),"",C746*'Beladung des Speichers'!C746/SUMIFS('Beladung des Speichers'!$C$17:$C$300,'Beladung des Speichers'!$A$17:$A$300,A746))</f>
        <v/>
      </c>
      <c r="E746" s="152" t="str">
        <f>IF(ISBLANK('Beladung des Speichers'!A746),"",1/SUMIFS('Beladung des Speichers'!$C$17:$C$300,'Beladung des Speichers'!$A$17:$A$300,A746)*C746*SUMIF($A$17:$A$300,A746,'Beladung des Speichers'!$E$17:$E$300))</f>
        <v/>
      </c>
      <c r="F746" s="153" t="str">
        <f>IF(ISBLANK('Beladung des Speichers'!A746),"",IF(C746=0,"0,00",D746/C746*E746))</f>
        <v/>
      </c>
      <c r="G746" s="154" t="str">
        <f>IF(ISBLANK('Beladung des Speichers'!A746),"",SUMIFS('Beladung des Speichers'!$C$17:$C$300,'Beladung des Speichers'!$A$17:$A$300,A746))</f>
        <v/>
      </c>
      <c r="H746" s="112" t="str">
        <f>IF(ISBLANK('Beladung des Speichers'!A746),"",'Beladung des Speichers'!C746)</f>
        <v/>
      </c>
      <c r="I746" s="155" t="str">
        <f>IF(ISBLANK('Beladung des Speichers'!A746),"",SUMIFS('Beladung des Speichers'!$E$17:$E$1001,'Beladung des Speichers'!$A$17:$A$1001,'Ergebnis (detailliert)'!A746))</f>
        <v/>
      </c>
      <c r="J746" s="113" t="str">
        <f>IF(ISBLANK('Beladung des Speichers'!A746),"",'Beladung des Speichers'!E746)</f>
        <v/>
      </c>
      <c r="K746" s="155" t="str">
        <f>IF(ISBLANK('Beladung des Speichers'!A746),"",SUMIFS('Entladung des Speichers'!$C$17:$C$1001,'Entladung des Speichers'!$A$17:$A$1001,'Ergebnis (detailliert)'!A746))</f>
        <v/>
      </c>
      <c r="L746" s="156" t="str">
        <f t="shared" si="46"/>
        <v/>
      </c>
      <c r="M746" s="156" t="str">
        <f>IF(ISBLANK('Entladung des Speichers'!A746),"",'Entladung des Speichers'!C746)</f>
        <v/>
      </c>
      <c r="N746" s="155" t="str">
        <f>IF(ISBLANK('Beladung des Speichers'!A746),"",SUMIFS('Entladung des Speichers'!$E$17:$E$1001,'Entladung des Speichers'!$A$17:$A$1001,'Ergebnis (detailliert)'!$A$17:$A$300))</f>
        <v/>
      </c>
      <c r="O746" s="113" t="str">
        <f t="shared" si="47"/>
        <v/>
      </c>
      <c r="P746" s="17" t="str">
        <f>IFERROR(IF(A746="","",N746*'Ergebnis (detailliert)'!J746/'Ergebnis (detailliert)'!I746),0)</f>
        <v/>
      </c>
      <c r="Q746" s="95" t="str">
        <f t="shared" si="48"/>
        <v/>
      </c>
      <c r="R746" s="96" t="str">
        <f t="shared" si="49"/>
        <v/>
      </c>
      <c r="S746" s="97" t="str">
        <f>IF(A746="","",IF(LOOKUP(A746,Stammdaten!$A$17:$A$1001,Stammdaten!$G$17:$G$1001)="Nein",0,IF(ISBLANK('Beladung des Speichers'!A746),"",ROUND(MIN(J746,Q746)*-1,2))))</f>
        <v/>
      </c>
    </row>
    <row r="747" spans="1:19" x14ac:dyDescent="0.2">
      <c r="A747" s="98" t="str">
        <f>IF('Beladung des Speichers'!A747="","",'Beladung des Speichers'!A747)</f>
        <v/>
      </c>
      <c r="B747" s="98" t="str">
        <f>IF('Beladung des Speichers'!B747="","",'Beladung des Speichers'!B747)</f>
        <v/>
      </c>
      <c r="C747" s="150" t="str">
        <f>IF(ISBLANK('Beladung des Speichers'!A747),"",SUMIFS('Beladung des Speichers'!$C$17:$C$300,'Beladung des Speichers'!$A$17:$A$300,A747)-SUMIFS('Entladung des Speichers'!$C$17:$C$300,'Entladung des Speichers'!$A$17:$A$300,A747)+SUMIFS(Füllstände!$B$17:$B$299,Füllstände!$A$17:$A$299,A747)-SUMIFS(Füllstände!$C$17:$C$299,Füllstände!$A$17:$A$299,A747))</f>
        <v/>
      </c>
      <c r="D747" s="151" t="str">
        <f>IF(ISBLANK('Beladung des Speichers'!A747),"",C747*'Beladung des Speichers'!C747/SUMIFS('Beladung des Speichers'!$C$17:$C$300,'Beladung des Speichers'!$A$17:$A$300,A747))</f>
        <v/>
      </c>
      <c r="E747" s="152" t="str">
        <f>IF(ISBLANK('Beladung des Speichers'!A747),"",1/SUMIFS('Beladung des Speichers'!$C$17:$C$300,'Beladung des Speichers'!$A$17:$A$300,A747)*C747*SUMIF($A$17:$A$300,A747,'Beladung des Speichers'!$E$17:$E$300))</f>
        <v/>
      </c>
      <c r="F747" s="153" t="str">
        <f>IF(ISBLANK('Beladung des Speichers'!A747),"",IF(C747=0,"0,00",D747/C747*E747))</f>
        <v/>
      </c>
      <c r="G747" s="154" t="str">
        <f>IF(ISBLANK('Beladung des Speichers'!A747),"",SUMIFS('Beladung des Speichers'!$C$17:$C$300,'Beladung des Speichers'!$A$17:$A$300,A747))</f>
        <v/>
      </c>
      <c r="H747" s="112" t="str">
        <f>IF(ISBLANK('Beladung des Speichers'!A747),"",'Beladung des Speichers'!C747)</f>
        <v/>
      </c>
      <c r="I747" s="155" t="str">
        <f>IF(ISBLANK('Beladung des Speichers'!A747),"",SUMIFS('Beladung des Speichers'!$E$17:$E$1001,'Beladung des Speichers'!$A$17:$A$1001,'Ergebnis (detailliert)'!A747))</f>
        <v/>
      </c>
      <c r="J747" s="113" t="str">
        <f>IF(ISBLANK('Beladung des Speichers'!A747),"",'Beladung des Speichers'!E747)</f>
        <v/>
      </c>
      <c r="K747" s="155" t="str">
        <f>IF(ISBLANK('Beladung des Speichers'!A747),"",SUMIFS('Entladung des Speichers'!$C$17:$C$1001,'Entladung des Speichers'!$A$17:$A$1001,'Ergebnis (detailliert)'!A747))</f>
        <v/>
      </c>
      <c r="L747" s="156" t="str">
        <f t="shared" si="46"/>
        <v/>
      </c>
      <c r="M747" s="156" t="str">
        <f>IF(ISBLANK('Entladung des Speichers'!A747),"",'Entladung des Speichers'!C747)</f>
        <v/>
      </c>
      <c r="N747" s="155" t="str">
        <f>IF(ISBLANK('Beladung des Speichers'!A747),"",SUMIFS('Entladung des Speichers'!$E$17:$E$1001,'Entladung des Speichers'!$A$17:$A$1001,'Ergebnis (detailliert)'!$A$17:$A$300))</f>
        <v/>
      </c>
      <c r="O747" s="113" t="str">
        <f t="shared" si="47"/>
        <v/>
      </c>
      <c r="P747" s="17" t="str">
        <f>IFERROR(IF(A747="","",N747*'Ergebnis (detailliert)'!J747/'Ergebnis (detailliert)'!I747),0)</f>
        <v/>
      </c>
      <c r="Q747" s="95" t="str">
        <f t="shared" si="48"/>
        <v/>
      </c>
      <c r="R747" s="96" t="str">
        <f t="shared" si="49"/>
        <v/>
      </c>
      <c r="S747" s="97" t="str">
        <f>IF(A747="","",IF(LOOKUP(A747,Stammdaten!$A$17:$A$1001,Stammdaten!$G$17:$G$1001)="Nein",0,IF(ISBLANK('Beladung des Speichers'!A747),"",ROUND(MIN(J747,Q747)*-1,2))))</f>
        <v/>
      </c>
    </row>
    <row r="748" spans="1:19" x14ac:dyDescent="0.2">
      <c r="A748" s="98" t="str">
        <f>IF('Beladung des Speichers'!A748="","",'Beladung des Speichers'!A748)</f>
        <v/>
      </c>
      <c r="B748" s="98" t="str">
        <f>IF('Beladung des Speichers'!B748="","",'Beladung des Speichers'!B748)</f>
        <v/>
      </c>
      <c r="C748" s="150" t="str">
        <f>IF(ISBLANK('Beladung des Speichers'!A748),"",SUMIFS('Beladung des Speichers'!$C$17:$C$300,'Beladung des Speichers'!$A$17:$A$300,A748)-SUMIFS('Entladung des Speichers'!$C$17:$C$300,'Entladung des Speichers'!$A$17:$A$300,A748)+SUMIFS(Füllstände!$B$17:$B$299,Füllstände!$A$17:$A$299,A748)-SUMIFS(Füllstände!$C$17:$C$299,Füllstände!$A$17:$A$299,A748))</f>
        <v/>
      </c>
      <c r="D748" s="151" t="str">
        <f>IF(ISBLANK('Beladung des Speichers'!A748),"",C748*'Beladung des Speichers'!C748/SUMIFS('Beladung des Speichers'!$C$17:$C$300,'Beladung des Speichers'!$A$17:$A$300,A748))</f>
        <v/>
      </c>
      <c r="E748" s="152" t="str">
        <f>IF(ISBLANK('Beladung des Speichers'!A748),"",1/SUMIFS('Beladung des Speichers'!$C$17:$C$300,'Beladung des Speichers'!$A$17:$A$300,A748)*C748*SUMIF($A$17:$A$300,A748,'Beladung des Speichers'!$E$17:$E$300))</f>
        <v/>
      </c>
      <c r="F748" s="153" t="str">
        <f>IF(ISBLANK('Beladung des Speichers'!A748),"",IF(C748=0,"0,00",D748/C748*E748))</f>
        <v/>
      </c>
      <c r="G748" s="154" t="str">
        <f>IF(ISBLANK('Beladung des Speichers'!A748),"",SUMIFS('Beladung des Speichers'!$C$17:$C$300,'Beladung des Speichers'!$A$17:$A$300,A748))</f>
        <v/>
      </c>
      <c r="H748" s="112" t="str">
        <f>IF(ISBLANK('Beladung des Speichers'!A748),"",'Beladung des Speichers'!C748)</f>
        <v/>
      </c>
      <c r="I748" s="155" t="str">
        <f>IF(ISBLANK('Beladung des Speichers'!A748),"",SUMIFS('Beladung des Speichers'!$E$17:$E$1001,'Beladung des Speichers'!$A$17:$A$1001,'Ergebnis (detailliert)'!A748))</f>
        <v/>
      </c>
      <c r="J748" s="113" t="str">
        <f>IF(ISBLANK('Beladung des Speichers'!A748),"",'Beladung des Speichers'!E748)</f>
        <v/>
      </c>
      <c r="K748" s="155" t="str">
        <f>IF(ISBLANK('Beladung des Speichers'!A748),"",SUMIFS('Entladung des Speichers'!$C$17:$C$1001,'Entladung des Speichers'!$A$17:$A$1001,'Ergebnis (detailliert)'!A748))</f>
        <v/>
      </c>
      <c r="L748" s="156" t="str">
        <f t="shared" si="46"/>
        <v/>
      </c>
      <c r="M748" s="156" t="str">
        <f>IF(ISBLANK('Entladung des Speichers'!A748),"",'Entladung des Speichers'!C748)</f>
        <v/>
      </c>
      <c r="N748" s="155" t="str">
        <f>IF(ISBLANK('Beladung des Speichers'!A748),"",SUMIFS('Entladung des Speichers'!$E$17:$E$1001,'Entladung des Speichers'!$A$17:$A$1001,'Ergebnis (detailliert)'!$A$17:$A$300))</f>
        <v/>
      </c>
      <c r="O748" s="113" t="str">
        <f t="shared" si="47"/>
        <v/>
      </c>
      <c r="P748" s="17" t="str">
        <f>IFERROR(IF(A748="","",N748*'Ergebnis (detailliert)'!J748/'Ergebnis (detailliert)'!I748),0)</f>
        <v/>
      </c>
      <c r="Q748" s="95" t="str">
        <f t="shared" si="48"/>
        <v/>
      </c>
      <c r="R748" s="96" t="str">
        <f t="shared" si="49"/>
        <v/>
      </c>
      <c r="S748" s="97" t="str">
        <f>IF(A748="","",IF(LOOKUP(A748,Stammdaten!$A$17:$A$1001,Stammdaten!$G$17:$G$1001)="Nein",0,IF(ISBLANK('Beladung des Speichers'!A748),"",ROUND(MIN(J748,Q748)*-1,2))))</f>
        <v/>
      </c>
    </row>
    <row r="749" spans="1:19" x14ac:dyDescent="0.2">
      <c r="A749" s="98" t="str">
        <f>IF('Beladung des Speichers'!A749="","",'Beladung des Speichers'!A749)</f>
        <v/>
      </c>
      <c r="B749" s="98" t="str">
        <f>IF('Beladung des Speichers'!B749="","",'Beladung des Speichers'!B749)</f>
        <v/>
      </c>
      <c r="C749" s="150" t="str">
        <f>IF(ISBLANK('Beladung des Speichers'!A749),"",SUMIFS('Beladung des Speichers'!$C$17:$C$300,'Beladung des Speichers'!$A$17:$A$300,A749)-SUMIFS('Entladung des Speichers'!$C$17:$C$300,'Entladung des Speichers'!$A$17:$A$300,A749)+SUMIFS(Füllstände!$B$17:$B$299,Füllstände!$A$17:$A$299,A749)-SUMIFS(Füllstände!$C$17:$C$299,Füllstände!$A$17:$A$299,A749))</f>
        <v/>
      </c>
      <c r="D749" s="151" t="str">
        <f>IF(ISBLANK('Beladung des Speichers'!A749),"",C749*'Beladung des Speichers'!C749/SUMIFS('Beladung des Speichers'!$C$17:$C$300,'Beladung des Speichers'!$A$17:$A$300,A749))</f>
        <v/>
      </c>
      <c r="E749" s="152" t="str">
        <f>IF(ISBLANK('Beladung des Speichers'!A749),"",1/SUMIFS('Beladung des Speichers'!$C$17:$C$300,'Beladung des Speichers'!$A$17:$A$300,A749)*C749*SUMIF($A$17:$A$300,A749,'Beladung des Speichers'!$E$17:$E$300))</f>
        <v/>
      </c>
      <c r="F749" s="153" t="str">
        <f>IF(ISBLANK('Beladung des Speichers'!A749),"",IF(C749=0,"0,00",D749/C749*E749))</f>
        <v/>
      </c>
      <c r="G749" s="154" t="str">
        <f>IF(ISBLANK('Beladung des Speichers'!A749),"",SUMIFS('Beladung des Speichers'!$C$17:$C$300,'Beladung des Speichers'!$A$17:$A$300,A749))</f>
        <v/>
      </c>
      <c r="H749" s="112" t="str">
        <f>IF(ISBLANK('Beladung des Speichers'!A749),"",'Beladung des Speichers'!C749)</f>
        <v/>
      </c>
      <c r="I749" s="155" t="str">
        <f>IF(ISBLANK('Beladung des Speichers'!A749),"",SUMIFS('Beladung des Speichers'!$E$17:$E$1001,'Beladung des Speichers'!$A$17:$A$1001,'Ergebnis (detailliert)'!A749))</f>
        <v/>
      </c>
      <c r="J749" s="113" t="str">
        <f>IF(ISBLANK('Beladung des Speichers'!A749),"",'Beladung des Speichers'!E749)</f>
        <v/>
      </c>
      <c r="K749" s="155" t="str">
        <f>IF(ISBLANK('Beladung des Speichers'!A749),"",SUMIFS('Entladung des Speichers'!$C$17:$C$1001,'Entladung des Speichers'!$A$17:$A$1001,'Ergebnis (detailliert)'!A749))</f>
        <v/>
      </c>
      <c r="L749" s="156" t="str">
        <f t="shared" si="46"/>
        <v/>
      </c>
      <c r="M749" s="156" t="str">
        <f>IF(ISBLANK('Entladung des Speichers'!A749),"",'Entladung des Speichers'!C749)</f>
        <v/>
      </c>
      <c r="N749" s="155" t="str">
        <f>IF(ISBLANK('Beladung des Speichers'!A749),"",SUMIFS('Entladung des Speichers'!$E$17:$E$1001,'Entladung des Speichers'!$A$17:$A$1001,'Ergebnis (detailliert)'!$A$17:$A$300))</f>
        <v/>
      </c>
      <c r="O749" s="113" t="str">
        <f t="shared" si="47"/>
        <v/>
      </c>
      <c r="P749" s="17" t="str">
        <f>IFERROR(IF(A749="","",N749*'Ergebnis (detailliert)'!J749/'Ergebnis (detailliert)'!I749),0)</f>
        <v/>
      </c>
      <c r="Q749" s="95" t="str">
        <f t="shared" si="48"/>
        <v/>
      </c>
      <c r="R749" s="96" t="str">
        <f t="shared" si="49"/>
        <v/>
      </c>
      <c r="S749" s="97" t="str">
        <f>IF(A749="","",IF(LOOKUP(A749,Stammdaten!$A$17:$A$1001,Stammdaten!$G$17:$G$1001)="Nein",0,IF(ISBLANK('Beladung des Speichers'!A749),"",ROUND(MIN(J749,Q749)*-1,2))))</f>
        <v/>
      </c>
    </row>
    <row r="750" spans="1:19" x14ac:dyDescent="0.2">
      <c r="A750" s="98" t="str">
        <f>IF('Beladung des Speichers'!A750="","",'Beladung des Speichers'!A750)</f>
        <v/>
      </c>
      <c r="B750" s="98" t="str">
        <f>IF('Beladung des Speichers'!B750="","",'Beladung des Speichers'!B750)</f>
        <v/>
      </c>
      <c r="C750" s="150" t="str">
        <f>IF(ISBLANK('Beladung des Speichers'!A750),"",SUMIFS('Beladung des Speichers'!$C$17:$C$300,'Beladung des Speichers'!$A$17:$A$300,A750)-SUMIFS('Entladung des Speichers'!$C$17:$C$300,'Entladung des Speichers'!$A$17:$A$300,A750)+SUMIFS(Füllstände!$B$17:$B$299,Füllstände!$A$17:$A$299,A750)-SUMIFS(Füllstände!$C$17:$C$299,Füllstände!$A$17:$A$299,A750))</f>
        <v/>
      </c>
      <c r="D750" s="151" t="str">
        <f>IF(ISBLANK('Beladung des Speichers'!A750),"",C750*'Beladung des Speichers'!C750/SUMIFS('Beladung des Speichers'!$C$17:$C$300,'Beladung des Speichers'!$A$17:$A$300,A750))</f>
        <v/>
      </c>
      <c r="E750" s="152" t="str">
        <f>IF(ISBLANK('Beladung des Speichers'!A750),"",1/SUMIFS('Beladung des Speichers'!$C$17:$C$300,'Beladung des Speichers'!$A$17:$A$300,A750)*C750*SUMIF($A$17:$A$300,A750,'Beladung des Speichers'!$E$17:$E$300))</f>
        <v/>
      </c>
      <c r="F750" s="153" t="str">
        <f>IF(ISBLANK('Beladung des Speichers'!A750),"",IF(C750=0,"0,00",D750/C750*E750))</f>
        <v/>
      </c>
      <c r="G750" s="154" t="str">
        <f>IF(ISBLANK('Beladung des Speichers'!A750),"",SUMIFS('Beladung des Speichers'!$C$17:$C$300,'Beladung des Speichers'!$A$17:$A$300,A750))</f>
        <v/>
      </c>
      <c r="H750" s="112" t="str">
        <f>IF(ISBLANK('Beladung des Speichers'!A750),"",'Beladung des Speichers'!C750)</f>
        <v/>
      </c>
      <c r="I750" s="155" t="str">
        <f>IF(ISBLANK('Beladung des Speichers'!A750),"",SUMIFS('Beladung des Speichers'!$E$17:$E$1001,'Beladung des Speichers'!$A$17:$A$1001,'Ergebnis (detailliert)'!A750))</f>
        <v/>
      </c>
      <c r="J750" s="113" t="str">
        <f>IF(ISBLANK('Beladung des Speichers'!A750),"",'Beladung des Speichers'!E750)</f>
        <v/>
      </c>
      <c r="K750" s="155" t="str">
        <f>IF(ISBLANK('Beladung des Speichers'!A750),"",SUMIFS('Entladung des Speichers'!$C$17:$C$1001,'Entladung des Speichers'!$A$17:$A$1001,'Ergebnis (detailliert)'!A750))</f>
        <v/>
      </c>
      <c r="L750" s="156" t="str">
        <f t="shared" si="46"/>
        <v/>
      </c>
      <c r="M750" s="156" t="str">
        <f>IF(ISBLANK('Entladung des Speichers'!A750),"",'Entladung des Speichers'!C750)</f>
        <v/>
      </c>
      <c r="N750" s="155" t="str">
        <f>IF(ISBLANK('Beladung des Speichers'!A750),"",SUMIFS('Entladung des Speichers'!$E$17:$E$1001,'Entladung des Speichers'!$A$17:$A$1001,'Ergebnis (detailliert)'!$A$17:$A$300))</f>
        <v/>
      </c>
      <c r="O750" s="113" t="str">
        <f t="shared" si="47"/>
        <v/>
      </c>
      <c r="P750" s="17" t="str">
        <f>IFERROR(IF(A750="","",N750*'Ergebnis (detailliert)'!J750/'Ergebnis (detailliert)'!I750),0)</f>
        <v/>
      </c>
      <c r="Q750" s="95" t="str">
        <f t="shared" si="48"/>
        <v/>
      </c>
      <c r="R750" s="96" t="str">
        <f t="shared" si="49"/>
        <v/>
      </c>
      <c r="S750" s="97" t="str">
        <f>IF(A750="","",IF(LOOKUP(A750,Stammdaten!$A$17:$A$1001,Stammdaten!$G$17:$G$1001)="Nein",0,IF(ISBLANK('Beladung des Speichers'!A750),"",ROUND(MIN(J750,Q750)*-1,2))))</f>
        <v/>
      </c>
    </row>
    <row r="751" spans="1:19" x14ac:dyDescent="0.2">
      <c r="A751" s="98" t="str">
        <f>IF('Beladung des Speichers'!A751="","",'Beladung des Speichers'!A751)</f>
        <v/>
      </c>
      <c r="B751" s="98" t="str">
        <f>IF('Beladung des Speichers'!B751="","",'Beladung des Speichers'!B751)</f>
        <v/>
      </c>
      <c r="C751" s="150" t="str">
        <f>IF(ISBLANK('Beladung des Speichers'!A751),"",SUMIFS('Beladung des Speichers'!$C$17:$C$300,'Beladung des Speichers'!$A$17:$A$300,A751)-SUMIFS('Entladung des Speichers'!$C$17:$C$300,'Entladung des Speichers'!$A$17:$A$300,A751)+SUMIFS(Füllstände!$B$17:$B$299,Füllstände!$A$17:$A$299,A751)-SUMIFS(Füllstände!$C$17:$C$299,Füllstände!$A$17:$A$299,A751))</f>
        <v/>
      </c>
      <c r="D751" s="151" t="str">
        <f>IF(ISBLANK('Beladung des Speichers'!A751),"",C751*'Beladung des Speichers'!C751/SUMIFS('Beladung des Speichers'!$C$17:$C$300,'Beladung des Speichers'!$A$17:$A$300,A751))</f>
        <v/>
      </c>
      <c r="E751" s="152" t="str">
        <f>IF(ISBLANK('Beladung des Speichers'!A751),"",1/SUMIFS('Beladung des Speichers'!$C$17:$C$300,'Beladung des Speichers'!$A$17:$A$300,A751)*C751*SUMIF($A$17:$A$300,A751,'Beladung des Speichers'!$E$17:$E$300))</f>
        <v/>
      </c>
      <c r="F751" s="153" t="str">
        <f>IF(ISBLANK('Beladung des Speichers'!A751),"",IF(C751=0,"0,00",D751/C751*E751))</f>
        <v/>
      </c>
      <c r="G751" s="154" t="str">
        <f>IF(ISBLANK('Beladung des Speichers'!A751),"",SUMIFS('Beladung des Speichers'!$C$17:$C$300,'Beladung des Speichers'!$A$17:$A$300,A751))</f>
        <v/>
      </c>
      <c r="H751" s="112" t="str">
        <f>IF(ISBLANK('Beladung des Speichers'!A751),"",'Beladung des Speichers'!C751)</f>
        <v/>
      </c>
      <c r="I751" s="155" t="str">
        <f>IF(ISBLANK('Beladung des Speichers'!A751),"",SUMIFS('Beladung des Speichers'!$E$17:$E$1001,'Beladung des Speichers'!$A$17:$A$1001,'Ergebnis (detailliert)'!A751))</f>
        <v/>
      </c>
      <c r="J751" s="113" t="str">
        <f>IF(ISBLANK('Beladung des Speichers'!A751),"",'Beladung des Speichers'!E751)</f>
        <v/>
      </c>
      <c r="K751" s="155" t="str">
        <f>IF(ISBLANK('Beladung des Speichers'!A751),"",SUMIFS('Entladung des Speichers'!$C$17:$C$1001,'Entladung des Speichers'!$A$17:$A$1001,'Ergebnis (detailliert)'!A751))</f>
        <v/>
      </c>
      <c r="L751" s="156" t="str">
        <f t="shared" si="46"/>
        <v/>
      </c>
      <c r="M751" s="156" t="str">
        <f>IF(ISBLANK('Entladung des Speichers'!A751),"",'Entladung des Speichers'!C751)</f>
        <v/>
      </c>
      <c r="N751" s="155" t="str">
        <f>IF(ISBLANK('Beladung des Speichers'!A751),"",SUMIFS('Entladung des Speichers'!$E$17:$E$1001,'Entladung des Speichers'!$A$17:$A$1001,'Ergebnis (detailliert)'!$A$17:$A$300))</f>
        <v/>
      </c>
      <c r="O751" s="113" t="str">
        <f t="shared" si="47"/>
        <v/>
      </c>
      <c r="P751" s="17" t="str">
        <f>IFERROR(IF(A751="","",N751*'Ergebnis (detailliert)'!J751/'Ergebnis (detailliert)'!I751),0)</f>
        <v/>
      </c>
      <c r="Q751" s="95" t="str">
        <f t="shared" si="48"/>
        <v/>
      </c>
      <c r="R751" s="96" t="str">
        <f t="shared" si="49"/>
        <v/>
      </c>
      <c r="S751" s="97" t="str">
        <f>IF(A751="","",IF(LOOKUP(A751,Stammdaten!$A$17:$A$1001,Stammdaten!$G$17:$G$1001)="Nein",0,IF(ISBLANK('Beladung des Speichers'!A751),"",ROUND(MIN(J751,Q751)*-1,2))))</f>
        <v/>
      </c>
    </row>
    <row r="752" spans="1:19" x14ac:dyDescent="0.2">
      <c r="A752" s="98" t="str">
        <f>IF('Beladung des Speichers'!A752="","",'Beladung des Speichers'!A752)</f>
        <v/>
      </c>
      <c r="B752" s="98" t="str">
        <f>IF('Beladung des Speichers'!B752="","",'Beladung des Speichers'!B752)</f>
        <v/>
      </c>
      <c r="C752" s="150" t="str">
        <f>IF(ISBLANK('Beladung des Speichers'!A752),"",SUMIFS('Beladung des Speichers'!$C$17:$C$300,'Beladung des Speichers'!$A$17:$A$300,A752)-SUMIFS('Entladung des Speichers'!$C$17:$C$300,'Entladung des Speichers'!$A$17:$A$300,A752)+SUMIFS(Füllstände!$B$17:$B$299,Füllstände!$A$17:$A$299,A752)-SUMIFS(Füllstände!$C$17:$C$299,Füllstände!$A$17:$A$299,A752))</f>
        <v/>
      </c>
      <c r="D752" s="151" t="str">
        <f>IF(ISBLANK('Beladung des Speichers'!A752),"",C752*'Beladung des Speichers'!C752/SUMIFS('Beladung des Speichers'!$C$17:$C$300,'Beladung des Speichers'!$A$17:$A$300,A752))</f>
        <v/>
      </c>
      <c r="E752" s="152" t="str">
        <f>IF(ISBLANK('Beladung des Speichers'!A752),"",1/SUMIFS('Beladung des Speichers'!$C$17:$C$300,'Beladung des Speichers'!$A$17:$A$300,A752)*C752*SUMIF($A$17:$A$300,A752,'Beladung des Speichers'!$E$17:$E$300))</f>
        <v/>
      </c>
      <c r="F752" s="153" t="str">
        <f>IF(ISBLANK('Beladung des Speichers'!A752),"",IF(C752=0,"0,00",D752/C752*E752))</f>
        <v/>
      </c>
      <c r="G752" s="154" t="str">
        <f>IF(ISBLANK('Beladung des Speichers'!A752),"",SUMIFS('Beladung des Speichers'!$C$17:$C$300,'Beladung des Speichers'!$A$17:$A$300,A752))</f>
        <v/>
      </c>
      <c r="H752" s="112" t="str">
        <f>IF(ISBLANK('Beladung des Speichers'!A752),"",'Beladung des Speichers'!C752)</f>
        <v/>
      </c>
      <c r="I752" s="155" t="str">
        <f>IF(ISBLANK('Beladung des Speichers'!A752),"",SUMIFS('Beladung des Speichers'!$E$17:$E$1001,'Beladung des Speichers'!$A$17:$A$1001,'Ergebnis (detailliert)'!A752))</f>
        <v/>
      </c>
      <c r="J752" s="113" t="str">
        <f>IF(ISBLANK('Beladung des Speichers'!A752),"",'Beladung des Speichers'!E752)</f>
        <v/>
      </c>
      <c r="K752" s="155" t="str">
        <f>IF(ISBLANK('Beladung des Speichers'!A752),"",SUMIFS('Entladung des Speichers'!$C$17:$C$1001,'Entladung des Speichers'!$A$17:$A$1001,'Ergebnis (detailliert)'!A752))</f>
        <v/>
      </c>
      <c r="L752" s="156" t="str">
        <f t="shared" si="46"/>
        <v/>
      </c>
      <c r="M752" s="156" t="str">
        <f>IF(ISBLANK('Entladung des Speichers'!A752),"",'Entladung des Speichers'!C752)</f>
        <v/>
      </c>
      <c r="N752" s="155" t="str">
        <f>IF(ISBLANK('Beladung des Speichers'!A752),"",SUMIFS('Entladung des Speichers'!$E$17:$E$1001,'Entladung des Speichers'!$A$17:$A$1001,'Ergebnis (detailliert)'!$A$17:$A$300))</f>
        <v/>
      </c>
      <c r="O752" s="113" t="str">
        <f t="shared" si="47"/>
        <v/>
      </c>
      <c r="P752" s="17" t="str">
        <f>IFERROR(IF(A752="","",N752*'Ergebnis (detailliert)'!J752/'Ergebnis (detailliert)'!I752),0)</f>
        <v/>
      </c>
      <c r="Q752" s="95" t="str">
        <f t="shared" si="48"/>
        <v/>
      </c>
      <c r="R752" s="96" t="str">
        <f t="shared" si="49"/>
        <v/>
      </c>
      <c r="S752" s="97" t="str">
        <f>IF(A752="","",IF(LOOKUP(A752,Stammdaten!$A$17:$A$1001,Stammdaten!$G$17:$G$1001)="Nein",0,IF(ISBLANK('Beladung des Speichers'!A752),"",ROUND(MIN(J752,Q752)*-1,2))))</f>
        <v/>
      </c>
    </row>
    <row r="753" spans="1:19" x14ac:dyDescent="0.2">
      <c r="A753" s="98" t="str">
        <f>IF('Beladung des Speichers'!A753="","",'Beladung des Speichers'!A753)</f>
        <v/>
      </c>
      <c r="B753" s="98" t="str">
        <f>IF('Beladung des Speichers'!B753="","",'Beladung des Speichers'!B753)</f>
        <v/>
      </c>
      <c r="C753" s="150" t="str">
        <f>IF(ISBLANK('Beladung des Speichers'!A753),"",SUMIFS('Beladung des Speichers'!$C$17:$C$300,'Beladung des Speichers'!$A$17:$A$300,A753)-SUMIFS('Entladung des Speichers'!$C$17:$C$300,'Entladung des Speichers'!$A$17:$A$300,A753)+SUMIFS(Füllstände!$B$17:$B$299,Füllstände!$A$17:$A$299,A753)-SUMIFS(Füllstände!$C$17:$C$299,Füllstände!$A$17:$A$299,A753))</f>
        <v/>
      </c>
      <c r="D753" s="151" t="str">
        <f>IF(ISBLANK('Beladung des Speichers'!A753),"",C753*'Beladung des Speichers'!C753/SUMIFS('Beladung des Speichers'!$C$17:$C$300,'Beladung des Speichers'!$A$17:$A$300,A753))</f>
        <v/>
      </c>
      <c r="E753" s="152" t="str">
        <f>IF(ISBLANK('Beladung des Speichers'!A753),"",1/SUMIFS('Beladung des Speichers'!$C$17:$C$300,'Beladung des Speichers'!$A$17:$A$300,A753)*C753*SUMIF($A$17:$A$300,A753,'Beladung des Speichers'!$E$17:$E$300))</f>
        <v/>
      </c>
      <c r="F753" s="153" t="str">
        <f>IF(ISBLANK('Beladung des Speichers'!A753),"",IF(C753=0,"0,00",D753/C753*E753))</f>
        <v/>
      </c>
      <c r="G753" s="154" t="str">
        <f>IF(ISBLANK('Beladung des Speichers'!A753),"",SUMIFS('Beladung des Speichers'!$C$17:$C$300,'Beladung des Speichers'!$A$17:$A$300,A753))</f>
        <v/>
      </c>
      <c r="H753" s="112" t="str">
        <f>IF(ISBLANK('Beladung des Speichers'!A753),"",'Beladung des Speichers'!C753)</f>
        <v/>
      </c>
      <c r="I753" s="155" t="str">
        <f>IF(ISBLANK('Beladung des Speichers'!A753),"",SUMIFS('Beladung des Speichers'!$E$17:$E$1001,'Beladung des Speichers'!$A$17:$A$1001,'Ergebnis (detailliert)'!A753))</f>
        <v/>
      </c>
      <c r="J753" s="113" t="str">
        <f>IF(ISBLANK('Beladung des Speichers'!A753),"",'Beladung des Speichers'!E753)</f>
        <v/>
      </c>
      <c r="K753" s="155" t="str">
        <f>IF(ISBLANK('Beladung des Speichers'!A753),"",SUMIFS('Entladung des Speichers'!$C$17:$C$1001,'Entladung des Speichers'!$A$17:$A$1001,'Ergebnis (detailliert)'!A753))</f>
        <v/>
      </c>
      <c r="L753" s="156" t="str">
        <f t="shared" si="46"/>
        <v/>
      </c>
      <c r="M753" s="156" t="str">
        <f>IF(ISBLANK('Entladung des Speichers'!A753),"",'Entladung des Speichers'!C753)</f>
        <v/>
      </c>
      <c r="N753" s="155" t="str">
        <f>IF(ISBLANK('Beladung des Speichers'!A753),"",SUMIFS('Entladung des Speichers'!$E$17:$E$1001,'Entladung des Speichers'!$A$17:$A$1001,'Ergebnis (detailliert)'!$A$17:$A$300))</f>
        <v/>
      </c>
      <c r="O753" s="113" t="str">
        <f t="shared" si="47"/>
        <v/>
      </c>
      <c r="P753" s="17" t="str">
        <f>IFERROR(IF(A753="","",N753*'Ergebnis (detailliert)'!J753/'Ergebnis (detailliert)'!I753),0)</f>
        <v/>
      </c>
      <c r="Q753" s="95" t="str">
        <f t="shared" si="48"/>
        <v/>
      </c>
      <c r="R753" s="96" t="str">
        <f t="shared" si="49"/>
        <v/>
      </c>
      <c r="S753" s="97" t="str">
        <f>IF(A753="","",IF(LOOKUP(A753,Stammdaten!$A$17:$A$1001,Stammdaten!$G$17:$G$1001)="Nein",0,IF(ISBLANK('Beladung des Speichers'!A753),"",ROUND(MIN(J753,Q753)*-1,2))))</f>
        <v/>
      </c>
    </row>
    <row r="754" spans="1:19" x14ac:dyDescent="0.2">
      <c r="A754" s="98" t="str">
        <f>IF('Beladung des Speichers'!A754="","",'Beladung des Speichers'!A754)</f>
        <v/>
      </c>
      <c r="B754" s="98" t="str">
        <f>IF('Beladung des Speichers'!B754="","",'Beladung des Speichers'!B754)</f>
        <v/>
      </c>
      <c r="C754" s="150" t="str">
        <f>IF(ISBLANK('Beladung des Speichers'!A754),"",SUMIFS('Beladung des Speichers'!$C$17:$C$300,'Beladung des Speichers'!$A$17:$A$300,A754)-SUMIFS('Entladung des Speichers'!$C$17:$C$300,'Entladung des Speichers'!$A$17:$A$300,A754)+SUMIFS(Füllstände!$B$17:$B$299,Füllstände!$A$17:$A$299,A754)-SUMIFS(Füllstände!$C$17:$C$299,Füllstände!$A$17:$A$299,A754))</f>
        <v/>
      </c>
      <c r="D754" s="151" t="str">
        <f>IF(ISBLANK('Beladung des Speichers'!A754),"",C754*'Beladung des Speichers'!C754/SUMIFS('Beladung des Speichers'!$C$17:$C$300,'Beladung des Speichers'!$A$17:$A$300,A754))</f>
        <v/>
      </c>
      <c r="E754" s="152" t="str">
        <f>IF(ISBLANK('Beladung des Speichers'!A754),"",1/SUMIFS('Beladung des Speichers'!$C$17:$C$300,'Beladung des Speichers'!$A$17:$A$300,A754)*C754*SUMIF($A$17:$A$300,A754,'Beladung des Speichers'!$E$17:$E$300))</f>
        <v/>
      </c>
      <c r="F754" s="153" t="str">
        <f>IF(ISBLANK('Beladung des Speichers'!A754),"",IF(C754=0,"0,00",D754/C754*E754))</f>
        <v/>
      </c>
      <c r="G754" s="154" t="str">
        <f>IF(ISBLANK('Beladung des Speichers'!A754),"",SUMIFS('Beladung des Speichers'!$C$17:$C$300,'Beladung des Speichers'!$A$17:$A$300,A754))</f>
        <v/>
      </c>
      <c r="H754" s="112" t="str">
        <f>IF(ISBLANK('Beladung des Speichers'!A754),"",'Beladung des Speichers'!C754)</f>
        <v/>
      </c>
      <c r="I754" s="155" t="str">
        <f>IF(ISBLANK('Beladung des Speichers'!A754),"",SUMIFS('Beladung des Speichers'!$E$17:$E$1001,'Beladung des Speichers'!$A$17:$A$1001,'Ergebnis (detailliert)'!A754))</f>
        <v/>
      </c>
      <c r="J754" s="113" t="str">
        <f>IF(ISBLANK('Beladung des Speichers'!A754),"",'Beladung des Speichers'!E754)</f>
        <v/>
      </c>
      <c r="K754" s="155" t="str">
        <f>IF(ISBLANK('Beladung des Speichers'!A754),"",SUMIFS('Entladung des Speichers'!$C$17:$C$1001,'Entladung des Speichers'!$A$17:$A$1001,'Ergebnis (detailliert)'!A754))</f>
        <v/>
      </c>
      <c r="L754" s="156" t="str">
        <f t="shared" si="46"/>
        <v/>
      </c>
      <c r="M754" s="156" t="str">
        <f>IF(ISBLANK('Entladung des Speichers'!A754),"",'Entladung des Speichers'!C754)</f>
        <v/>
      </c>
      <c r="N754" s="155" t="str">
        <f>IF(ISBLANK('Beladung des Speichers'!A754),"",SUMIFS('Entladung des Speichers'!$E$17:$E$1001,'Entladung des Speichers'!$A$17:$A$1001,'Ergebnis (detailliert)'!$A$17:$A$300))</f>
        <v/>
      </c>
      <c r="O754" s="113" t="str">
        <f t="shared" si="47"/>
        <v/>
      </c>
      <c r="P754" s="17" t="str">
        <f>IFERROR(IF(A754="","",N754*'Ergebnis (detailliert)'!J754/'Ergebnis (detailliert)'!I754),0)</f>
        <v/>
      </c>
      <c r="Q754" s="95" t="str">
        <f t="shared" si="48"/>
        <v/>
      </c>
      <c r="R754" s="96" t="str">
        <f t="shared" si="49"/>
        <v/>
      </c>
      <c r="S754" s="97" t="str">
        <f>IF(A754="","",IF(LOOKUP(A754,Stammdaten!$A$17:$A$1001,Stammdaten!$G$17:$G$1001)="Nein",0,IF(ISBLANK('Beladung des Speichers'!A754),"",ROUND(MIN(J754,Q754)*-1,2))))</f>
        <v/>
      </c>
    </row>
    <row r="755" spans="1:19" x14ac:dyDescent="0.2">
      <c r="A755" s="98" t="str">
        <f>IF('Beladung des Speichers'!A755="","",'Beladung des Speichers'!A755)</f>
        <v/>
      </c>
      <c r="B755" s="98" t="str">
        <f>IF('Beladung des Speichers'!B755="","",'Beladung des Speichers'!B755)</f>
        <v/>
      </c>
      <c r="C755" s="150" t="str">
        <f>IF(ISBLANK('Beladung des Speichers'!A755),"",SUMIFS('Beladung des Speichers'!$C$17:$C$300,'Beladung des Speichers'!$A$17:$A$300,A755)-SUMIFS('Entladung des Speichers'!$C$17:$C$300,'Entladung des Speichers'!$A$17:$A$300,A755)+SUMIFS(Füllstände!$B$17:$B$299,Füllstände!$A$17:$A$299,A755)-SUMIFS(Füllstände!$C$17:$C$299,Füllstände!$A$17:$A$299,A755))</f>
        <v/>
      </c>
      <c r="D755" s="151" t="str">
        <f>IF(ISBLANK('Beladung des Speichers'!A755),"",C755*'Beladung des Speichers'!C755/SUMIFS('Beladung des Speichers'!$C$17:$C$300,'Beladung des Speichers'!$A$17:$A$300,A755))</f>
        <v/>
      </c>
      <c r="E755" s="152" t="str">
        <f>IF(ISBLANK('Beladung des Speichers'!A755),"",1/SUMIFS('Beladung des Speichers'!$C$17:$C$300,'Beladung des Speichers'!$A$17:$A$300,A755)*C755*SUMIF($A$17:$A$300,A755,'Beladung des Speichers'!$E$17:$E$300))</f>
        <v/>
      </c>
      <c r="F755" s="153" t="str">
        <f>IF(ISBLANK('Beladung des Speichers'!A755),"",IF(C755=0,"0,00",D755/C755*E755))</f>
        <v/>
      </c>
      <c r="G755" s="154" t="str">
        <f>IF(ISBLANK('Beladung des Speichers'!A755),"",SUMIFS('Beladung des Speichers'!$C$17:$C$300,'Beladung des Speichers'!$A$17:$A$300,A755))</f>
        <v/>
      </c>
      <c r="H755" s="112" t="str">
        <f>IF(ISBLANK('Beladung des Speichers'!A755),"",'Beladung des Speichers'!C755)</f>
        <v/>
      </c>
      <c r="I755" s="155" t="str">
        <f>IF(ISBLANK('Beladung des Speichers'!A755),"",SUMIFS('Beladung des Speichers'!$E$17:$E$1001,'Beladung des Speichers'!$A$17:$A$1001,'Ergebnis (detailliert)'!A755))</f>
        <v/>
      </c>
      <c r="J755" s="113" t="str">
        <f>IF(ISBLANK('Beladung des Speichers'!A755),"",'Beladung des Speichers'!E755)</f>
        <v/>
      </c>
      <c r="K755" s="155" t="str">
        <f>IF(ISBLANK('Beladung des Speichers'!A755),"",SUMIFS('Entladung des Speichers'!$C$17:$C$1001,'Entladung des Speichers'!$A$17:$A$1001,'Ergebnis (detailliert)'!A755))</f>
        <v/>
      </c>
      <c r="L755" s="156" t="str">
        <f t="shared" si="46"/>
        <v/>
      </c>
      <c r="M755" s="156" t="str">
        <f>IF(ISBLANK('Entladung des Speichers'!A755),"",'Entladung des Speichers'!C755)</f>
        <v/>
      </c>
      <c r="N755" s="155" t="str">
        <f>IF(ISBLANK('Beladung des Speichers'!A755),"",SUMIFS('Entladung des Speichers'!$E$17:$E$1001,'Entladung des Speichers'!$A$17:$A$1001,'Ergebnis (detailliert)'!$A$17:$A$300))</f>
        <v/>
      </c>
      <c r="O755" s="113" t="str">
        <f t="shared" si="47"/>
        <v/>
      </c>
      <c r="P755" s="17" t="str">
        <f>IFERROR(IF(A755="","",N755*'Ergebnis (detailliert)'!J755/'Ergebnis (detailliert)'!I755),0)</f>
        <v/>
      </c>
      <c r="Q755" s="95" t="str">
        <f t="shared" si="48"/>
        <v/>
      </c>
      <c r="R755" s="96" t="str">
        <f t="shared" si="49"/>
        <v/>
      </c>
      <c r="S755" s="97" t="str">
        <f>IF(A755="","",IF(LOOKUP(A755,Stammdaten!$A$17:$A$1001,Stammdaten!$G$17:$G$1001)="Nein",0,IF(ISBLANK('Beladung des Speichers'!A755),"",ROUND(MIN(J755,Q755)*-1,2))))</f>
        <v/>
      </c>
    </row>
    <row r="756" spans="1:19" x14ac:dyDescent="0.2">
      <c r="A756" s="98" t="str">
        <f>IF('Beladung des Speichers'!A756="","",'Beladung des Speichers'!A756)</f>
        <v/>
      </c>
      <c r="B756" s="98" t="str">
        <f>IF('Beladung des Speichers'!B756="","",'Beladung des Speichers'!B756)</f>
        <v/>
      </c>
      <c r="C756" s="150" t="str">
        <f>IF(ISBLANK('Beladung des Speichers'!A756),"",SUMIFS('Beladung des Speichers'!$C$17:$C$300,'Beladung des Speichers'!$A$17:$A$300,A756)-SUMIFS('Entladung des Speichers'!$C$17:$C$300,'Entladung des Speichers'!$A$17:$A$300,A756)+SUMIFS(Füllstände!$B$17:$B$299,Füllstände!$A$17:$A$299,A756)-SUMIFS(Füllstände!$C$17:$C$299,Füllstände!$A$17:$A$299,A756))</f>
        <v/>
      </c>
      <c r="D756" s="151" t="str">
        <f>IF(ISBLANK('Beladung des Speichers'!A756),"",C756*'Beladung des Speichers'!C756/SUMIFS('Beladung des Speichers'!$C$17:$C$300,'Beladung des Speichers'!$A$17:$A$300,A756))</f>
        <v/>
      </c>
      <c r="E756" s="152" t="str">
        <f>IF(ISBLANK('Beladung des Speichers'!A756),"",1/SUMIFS('Beladung des Speichers'!$C$17:$C$300,'Beladung des Speichers'!$A$17:$A$300,A756)*C756*SUMIF($A$17:$A$300,A756,'Beladung des Speichers'!$E$17:$E$300))</f>
        <v/>
      </c>
      <c r="F756" s="153" t="str">
        <f>IF(ISBLANK('Beladung des Speichers'!A756),"",IF(C756=0,"0,00",D756/C756*E756))</f>
        <v/>
      </c>
      <c r="G756" s="154" t="str">
        <f>IF(ISBLANK('Beladung des Speichers'!A756),"",SUMIFS('Beladung des Speichers'!$C$17:$C$300,'Beladung des Speichers'!$A$17:$A$300,A756))</f>
        <v/>
      </c>
      <c r="H756" s="112" t="str">
        <f>IF(ISBLANK('Beladung des Speichers'!A756),"",'Beladung des Speichers'!C756)</f>
        <v/>
      </c>
      <c r="I756" s="155" t="str">
        <f>IF(ISBLANK('Beladung des Speichers'!A756),"",SUMIFS('Beladung des Speichers'!$E$17:$E$1001,'Beladung des Speichers'!$A$17:$A$1001,'Ergebnis (detailliert)'!A756))</f>
        <v/>
      </c>
      <c r="J756" s="113" t="str">
        <f>IF(ISBLANK('Beladung des Speichers'!A756),"",'Beladung des Speichers'!E756)</f>
        <v/>
      </c>
      <c r="K756" s="155" t="str">
        <f>IF(ISBLANK('Beladung des Speichers'!A756),"",SUMIFS('Entladung des Speichers'!$C$17:$C$1001,'Entladung des Speichers'!$A$17:$A$1001,'Ergebnis (detailliert)'!A756))</f>
        <v/>
      </c>
      <c r="L756" s="156" t="str">
        <f t="shared" si="46"/>
        <v/>
      </c>
      <c r="M756" s="156" t="str">
        <f>IF(ISBLANK('Entladung des Speichers'!A756),"",'Entladung des Speichers'!C756)</f>
        <v/>
      </c>
      <c r="N756" s="155" t="str">
        <f>IF(ISBLANK('Beladung des Speichers'!A756),"",SUMIFS('Entladung des Speichers'!$E$17:$E$1001,'Entladung des Speichers'!$A$17:$A$1001,'Ergebnis (detailliert)'!$A$17:$A$300))</f>
        <v/>
      </c>
      <c r="O756" s="113" t="str">
        <f t="shared" si="47"/>
        <v/>
      </c>
      <c r="P756" s="17" t="str">
        <f>IFERROR(IF(A756="","",N756*'Ergebnis (detailliert)'!J756/'Ergebnis (detailliert)'!I756),0)</f>
        <v/>
      </c>
      <c r="Q756" s="95" t="str">
        <f t="shared" si="48"/>
        <v/>
      </c>
      <c r="R756" s="96" t="str">
        <f t="shared" si="49"/>
        <v/>
      </c>
      <c r="S756" s="97" t="str">
        <f>IF(A756="","",IF(LOOKUP(A756,Stammdaten!$A$17:$A$1001,Stammdaten!$G$17:$G$1001)="Nein",0,IF(ISBLANK('Beladung des Speichers'!A756),"",ROUND(MIN(J756,Q756)*-1,2))))</f>
        <v/>
      </c>
    </row>
    <row r="757" spans="1:19" x14ac:dyDescent="0.2">
      <c r="A757" s="98" t="str">
        <f>IF('Beladung des Speichers'!A757="","",'Beladung des Speichers'!A757)</f>
        <v/>
      </c>
      <c r="B757" s="98" t="str">
        <f>IF('Beladung des Speichers'!B757="","",'Beladung des Speichers'!B757)</f>
        <v/>
      </c>
      <c r="C757" s="150" t="str">
        <f>IF(ISBLANK('Beladung des Speichers'!A757),"",SUMIFS('Beladung des Speichers'!$C$17:$C$300,'Beladung des Speichers'!$A$17:$A$300,A757)-SUMIFS('Entladung des Speichers'!$C$17:$C$300,'Entladung des Speichers'!$A$17:$A$300,A757)+SUMIFS(Füllstände!$B$17:$B$299,Füllstände!$A$17:$A$299,A757)-SUMIFS(Füllstände!$C$17:$C$299,Füllstände!$A$17:$A$299,A757))</f>
        <v/>
      </c>
      <c r="D757" s="151" t="str">
        <f>IF(ISBLANK('Beladung des Speichers'!A757),"",C757*'Beladung des Speichers'!C757/SUMIFS('Beladung des Speichers'!$C$17:$C$300,'Beladung des Speichers'!$A$17:$A$300,A757))</f>
        <v/>
      </c>
      <c r="E757" s="152" t="str">
        <f>IF(ISBLANK('Beladung des Speichers'!A757),"",1/SUMIFS('Beladung des Speichers'!$C$17:$C$300,'Beladung des Speichers'!$A$17:$A$300,A757)*C757*SUMIF($A$17:$A$300,A757,'Beladung des Speichers'!$E$17:$E$300))</f>
        <v/>
      </c>
      <c r="F757" s="153" t="str">
        <f>IF(ISBLANK('Beladung des Speichers'!A757),"",IF(C757=0,"0,00",D757/C757*E757))</f>
        <v/>
      </c>
      <c r="G757" s="154" t="str">
        <f>IF(ISBLANK('Beladung des Speichers'!A757),"",SUMIFS('Beladung des Speichers'!$C$17:$C$300,'Beladung des Speichers'!$A$17:$A$300,A757))</f>
        <v/>
      </c>
      <c r="H757" s="112" t="str">
        <f>IF(ISBLANK('Beladung des Speichers'!A757),"",'Beladung des Speichers'!C757)</f>
        <v/>
      </c>
      <c r="I757" s="155" t="str">
        <f>IF(ISBLANK('Beladung des Speichers'!A757),"",SUMIFS('Beladung des Speichers'!$E$17:$E$1001,'Beladung des Speichers'!$A$17:$A$1001,'Ergebnis (detailliert)'!A757))</f>
        <v/>
      </c>
      <c r="J757" s="113" t="str">
        <f>IF(ISBLANK('Beladung des Speichers'!A757),"",'Beladung des Speichers'!E757)</f>
        <v/>
      </c>
      <c r="K757" s="155" t="str">
        <f>IF(ISBLANK('Beladung des Speichers'!A757),"",SUMIFS('Entladung des Speichers'!$C$17:$C$1001,'Entladung des Speichers'!$A$17:$A$1001,'Ergebnis (detailliert)'!A757))</f>
        <v/>
      </c>
      <c r="L757" s="156" t="str">
        <f t="shared" si="46"/>
        <v/>
      </c>
      <c r="M757" s="156" t="str">
        <f>IF(ISBLANK('Entladung des Speichers'!A757),"",'Entladung des Speichers'!C757)</f>
        <v/>
      </c>
      <c r="N757" s="155" t="str">
        <f>IF(ISBLANK('Beladung des Speichers'!A757),"",SUMIFS('Entladung des Speichers'!$E$17:$E$1001,'Entladung des Speichers'!$A$17:$A$1001,'Ergebnis (detailliert)'!$A$17:$A$300))</f>
        <v/>
      </c>
      <c r="O757" s="113" t="str">
        <f t="shared" si="47"/>
        <v/>
      </c>
      <c r="P757" s="17" t="str">
        <f>IFERROR(IF(A757="","",N757*'Ergebnis (detailliert)'!J757/'Ergebnis (detailliert)'!I757),0)</f>
        <v/>
      </c>
      <c r="Q757" s="95" t="str">
        <f t="shared" si="48"/>
        <v/>
      </c>
      <c r="R757" s="96" t="str">
        <f t="shared" si="49"/>
        <v/>
      </c>
      <c r="S757" s="97" t="str">
        <f>IF(A757="","",IF(LOOKUP(A757,Stammdaten!$A$17:$A$1001,Stammdaten!$G$17:$G$1001)="Nein",0,IF(ISBLANK('Beladung des Speichers'!A757),"",ROUND(MIN(J757,Q757)*-1,2))))</f>
        <v/>
      </c>
    </row>
    <row r="758" spans="1:19" x14ac:dyDescent="0.2">
      <c r="A758" s="98" t="str">
        <f>IF('Beladung des Speichers'!A758="","",'Beladung des Speichers'!A758)</f>
        <v/>
      </c>
      <c r="B758" s="98" t="str">
        <f>IF('Beladung des Speichers'!B758="","",'Beladung des Speichers'!B758)</f>
        <v/>
      </c>
      <c r="C758" s="150" t="str">
        <f>IF(ISBLANK('Beladung des Speichers'!A758),"",SUMIFS('Beladung des Speichers'!$C$17:$C$300,'Beladung des Speichers'!$A$17:$A$300,A758)-SUMIFS('Entladung des Speichers'!$C$17:$C$300,'Entladung des Speichers'!$A$17:$A$300,A758)+SUMIFS(Füllstände!$B$17:$B$299,Füllstände!$A$17:$A$299,A758)-SUMIFS(Füllstände!$C$17:$C$299,Füllstände!$A$17:$A$299,A758))</f>
        <v/>
      </c>
      <c r="D758" s="151" t="str">
        <f>IF(ISBLANK('Beladung des Speichers'!A758),"",C758*'Beladung des Speichers'!C758/SUMIFS('Beladung des Speichers'!$C$17:$C$300,'Beladung des Speichers'!$A$17:$A$300,A758))</f>
        <v/>
      </c>
      <c r="E758" s="152" t="str">
        <f>IF(ISBLANK('Beladung des Speichers'!A758),"",1/SUMIFS('Beladung des Speichers'!$C$17:$C$300,'Beladung des Speichers'!$A$17:$A$300,A758)*C758*SUMIF($A$17:$A$300,A758,'Beladung des Speichers'!$E$17:$E$300))</f>
        <v/>
      </c>
      <c r="F758" s="153" t="str">
        <f>IF(ISBLANK('Beladung des Speichers'!A758),"",IF(C758=0,"0,00",D758/C758*E758))</f>
        <v/>
      </c>
      <c r="G758" s="154" t="str">
        <f>IF(ISBLANK('Beladung des Speichers'!A758),"",SUMIFS('Beladung des Speichers'!$C$17:$C$300,'Beladung des Speichers'!$A$17:$A$300,A758))</f>
        <v/>
      </c>
      <c r="H758" s="112" t="str">
        <f>IF(ISBLANK('Beladung des Speichers'!A758),"",'Beladung des Speichers'!C758)</f>
        <v/>
      </c>
      <c r="I758" s="155" t="str">
        <f>IF(ISBLANK('Beladung des Speichers'!A758),"",SUMIFS('Beladung des Speichers'!$E$17:$E$1001,'Beladung des Speichers'!$A$17:$A$1001,'Ergebnis (detailliert)'!A758))</f>
        <v/>
      </c>
      <c r="J758" s="113" t="str">
        <f>IF(ISBLANK('Beladung des Speichers'!A758),"",'Beladung des Speichers'!E758)</f>
        <v/>
      </c>
      <c r="K758" s="155" t="str">
        <f>IF(ISBLANK('Beladung des Speichers'!A758),"",SUMIFS('Entladung des Speichers'!$C$17:$C$1001,'Entladung des Speichers'!$A$17:$A$1001,'Ergebnis (detailliert)'!A758))</f>
        <v/>
      </c>
      <c r="L758" s="156" t="str">
        <f t="shared" si="46"/>
        <v/>
      </c>
      <c r="M758" s="156" t="str">
        <f>IF(ISBLANK('Entladung des Speichers'!A758),"",'Entladung des Speichers'!C758)</f>
        <v/>
      </c>
      <c r="N758" s="155" t="str">
        <f>IF(ISBLANK('Beladung des Speichers'!A758),"",SUMIFS('Entladung des Speichers'!$E$17:$E$1001,'Entladung des Speichers'!$A$17:$A$1001,'Ergebnis (detailliert)'!$A$17:$A$300))</f>
        <v/>
      </c>
      <c r="O758" s="113" t="str">
        <f t="shared" si="47"/>
        <v/>
      </c>
      <c r="P758" s="17" t="str">
        <f>IFERROR(IF(A758="","",N758*'Ergebnis (detailliert)'!J758/'Ergebnis (detailliert)'!I758),0)</f>
        <v/>
      </c>
      <c r="Q758" s="95" t="str">
        <f t="shared" si="48"/>
        <v/>
      </c>
      <c r="R758" s="96" t="str">
        <f t="shared" si="49"/>
        <v/>
      </c>
      <c r="S758" s="97" t="str">
        <f>IF(A758="","",IF(LOOKUP(A758,Stammdaten!$A$17:$A$1001,Stammdaten!$G$17:$G$1001)="Nein",0,IF(ISBLANK('Beladung des Speichers'!A758),"",ROUND(MIN(J758,Q758)*-1,2))))</f>
        <v/>
      </c>
    </row>
    <row r="759" spans="1:19" x14ac:dyDescent="0.2">
      <c r="A759" s="98" t="str">
        <f>IF('Beladung des Speichers'!A759="","",'Beladung des Speichers'!A759)</f>
        <v/>
      </c>
      <c r="B759" s="98" t="str">
        <f>IF('Beladung des Speichers'!B759="","",'Beladung des Speichers'!B759)</f>
        <v/>
      </c>
      <c r="C759" s="150" t="str">
        <f>IF(ISBLANK('Beladung des Speichers'!A759),"",SUMIFS('Beladung des Speichers'!$C$17:$C$300,'Beladung des Speichers'!$A$17:$A$300,A759)-SUMIFS('Entladung des Speichers'!$C$17:$C$300,'Entladung des Speichers'!$A$17:$A$300,A759)+SUMIFS(Füllstände!$B$17:$B$299,Füllstände!$A$17:$A$299,A759)-SUMIFS(Füllstände!$C$17:$C$299,Füllstände!$A$17:$A$299,A759))</f>
        <v/>
      </c>
      <c r="D759" s="151" t="str">
        <f>IF(ISBLANK('Beladung des Speichers'!A759),"",C759*'Beladung des Speichers'!C759/SUMIFS('Beladung des Speichers'!$C$17:$C$300,'Beladung des Speichers'!$A$17:$A$300,A759))</f>
        <v/>
      </c>
      <c r="E759" s="152" t="str">
        <f>IF(ISBLANK('Beladung des Speichers'!A759),"",1/SUMIFS('Beladung des Speichers'!$C$17:$C$300,'Beladung des Speichers'!$A$17:$A$300,A759)*C759*SUMIF($A$17:$A$300,A759,'Beladung des Speichers'!$E$17:$E$300))</f>
        <v/>
      </c>
      <c r="F759" s="153" t="str">
        <f>IF(ISBLANK('Beladung des Speichers'!A759),"",IF(C759=0,"0,00",D759/C759*E759))</f>
        <v/>
      </c>
      <c r="G759" s="154" t="str">
        <f>IF(ISBLANK('Beladung des Speichers'!A759),"",SUMIFS('Beladung des Speichers'!$C$17:$C$300,'Beladung des Speichers'!$A$17:$A$300,A759))</f>
        <v/>
      </c>
      <c r="H759" s="112" t="str">
        <f>IF(ISBLANK('Beladung des Speichers'!A759),"",'Beladung des Speichers'!C759)</f>
        <v/>
      </c>
      <c r="I759" s="155" t="str">
        <f>IF(ISBLANK('Beladung des Speichers'!A759),"",SUMIFS('Beladung des Speichers'!$E$17:$E$1001,'Beladung des Speichers'!$A$17:$A$1001,'Ergebnis (detailliert)'!A759))</f>
        <v/>
      </c>
      <c r="J759" s="113" t="str">
        <f>IF(ISBLANK('Beladung des Speichers'!A759),"",'Beladung des Speichers'!E759)</f>
        <v/>
      </c>
      <c r="K759" s="155" t="str">
        <f>IF(ISBLANK('Beladung des Speichers'!A759),"",SUMIFS('Entladung des Speichers'!$C$17:$C$1001,'Entladung des Speichers'!$A$17:$A$1001,'Ergebnis (detailliert)'!A759))</f>
        <v/>
      </c>
      <c r="L759" s="156" t="str">
        <f t="shared" si="46"/>
        <v/>
      </c>
      <c r="M759" s="156" t="str">
        <f>IF(ISBLANK('Entladung des Speichers'!A759),"",'Entladung des Speichers'!C759)</f>
        <v/>
      </c>
      <c r="N759" s="155" t="str">
        <f>IF(ISBLANK('Beladung des Speichers'!A759),"",SUMIFS('Entladung des Speichers'!$E$17:$E$1001,'Entladung des Speichers'!$A$17:$A$1001,'Ergebnis (detailliert)'!$A$17:$A$300))</f>
        <v/>
      </c>
      <c r="O759" s="113" t="str">
        <f t="shared" si="47"/>
        <v/>
      </c>
      <c r="P759" s="17" t="str">
        <f>IFERROR(IF(A759="","",N759*'Ergebnis (detailliert)'!J759/'Ergebnis (detailliert)'!I759),0)</f>
        <v/>
      </c>
      <c r="Q759" s="95" t="str">
        <f t="shared" si="48"/>
        <v/>
      </c>
      <c r="R759" s="96" t="str">
        <f t="shared" si="49"/>
        <v/>
      </c>
      <c r="S759" s="97" t="str">
        <f>IF(A759="","",IF(LOOKUP(A759,Stammdaten!$A$17:$A$1001,Stammdaten!$G$17:$G$1001)="Nein",0,IF(ISBLANK('Beladung des Speichers'!A759),"",ROUND(MIN(J759,Q759)*-1,2))))</f>
        <v/>
      </c>
    </row>
    <row r="760" spans="1:19" x14ac:dyDescent="0.2">
      <c r="A760" s="98" t="str">
        <f>IF('Beladung des Speichers'!A760="","",'Beladung des Speichers'!A760)</f>
        <v/>
      </c>
      <c r="B760" s="98" t="str">
        <f>IF('Beladung des Speichers'!B760="","",'Beladung des Speichers'!B760)</f>
        <v/>
      </c>
      <c r="C760" s="150" t="str">
        <f>IF(ISBLANK('Beladung des Speichers'!A760),"",SUMIFS('Beladung des Speichers'!$C$17:$C$300,'Beladung des Speichers'!$A$17:$A$300,A760)-SUMIFS('Entladung des Speichers'!$C$17:$C$300,'Entladung des Speichers'!$A$17:$A$300,A760)+SUMIFS(Füllstände!$B$17:$B$299,Füllstände!$A$17:$A$299,A760)-SUMIFS(Füllstände!$C$17:$C$299,Füllstände!$A$17:$A$299,A760))</f>
        <v/>
      </c>
      <c r="D760" s="151" t="str">
        <f>IF(ISBLANK('Beladung des Speichers'!A760),"",C760*'Beladung des Speichers'!C760/SUMIFS('Beladung des Speichers'!$C$17:$C$300,'Beladung des Speichers'!$A$17:$A$300,A760))</f>
        <v/>
      </c>
      <c r="E760" s="152" t="str">
        <f>IF(ISBLANK('Beladung des Speichers'!A760),"",1/SUMIFS('Beladung des Speichers'!$C$17:$C$300,'Beladung des Speichers'!$A$17:$A$300,A760)*C760*SUMIF($A$17:$A$300,A760,'Beladung des Speichers'!$E$17:$E$300))</f>
        <v/>
      </c>
      <c r="F760" s="153" t="str">
        <f>IF(ISBLANK('Beladung des Speichers'!A760),"",IF(C760=0,"0,00",D760/C760*E760))</f>
        <v/>
      </c>
      <c r="G760" s="154" t="str">
        <f>IF(ISBLANK('Beladung des Speichers'!A760),"",SUMIFS('Beladung des Speichers'!$C$17:$C$300,'Beladung des Speichers'!$A$17:$A$300,A760))</f>
        <v/>
      </c>
      <c r="H760" s="112" t="str">
        <f>IF(ISBLANK('Beladung des Speichers'!A760),"",'Beladung des Speichers'!C760)</f>
        <v/>
      </c>
      <c r="I760" s="155" t="str">
        <f>IF(ISBLANK('Beladung des Speichers'!A760),"",SUMIFS('Beladung des Speichers'!$E$17:$E$1001,'Beladung des Speichers'!$A$17:$A$1001,'Ergebnis (detailliert)'!A760))</f>
        <v/>
      </c>
      <c r="J760" s="113" t="str">
        <f>IF(ISBLANK('Beladung des Speichers'!A760),"",'Beladung des Speichers'!E760)</f>
        <v/>
      </c>
      <c r="K760" s="155" t="str">
        <f>IF(ISBLANK('Beladung des Speichers'!A760),"",SUMIFS('Entladung des Speichers'!$C$17:$C$1001,'Entladung des Speichers'!$A$17:$A$1001,'Ergebnis (detailliert)'!A760))</f>
        <v/>
      </c>
      <c r="L760" s="156" t="str">
        <f t="shared" si="46"/>
        <v/>
      </c>
      <c r="M760" s="156" t="str">
        <f>IF(ISBLANK('Entladung des Speichers'!A760),"",'Entladung des Speichers'!C760)</f>
        <v/>
      </c>
      <c r="N760" s="155" t="str">
        <f>IF(ISBLANK('Beladung des Speichers'!A760),"",SUMIFS('Entladung des Speichers'!$E$17:$E$1001,'Entladung des Speichers'!$A$17:$A$1001,'Ergebnis (detailliert)'!$A$17:$A$300))</f>
        <v/>
      </c>
      <c r="O760" s="113" t="str">
        <f t="shared" si="47"/>
        <v/>
      </c>
      <c r="P760" s="17" t="str">
        <f>IFERROR(IF(A760="","",N760*'Ergebnis (detailliert)'!J760/'Ergebnis (detailliert)'!I760),0)</f>
        <v/>
      </c>
      <c r="Q760" s="95" t="str">
        <f t="shared" si="48"/>
        <v/>
      </c>
      <c r="R760" s="96" t="str">
        <f t="shared" si="49"/>
        <v/>
      </c>
      <c r="S760" s="97" t="str">
        <f>IF(A760="","",IF(LOOKUP(A760,Stammdaten!$A$17:$A$1001,Stammdaten!$G$17:$G$1001)="Nein",0,IF(ISBLANK('Beladung des Speichers'!A760),"",ROUND(MIN(J760,Q760)*-1,2))))</f>
        <v/>
      </c>
    </row>
    <row r="761" spans="1:19" x14ac:dyDescent="0.2">
      <c r="A761" s="98" t="str">
        <f>IF('Beladung des Speichers'!A761="","",'Beladung des Speichers'!A761)</f>
        <v/>
      </c>
      <c r="B761" s="98" t="str">
        <f>IF('Beladung des Speichers'!B761="","",'Beladung des Speichers'!B761)</f>
        <v/>
      </c>
      <c r="C761" s="150" t="str">
        <f>IF(ISBLANK('Beladung des Speichers'!A761),"",SUMIFS('Beladung des Speichers'!$C$17:$C$300,'Beladung des Speichers'!$A$17:$A$300,A761)-SUMIFS('Entladung des Speichers'!$C$17:$C$300,'Entladung des Speichers'!$A$17:$A$300,A761)+SUMIFS(Füllstände!$B$17:$B$299,Füllstände!$A$17:$A$299,A761)-SUMIFS(Füllstände!$C$17:$C$299,Füllstände!$A$17:$A$299,A761))</f>
        <v/>
      </c>
      <c r="D761" s="151" t="str">
        <f>IF(ISBLANK('Beladung des Speichers'!A761),"",C761*'Beladung des Speichers'!C761/SUMIFS('Beladung des Speichers'!$C$17:$C$300,'Beladung des Speichers'!$A$17:$A$300,A761))</f>
        <v/>
      </c>
      <c r="E761" s="152" t="str">
        <f>IF(ISBLANK('Beladung des Speichers'!A761),"",1/SUMIFS('Beladung des Speichers'!$C$17:$C$300,'Beladung des Speichers'!$A$17:$A$300,A761)*C761*SUMIF($A$17:$A$300,A761,'Beladung des Speichers'!$E$17:$E$300))</f>
        <v/>
      </c>
      <c r="F761" s="153" t="str">
        <f>IF(ISBLANK('Beladung des Speichers'!A761),"",IF(C761=0,"0,00",D761/C761*E761))</f>
        <v/>
      </c>
      <c r="G761" s="154" t="str">
        <f>IF(ISBLANK('Beladung des Speichers'!A761),"",SUMIFS('Beladung des Speichers'!$C$17:$C$300,'Beladung des Speichers'!$A$17:$A$300,A761))</f>
        <v/>
      </c>
      <c r="H761" s="112" t="str">
        <f>IF(ISBLANK('Beladung des Speichers'!A761),"",'Beladung des Speichers'!C761)</f>
        <v/>
      </c>
      <c r="I761" s="155" t="str">
        <f>IF(ISBLANK('Beladung des Speichers'!A761),"",SUMIFS('Beladung des Speichers'!$E$17:$E$1001,'Beladung des Speichers'!$A$17:$A$1001,'Ergebnis (detailliert)'!A761))</f>
        <v/>
      </c>
      <c r="J761" s="113" t="str">
        <f>IF(ISBLANK('Beladung des Speichers'!A761),"",'Beladung des Speichers'!E761)</f>
        <v/>
      </c>
      <c r="K761" s="155" t="str">
        <f>IF(ISBLANK('Beladung des Speichers'!A761),"",SUMIFS('Entladung des Speichers'!$C$17:$C$1001,'Entladung des Speichers'!$A$17:$A$1001,'Ergebnis (detailliert)'!A761))</f>
        <v/>
      </c>
      <c r="L761" s="156" t="str">
        <f t="shared" si="46"/>
        <v/>
      </c>
      <c r="M761" s="156" t="str">
        <f>IF(ISBLANK('Entladung des Speichers'!A761),"",'Entladung des Speichers'!C761)</f>
        <v/>
      </c>
      <c r="N761" s="155" t="str">
        <f>IF(ISBLANK('Beladung des Speichers'!A761),"",SUMIFS('Entladung des Speichers'!$E$17:$E$1001,'Entladung des Speichers'!$A$17:$A$1001,'Ergebnis (detailliert)'!$A$17:$A$300))</f>
        <v/>
      </c>
      <c r="O761" s="113" t="str">
        <f t="shared" si="47"/>
        <v/>
      </c>
      <c r="P761" s="17" t="str">
        <f>IFERROR(IF(A761="","",N761*'Ergebnis (detailliert)'!J761/'Ergebnis (detailliert)'!I761),0)</f>
        <v/>
      </c>
      <c r="Q761" s="95" t="str">
        <f t="shared" si="48"/>
        <v/>
      </c>
      <c r="R761" s="96" t="str">
        <f t="shared" si="49"/>
        <v/>
      </c>
      <c r="S761" s="97" t="str">
        <f>IF(A761="","",IF(LOOKUP(A761,Stammdaten!$A$17:$A$1001,Stammdaten!$G$17:$G$1001)="Nein",0,IF(ISBLANK('Beladung des Speichers'!A761),"",ROUND(MIN(J761,Q761)*-1,2))))</f>
        <v/>
      </c>
    </row>
    <row r="762" spans="1:19" x14ac:dyDescent="0.2">
      <c r="A762" s="98" t="str">
        <f>IF('Beladung des Speichers'!A762="","",'Beladung des Speichers'!A762)</f>
        <v/>
      </c>
      <c r="B762" s="98" t="str">
        <f>IF('Beladung des Speichers'!B762="","",'Beladung des Speichers'!B762)</f>
        <v/>
      </c>
      <c r="C762" s="150" t="str">
        <f>IF(ISBLANK('Beladung des Speichers'!A762),"",SUMIFS('Beladung des Speichers'!$C$17:$C$300,'Beladung des Speichers'!$A$17:$A$300,A762)-SUMIFS('Entladung des Speichers'!$C$17:$C$300,'Entladung des Speichers'!$A$17:$A$300,A762)+SUMIFS(Füllstände!$B$17:$B$299,Füllstände!$A$17:$A$299,A762)-SUMIFS(Füllstände!$C$17:$C$299,Füllstände!$A$17:$A$299,A762))</f>
        <v/>
      </c>
      <c r="D762" s="151" t="str">
        <f>IF(ISBLANK('Beladung des Speichers'!A762),"",C762*'Beladung des Speichers'!C762/SUMIFS('Beladung des Speichers'!$C$17:$C$300,'Beladung des Speichers'!$A$17:$A$300,A762))</f>
        <v/>
      </c>
      <c r="E762" s="152" t="str">
        <f>IF(ISBLANK('Beladung des Speichers'!A762),"",1/SUMIFS('Beladung des Speichers'!$C$17:$C$300,'Beladung des Speichers'!$A$17:$A$300,A762)*C762*SUMIF($A$17:$A$300,A762,'Beladung des Speichers'!$E$17:$E$300))</f>
        <v/>
      </c>
      <c r="F762" s="153" t="str">
        <f>IF(ISBLANK('Beladung des Speichers'!A762),"",IF(C762=0,"0,00",D762/C762*E762))</f>
        <v/>
      </c>
      <c r="G762" s="154" t="str">
        <f>IF(ISBLANK('Beladung des Speichers'!A762),"",SUMIFS('Beladung des Speichers'!$C$17:$C$300,'Beladung des Speichers'!$A$17:$A$300,A762))</f>
        <v/>
      </c>
      <c r="H762" s="112" t="str">
        <f>IF(ISBLANK('Beladung des Speichers'!A762),"",'Beladung des Speichers'!C762)</f>
        <v/>
      </c>
      <c r="I762" s="155" t="str">
        <f>IF(ISBLANK('Beladung des Speichers'!A762),"",SUMIFS('Beladung des Speichers'!$E$17:$E$1001,'Beladung des Speichers'!$A$17:$A$1001,'Ergebnis (detailliert)'!A762))</f>
        <v/>
      </c>
      <c r="J762" s="113" t="str">
        <f>IF(ISBLANK('Beladung des Speichers'!A762),"",'Beladung des Speichers'!E762)</f>
        <v/>
      </c>
      <c r="K762" s="155" t="str">
        <f>IF(ISBLANK('Beladung des Speichers'!A762),"",SUMIFS('Entladung des Speichers'!$C$17:$C$1001,'Entladung des Speichers'!$A$17:$A$1001,'Ergebnis (detailliert)'!A762))</f>
        <v/>
      </c>
      <c r="L762" s="156" t="str">
        <f t="shared" si="46"/>
        <v/>
      </c>
      <c r="M762" s="156" t="str">
        <f>IF(ISBLANK('Entladung des Speichers'!A762),"",'Entladung des Speichers'!C762)</f>
        <v/>
      </c>
      <c r="N762" s="155" t="str">
        <f>IF(ISBLANK('Beladung des Speichers'!A762),"",SUMIFS('Entladung des Speichers'!$E$17:$E$1001,'Entladung des Speichers'!$A$17:$A$1001,'Ergebnis (detailliert)'!$A$17:$A$300))</f>
        <v/>
      </c>
      <c r="O762" s="113" t="str">
        <f t="shared" si="47"/>
        <v/>
      </c>
      <c r="P762" s="17" t="str">
        <f>IFERROR(IF(A762="","",N762*'Ergebnis (detailliert)'!J762/'Ergebnis (detailliert)'!I762),0)</f>
        <v/>
      </c>
      <c r="Q762" s="95" t="str">
        <f t="shared" si="48"/>
        <v/>
      </c>
      <c r="R762" s="96" t="str">
        <f t="shared" si="49"/>
        <v/>
      </c>
      <c r="S762" s="97" t="str">
        <f>IF(A762="","",IF(LOOKUP(A762,Stammdaten!$A$17:$A$1001,Stammdaten!$G$17:$G$1001)="Nein",0,IF(ISBLANK('Beladung des Speichers'!A762),"",ROUND(MIN(J762,Q762)*-1,2))))</f>
        <v/>
      </c>
    </row>
    <row r="763" spans="1:19" x14ac:dyDescent="0.2">
      <c r="A763" s="98" t="str">
        <f>IF('Beladung des Speichers'!A763="","",'Beladung des Speichers'!A763)</f>
        <v/>
      </c>
      <c r="B763" s="98" t="str">
        <f>IF('Beladung des Speichers'!B763="","",'Beladung des Speichers'!B763)</f>
        <v/>
      </c>
      <c r="C763" s="150" t="str">
        <f>IF(ISBLANK('Beladung des Speichers'!A763),"",SUMIFS('Beladung des Speichers'!$C$17:$C$300,'Beladung des Speichers'!$A$17:$A$300,A763)-SUMIFS('Entladung des Speichers'!$C$17:$C$300,'Entladung des Speichers'!$A$17:$A$300,A763)+SUMIFS(Füllstände!$B$17:$B$299,Füllstände!$A$17:$A$299,A763)-SUMIFS(Füllstände!$C$17:$C$299,Füllstände!$A$17:$A$299,A763))</f>
        <v/>
      </c>
      <c r="D763" s="151" t="str">
        <f>IF(ISBLANK('Beladung des Speichers'!A763),"",C763*'Beladung des Speichers'!C763/SUMIFS('Beladung des Speichers'!$C$17:$C$300,'Beladung des Speichers'!$A$17:$A$300,A763))</f>
        <v/>
      </c>
      <c r="E763" s="152" t="str">
        <f>IF(ISBLANK('Beladung des Speichers'!A763),"",1/SUMIFS('Beladung des Speichers'!$C$17:$C$300,'Beladung des Speichers'!$A$17:$A$300,A763)*C763*SUMIF($A$17:$A$300,A763,'Beladung des Speichers'!$E$17:$E$300))</f>
        <v/>
      </c>
      <c r="F763" s="153" t="str">
        <f>IF(ISBLANK('Beladung des Speichers'!A763),"",IF(C763=0,"0,00",D763/C763*E763))</f>
        <v/>
      </c>
      <c r="G763" s="154" t="str">
        <f>IF(ISBLANK('Beladung des Speichers'!A763),"",SUMIFS('Beladung des Speichers'!$C$17:$C$300,'Beladung des Speichers'!$A$17:$A$300,A763))</f>
        <v/>
      </c>
      <c r="H763" s="112" t="str">
        <f>IF(ISBLANK('Beladung des Speichers'!A763),"",'Beladung des Speichers'!C763)</f>
        <v/>
      </c>
      <c r="I763" s="155" t="str">
        <f>IF(ISBLANK('Beladung des Speichers'!A763),"",SUMIFS('Beladung des Speichers'!$E$17:$E$1001,'Beladung des Speichers'!$A$17:$A$1001,'Ergebnis (detailliert)'!A763))</f>
        <v/>
      </c>
      <c r="J763" s="113" t="str">
        <f>IF(ISBLANK('Beladung des Speichers'!A763),"",'Beladung des Speichers'!E763)</f>
        <v/>
      </c>
      <c r="K763" s="155" t="str">
        <f>IF(ISBLANK('Beladung des Speichers'!A763),"",SUMIFS('Entladung des Speichers'!$C$17:$C$1001,'Entladung des Speichers'!$A$17:$A$1001,'Ergebnis (detailliert)'!A763))</f>
        <v/>
      </c>
      <c r="L763" s="156" t="str">
        <f t="shared" si="46"/>
        <v/>
      </c>
      <c r="M763" s="156" t="str">
        <f>IF(ISBLANK('Entladung des Speichers'!A763),"",'Entladung des Speichers'!C763)</f>
        <v/>
      </c>
      <c r="N763" s="155" t="str">
        <f>IF(ISBLANK('Beladung des Speichers'!A763),"",SUMIFS('Entladung des Speichers'!$E$17:$E$1001,'Entladung des Speichers'!$A$17:$A$1001,'Ergebnis (detailliert)'!$A$17:$A$300))</f>
        <v/>
      </c>
      <c r="O763" s="113" t="str">
        <f t="shared" si="47"/>
        <v/>
      </c>
      <c r="P763" s="17" t="str">
        <f>IFERROR(IF(A763="","",N763*'Ergebnis (detailliert)'!J763/'Ergebnis (detailliert)'!I763),0)</f>
        <v/>
      </c>
      <c r="Q763" s="95" t="str">
        <f t="shared" si="48"/>
        <v/>
      </c>
      <c r="R763" s="96" t="str">
        <f t="shared" si="49"/>
        <v/>
      </c>
      <c r="S763" s="97" t="str">
        <f>IF(A763="","",IF(LOOKUP(A763,Stammdaten!$A$17:$A$1001,Stammdaten!$G$17:$G$1001)="Nein",0,IF(ISBLANK('Beladung des Speichers'!A763),"",ROUND(MIN(J763,Q763)*-1,2))))</f>
        <v/>
      </c>
    </row>
    <row r="764" spans="1:19" x14ac:dyDescent="0.2">
      <c r="A764" s="98" t="str">
        <f>IF('Beladung des Speichers'!A764="","",'Beladung des Speichers'!A764)</f>
        <v/>
      </c>
      <c r="B764" s="98" t="str">
        <f>IF('Beladung des Speichers'!B764="","",'Beladung des Speichers'!B764)</f>
        <v/>
      </c>
      <c r="C764" s="150" t="str">
        <f>IF(ISBLANK('Beladung des Speichers'!A764),"",SUMIFS('Beladung des Speichers'!$C$17:$C$300,'Beladung des Speichers'!$A$17:$A$300,A764)-SUMIFS('Entladung des Speichers'!$C$17:$C$300,'Entladung des Speichers'!$A$17:$A$300,A764)+SUMIFS(Füllstände!$B$17:$B$299,Füllstände!$A$17:$A$299,A764)-SUMIFS(Füllstände!$C$17:$C$299,Füllstände!$A$17:$A$299,A764))</f>
        <v/>
      </c>
      <c r="D764" s="151" t="str">
        <f>IF(ISBLANK('Beladung des Speichers'!A764),"",C764*'Beladung des Speichers'!C764/SUMIFS('Beladung des Speichers'!$C$17:$C$300,'Beladung des Speichers'!$A$17:$A$300,A764))</f>
        <v/>
      </c>
      <c r="E764" s="152" t="str">
        <f>IF(ISBLANK('Beladung des Speichers'!A764),"",1/SUMIFS('Beladung des Speichers'!$C$17:$C$300,'Beladung des Speichers'!$A$17:$A$300,A764)*C764*SUMIF($A$17:$A$300,A764,'Beladung des Speichers'!$E$17:$E$300))</f>
        <v/>
      </c>
      <c r="F764" s="153" t="str">
        <f>IF(ISBLANK('Beladung des Speichers'!A764),"",IF(C764=0,"0,00",D764/C764*E764))</f>
        <v/>
      </c>
      <c r="G764" s="154" t="str">
        <f>IF(ISBLANK('Beladung des Speichers'!A764),"",SUMIFS('Beladung des Speichers'!$C$17:$C$300,'Beladung des Speichers'!$A$17:$A$300,A764))</f>
        <v/>
      </c>
      <c r="H764" s="112" t="str">
        <f>IF(ISBLANK('Beladung des Speichers'!A764),"",'Beladung des Speichers'!C764)</f>
        <v/>
      </c>
      <c r="I764" s="155" t="str">
        <f>IF(ISBLANK('Beladung des Speichers'!A764),"",SUMIFS('Beladung des Speichers'!$E$17:$E$1001,'Beladung des Speichers'!$A$17:$A$1001,'Ergebnis (detailliert)'!A764))</f>
        <v/>
      </c>
      <c r="J764" s="113" t="str">
        <f>IF(ISBLANK('Beladung des Speichers'!A764),"",'Beladung des Speichers'!E764)</f>
        <v/>
      </c>
      <c r="K764" s="155" t="str">
        <f>IF(ISBLANK('Beladung des Speichers'!A764),"",SUMIFS('Entladung des Speichers'!$C$17:$C$1001,'Entladung des Speichers'!$A$17:$A$1001,'Ergebnis (detailliert)'!A764))</f>
        <v/>
      </c>
      <c r="L764" s="156" t="str">
        <f t="shared" si="46"/>
        <v/>
      </c>
      <c r="M764" s="156" t="str">
        <f>IF(ISBLANK('Entladung des Speichers'!A764),"",'Entladung des Speichers'!C764)</f>
        <v/>
      </c>
      <c r="N764" s="155" t="str">
        <f>IF(ISBLANK('Beladung des Speichers'!A764),"",SUMIFS('Entladung des Speichers'!$E$17:$E$1001,'Entladung des Speichers'!$A$17:$A$1001,'Ergebnis (detailliert)'!$A$17:$A$300))</f>
        <v/>
      </c>
      <c r="O764" s="113" t="str">
        <f t="shared" si="47"/>
        <v/>
      </c>
      <c r="P764" s="17" t="str">
        <f>IFERROR(IF(A764="","",N764*'Ergebnis (detailliert)'!J764/'Ergebnis (detailliert)'!I764),0)</f>
        <v/>
      </c>
      <c r="Q764" s="95" t="str">
        <f t="shared" si="48"/>
        <v/>
      </c>
      <c r="R764" s="96" t="str">
        <f t="shared" si="49"/>
        <v/>
      </c>
      <c r="S764" s="97" t="str">
        <f>IF(A764="","",IF(LOOKUP(A764,Stammdaten!$A$17:$A$1001,Stammdaten!$G$17:$G$1001)="Nein",0,IF(ISBLANK('Beladung des Speichers'!A764),"",ROUND(MIN(J764,Q764)*-1,2))))</f>
        <v/>
      </c>
    </row>
    <row r="765" spans="1:19" x14ac:dyDescent="0.2">
      <c r="A765" s="98" t="str">
        <f>IF('Beladung des Speichers'!A765="","",'Beladung des Speichers'!A765)</f>
        <v/>
      </c>
      <c r="B765" s="98" t="str">
        <f>IF('Beladung des Speichers'!B765="","",'Beladung des Speichers'!B765)</f>
        <v/>
      </c>
      <c r="C765" s="150" t="str">
        <f>IF(ISBLANK('Beladung des Speichers'!A765),"",SUMIFS('Beladung des Speichers'!$C$17:$C$300,'Beladung des Speichers'!$A$17:$A$300,A765)-SUMIFS('Entladung des Speichers'!$C$17:$C$300,'Entladung des Speichers'!$A$17:$A$300,A765)+SUMIFS(Füllstände!$B$17:$B$299,Füllstände!$A$17:$A$299,A765)-SUMIFS(Füllstände!$C$17:$C$299,Füllstände!$A$17:$A$299,A765))</f>
        <v/>
      </c>
      <c r="D765" s="151" t="str">
        <f>IF(ISBLANK('Beladung des Speichers'!A765),"",C765*'Beladung des Speichers'!C765/SUMIFS('Beladung des Speichers'!$C$17:$C$300,'Beladung des Speichers'!$A$17:$A$300,A765))</f>
        <v/>
      </c>
      <c r="E765" s="152" t="str">
        <f>IF(ISBLANK('Beladung des Speichers'!A765),"",1/SUMIFS('Beladung des Speichers'!$C$17:$C$300,'Beladung des Speichers'!$A$17:$A$300,A765)*C765*SUMIF($A$17:$A$300,A765,'Beladung des Speichers'!$E$17:$E$300))</f>
        <v/>
      </c>
      <c r="F765" s="153" t="str">
        <f>IF(ISBLANK('Beladung des Speichers'!A765),"",IF(C765=0,"0,00",D765/C765*E765))</f>
        <v/>
      </c>
      <c r="G765" s="154" t="str">
        <f>IF(ISBLANK('Beladung des Speichers'!A765),"",SUMIFS('Beladung des Speichers'!$C$17:$C$300,'Beladung des Speichers'!$A$17:$A$300,A765))</f>
        <v/>
      </c>
      <c r="H765" s="112" t="str">
        <f>IF(ISBLANK('Beladung des Speichers'!A765),"",'Beladung des Speichers'!C765)</f>
        <v/>
      </c>
      <c r="I765" s="155" t="str">
        <f>IF(ISBLANK('Beladung des Speichers'!A765),"",SUMIFS('Beladung des Speichers'!$E$17:$E$1001,'Beladung des Speichers'!$A$17:$A$1001,'Ergebnis (detailliert)'!A765))</f>
        <v/>
      </c>
      <c r="J765" s="113" t="str">
        <f>IF(ISBLANK('Beladung des Speichers'!A765),"",'Beladung des Speichers'!E765)</f>
        <v/>
      </c>
      <c r="K765" s="155" t="str">
        <f>IF(ISBLANK('Beladung des Speichers'!A765),"",SUMIFS('Entladung des Speichers'!$C$17:$C$1001,'Entladung des Speichers'!$A$17:$A$1001,'Ergebnis (detailliert)'!A765))</f>
        <v/>
      </c>
      <c r="L765" s="156" t="str">
        <f t="shared" si="46"/>
        <v/>
      </c>
      <c r="M765" s="156" t="str">
        <f>IF(ISBLANK('Entladung des Speichers'!A765),"",'Entladung des Speichers'!C765)</f>
        <v/>
      </c>
      <c r="N765" s="155" t="str">
        <f>IF(ISBLANK('Beladung des Speichers'!A765),"",SUMIFS('Entladung des Speichers'!$E$17:$E$1001,'Entladung des Speichers'!$A$17:$A$1001,'Ergebnis (detailliert)'!$A$17:$A$300))</f>
        <v/>
      </c>
      <c r="O765" s="113" t="str">
        <f t="shared" si="47"/>
        <v/>
      </c>
      <c r="P765" s="17" t="str">
        <f>IFERROR(IF(A765="","",N765*'Ergebnis (detailliert)'!J765/'Ergebnis (detailliert)'!I765),0)</f>
        <v/>
      </c>
      <c r="Q765" s="95" t="str">
        <f t="shared" si="48"/>
        <v/>
      </c>
      <c r="R765" s="96" t="str">
        <f t="shared" si="49"/>
        <v/>
      </c>
      <c r="S765" s="97" t="str">
        <f>IF(A765="","",IF(LOOKUP(A765,Stammdaten!$A$17:$A$1001,Stammdaten!$G$17:$G$1001)="Nein",0,IF(ISBLANK('Beladung des Speichers'!A765),"",ROUND(MIN(J765,Q765)*-1,2))))</f>
        <v/>
      </c>
    </row>
    <row r="766" spans="1:19" x14ac:dyDescent="0.2">
      <c r="A766" s="98" t="str">
        <f>IF('Beladung des Speichers'!A766="","",'Beladung des Speichers'!A766)</f>
        <v/>
      </c>
      <c r="B766" s="98" t="str">
        <f>IF('Beladung des Speichers'!B766="","",'Beladung des Speichers'!B766)</f>
        <v/>
      </c>
      <c r="C766" s="150" t="str">
        <f>IF(ISBLANK('Beladung des Speichers'!A766),"",SUMIFS('Beladung des Speichers'!$C$17:$C$300,'Beladung des Speichers'!$A$17:$A$300,A766)-SUMIFS('Entladung des Speichers'!$C$17:$C$300,'Entladung des Speichers'!$A$17:$A$300,A766)+SUMIFS(Füllstände!$B$17:$B$299,Füllstände!$A$17:$A$299,A766)-SUMIFS(Füllstände!$C$17:$C$299,Füllstände!$A$17:$A$299,A766))</f>
        <v/>
      </c>
      <c r="D766" s="151" t="str">
        <f>IF(ISBLANK('Beladung des Speichers'!A766),"",C766*'Beladung des Speichers'!C766/SUMIFS('Beladung des Speichers'!$C$17:$C$300,'Beladung des Speichers'!$A$17:$A$300,A766))</f>
        <v/>
      </c>
      <c r="E766" s="152" t="str">
        <f>IF(ISBLANK('Beladung des Speichers'!A766),"",1/SUMIFS('Beladung des Speichers'!$C$17:$C$300,'Beladung des Speichers'!$A$17:$A$300,A766)*C766*SUMIF($A$17:$A$300,A766,'Beladung des Speichers'!$E$17:$E$300))</f>
        <v/>
      </c>
      <c r="F766" s="153" t="str">
        <f>IF(ISBLANK('Beladung des Speichers'!A766),"",IF(C766=0,"0,00",D766/C766*E766))</f>
        <v/>
      </c>
      <c r="G766" s="154" t="str">
        <f>IF(ISBLANK('Beladung des Speichers'!A766),"",SUMIFS('Beladung des Speichers'!$C$17:$C$300,'Beladung des Speichers'!$A$17:$A$300,A766))</f>
        <v/>
      </c>
      <c r="H766" s="112" t="str">
        <f>IF(ISBLANK('Beladung des Speichers'!A766),"",'Beladung des Speichers'!C766)</f>
        <v/>
      </c>
      <c r="I766" s="155" t="str">
        <f>IF(ISBLANK('Beladung des Speichers'!A766),"",SUMIFS('Beladung des Speichers'!$E$17:$E$1001,'Beladung des Speichers'!$A$17:$A$1001,'Ergebnis (detailliert)'!A766))</f>
        <v/>
      </c>
      <c r="J766" s="113" t="str">
        <f>IF(ISBLANK('Beladung des Speichers'!A766),"",'Beladung des Speichers'!E766)</f>
        <v/>
      </c>
      <c r="K766" s="155" t="str">
        <f>IF(ISBLANK('Beladung des Speichers'!A766),"",SUMIFS('Entladung des Speichers'!$C$17:$C$1001,'Entladung des Speichers'!$A$17:$A$1001,'Ergebnis (detailliert)'!A766))</f>
        <v/>
      </c>
      <c r="L766" s="156" t="str">
        <f t="shared" si="46"/>
        <v/>
      </c>
      <c r="M766" s="156" t="str">
        <f>IF(ISBLANK('Entladung des Speichers'!A766),"",'Entladung des Speichers'!C766)</f>
        <v/>
      </c>
      <c r="N766" s="155" t="str">
        <f>IF(ISBLANK('Beladung des Speichers'!A766),"",SUMIFS('Entladung des Speichers'!$E$17:$E$1001,'Entladung des Speichers'!$A$17:$A$1001,'Ergebnis (detailliert)'!$A$17:$A$300))</f>
        <v/>
      </c>
      <c r="O766" s="113" t="str">
        <f t="shared" si="47"/>
        <v/>
      </c>
      <c r="P766" s="17" t="str">
        <f>IFERROR(IF(A766="","",N766*'Ergebnis (detailliert)'!J766/'Ergebnis (detailliert)'!I766),0)</f>
        <v/>
      </c>
      <c r="Q766" s="95" t="str">
        <f t="shared" si="48"/>
        <v/>
      </c>
      <c r="R766" s="96" t="str">
        <f t="shared" si="49"/>
        <v/>
      </c>
      <c r="S766" s="97" t="str">
        <f>IF(A766="","",IF(LOOKUP(A766,Stammdaten!$A$17:$A$1001,Stammdaten!$G$17:$G$1001)="Nein",0,IF(ISBLANK('Beladung des Speichers'!A766),"",ROUND(MIN(J766,Q766)*-1,2))))</f>
        <v/>
      </c>
    </row>
    <row r="767" spans="1:19" x14ac:dyDescent="0.2">
      <c r="A767" s="98" t="str">
        <f>IF('Beladung des Speichers'!A767="","",'Beladung des Speichers'!A767)</f>
        <v/>
      </c>
      <c r="B767" s="98" t="str">
        <f>IF('Beladung des Speichers'!B767="","",'Beladung des Speichers'!B767)</f>
        <v/>
      </c>
      <c r="C767" s="150" t="str">
        <f>IF(ISBLANK('Beladung des Speichers'!A767),"",SUMIFS('Beladung des Speichers'!$C$17:$C$300,'Beladung des Speichers'!$A$17:$A$300,A767)-SUMIFS('Entladung des Speichers'!$C$17:$C$300,'Entladung des Speichers'!$A$17:$A$300,A767)+SUMIFS(Füllstände!$B$17:$B$299,Füllstände!$A$17:$A$299,A767)-SUMIFS(Füllstände!$C$17:$C$299,Füllstände!$A$17:$A$299,A767))</f>
        <v/>
      </c>
      <c r="D767" s="151" t="str">
        <f>IF(ISBLANK('Beladung des Speichers'!A767),"",C767*'Beladung des Speichers'!C767/SUMIFS('Beladung des Speichers'!$C$17:$C$300,'Beladung des Speichers'!$A$17:$A$300,A767))</f>
        <v/>
      </c>
      <c r="E767" s="152" t="str">
        <f>IF(ISBLANK('Beladung des Speichers'!A767),"",1/SUMIFS('Beladung des Speichers'!$C$17:$C$300,'Beladung des Speichers'!$A$17:$A$300,A767)*C767*SUMIF($A$17:$A$300,A767,'Beladung des Speichers'!$E$17:$E$300))</f>
        <v/>
      </c>
      <c r="F767" s="153" t="str">
        <f>IF(ISBLANK('Beladung des Speichers'!A767),"",IF(C767=0,"0,00",D767/C767*E767))</f>
        <v/>
      </c>
      <c r="G767" s="154" t="str">
        <f>IF(ISBLANK('Beladung des Speichers'!A767),"",SUMIFS('Beladung des Speichers'!$C$17:$C$300,'Beladung des Speichers'!$A$17:$A$300,A767))</f>
        <v/>
      </c>
      <c r="H767" s="112" t="str">
        <f>IF(ISBLANK('Beladung des Speichers'!A767),"",'Beladung des Speichers'!C767)</f>
        <v/>
      </c>
      <c r="I767" s="155" t="str">
        <f>IF(ISBLANK('Beladung des Speichers'!A767),"",SUMIFS('Beladung des Speichers'!$E$17:$E$1001,'Beladung des Speichers'!$A$17:$A$1001,'Ergebnis (detailliert)'!A767))</f>
        <v/>
      </c>
      <c r="J767" s="113" t="str">
        <f>IF(ISBLANK('Beladung des Speichers'!A767),"",'Beladung des Speichers'!E767)</f>
        <v/>
      </c>
      <c r="K767" s="155" t="str">
        <f>IF(ISBLANK('Beladung des Speichers'!A767),"",SUMIFS('Entladung des Speichers'!$C$17:$C$1001,'Entladung des Speichers'!$A$17:$A$1001,'Ergebnis (detailliert)'!A767))</f>
        <v/>
      </c>
      <c r="L767" s="156" t="str">
        <f t="shared" si="46"/>
        <v/>
      </c>
      <c r="M767" s="156" t="str">
        <f>IF(ISBLANK('Entladung des Speichers'!A767),"",'Entladung des Speichers'!C767)</f>
        <v/>
      </c>
      <c r="N767" s="155" t="str">
        <f>IF(ISBLANK('Beladung des Speichers'!A767),"",SUMIFS('Entladung des Speichers'!$E$17:$E$1001,'Entladung des Speichers'!$A$17:$A$1001,'Ergebnis (detailliert)'!$A$17:$A$300))</f>
        <v/>
      </c>
      <c r="O767" s="113" t="str">
        <f t="shared" si="47"/>
        <v/>
      </c>
      <c r="P767" s="17" t="str">
        <f>IFERROR(IF(A767="","",N767*'Ergebnis (detailliert)'!J767/'Ergebnis (detailliert)'!I767),0)</f>
        <v/>
      </c>
      <c r="Q767" s="95" t="str">
        <f t="shared" si="48"/>
        <v/>
      </c>
      <c r="R767" s="96" t="str">
        <f t="shared" si="49"/>
        <v/>
      </c>
      <c r="S767" s="97" t="str">
        <f>IF(A767="","",IF(LOOKUP(A767,Stammdaten!$A$17:$A$1001,Stammdaten!$G$17:$G$1001)="Nein",0,IF(ISBLANK('Beladung des Speichers'!A767),"",ROUND(MIN(J767,Q767)*-1,2))))</f>
        <v/>
      </c>
    </row>
    <row r="768" spans="1:19" x14ac:dyDescent="0.2">
      <c r="A768" s="98" t="str">
        <f>IF('Beladung des Speichers'!A768="","",'Beladung des Speichers'!A768)</f>
        <v/>
      </c>
      <c r="B768" s="98" t="str">
        <f>IF('Beladung des Speichers'!B768="","",'Beladung des Speichers'!B768)</f>
        <v/>
      </c>
      <c r="C768" s="150" t="str">
        <f>IF(ISBLANK('Beladung des Speichers'!A768),"",SUMIFS('Beladung des Speichers'!$C$17:$C$300,'Beladung des Speichers'!$A$17:$A$300,A768)-SUMIFS('Entladung des Speichers'!$C$17:$C$300,'Entladung des Speichers'!$A$17:$A$300,A768)+SUMIFS(Füllstände!$B$17:$B$299,Füllstände!$A$17:$A$299,A768)-SUMIFS(Füllstände!$C$17:$C$299,Füllstände!$A$17:$A$299,A768))</f>
        <v/>
      </c>
      <c r="D768" s="151" t="str">
        <f>IF(ISBLANK('Beladung des Speichers'!A768),"",C768*'Beladung des Speichers'!C768/SUMIFS('Beladung des Speichers'!$C$17:$C$300,'Beladung des Speichers'!$A$17:$A$300,A768))</f>
        <v/>
      </c>
      <c r="E768" s="152" t="str">
        <f>IF(ISBLANK('Beladung des Speichers'!A768),"",1/SUMIFS('Beladung des Speichers'!$C$17:$C$300,'Beladung des Speichers'!$A$17:$A$300,A768)*C768*SUMIF($A$17:$A$300,A768,'Beladung des Speichers'!$E$17:$E$300))</f>
        <v/>
      </c>
      <c r="F768" s="153" t="str">
        <f>IF(ISBLANK('Beladung des Speichers'!A768),"",IF(C768=0,"0,00",D768/C768*E768))</f>
        <v/>
      </c>
      <c r="G768" s="154" t="str">
        <f>IF(ISBLANK('Beladung des Speichers'!A768),"",SUMIFS('Beladung des Speichers'!$C$17:$C$300,'Beladung des Speichers'!$A$17:$A$300,A768))</f>
        <v/>
      </c>
      <c r="H768" s="112" t="str">
        <f>IF(ISBLANK('Beladung des Speichers'!A768),"",'Beladung des Speichers'!C768)</f>
        <v/>
      </c>
      <c r="I768" s="155" t="str">
        <f>IF(ISBLANK('Beladung des Speichers'!A768),"",SUMIFS('Beladung des Speichers'!$E$17:$E$1001,'Beladung des Speichers'!$A$17:$A$1001,'Ergebnis (detailliert)'!A768))</f>
        <v/>
      </c>
      <c r="J768" s="113" t="str">
        <f>IF(ISBLANK('Beladung des Speichers'!A768),"",'Beladung des Speichers'!E768)</f>
        <v/>
      </c>
      <c r="K768" s="155" t="str">
        <f>IF(ISBLANK('Beladung des Speichers'!A768),"",SUMIFS('Entladung des Speichers'!$C$17:$C$1001,'Entladung des Speichers'!$A$17:$A$1001,'Ergebnis (detailliert)'!A768))</f>
        <v/>
      </c>
      <c r="L768" s="156" t="str">
        <f t="shared" si="46"/>
        <v/>
      </c>
      <c r="M768" s="156" t="str">
        <f>IF(ISBLANK('Entladung des Speichers'!A768),"",'Entladung des Speichers'!C768)</f>
        <v/>
      </c>
      <c r="N768" s="155" t="str">
        <f>IF(ISBLANK('Beladung des Speichers'!A768),"",SUMIFS('Entladung des Speichers'!$E$17:$E$1001,'Entladung des Speichers'!$A$17:$A$1001,'Ergebnis (detailliert)'!$A$17:$A$300))</f>
        <v/>
      </c>
      <c r="O768" s="113" t="str">
        <f t="shared" si="47"/>
        <v/>
      </c>
      <c r="P768" s="17" t="str">
        <f>IFERROR(IF(A768="","",N768*'Ergebnis (detailliert)'!J768/'Ergebnis (detailliert)'!I768),0)</f>
        <v/>
      </c>
      <c r="Q768" s="95" t="str">
        <f t="shared" si="48"/>
        <v/>
      </c>
      <c r="R768" s="96" t="str">
        <f t="shared" si="49"/>
        <v/>
      </c>
      <c r="S768" s="97" t="str">
        <f>IF(A768="","",IF(LOOKUP(A768,Stammdaten!$A$17:$A$1001,Stammdaten!$G$17:$G$1001)="Nein",0,IF(ISBLANK('Beladung des Speichers'!A768),"",ROUND(MIN(J768,Q768)*-1,2))))</f>
        <v/>
      </c>
    </row>
    <row r="769" spans="1:19" x14ac:dyDescent="0.2">
      <c r="A769" s="98" t="str">
        <f>IF('Beladung des Speichers'!A769="","",'Beladung des Speichers'!A769)</f>
        <v/>
      </c>
      <c r="B769" s="98" t="str">
        <f>IF('Beladung des Speichers'!B769="","",'Beladung des Speichers'!B769)</f>
        <v/>
      </c>
      <c r="C769" s="150" t="str">
        <f>IF(ISBLANK('Beladung des Speichers'!A769),"",SUMIFS('Beladung des Speichers'!$C$17:$C$300,'Beladung des Speichers'!$A$17:$A$300,A769)-SUMIFS('Entladung des Speichers'!$C$17:$C$300,'Entladung des Speichers'!$A$17:$A$300,A769)+SUMIFS(Füllstände!$B$17:$B$299,Füllstände!$A$17:$A$299,A769)-SUMIFS(Füllstände!$C$17:$C$299,Füllstände!$A$17:$A$299,A769))</f>
        <v/>
      </c>
      <c r="D769" s="151" t="str">
        <f>IF(ISBLANK('Beladung des Speichers'!A769),"",C769*'Beladung des Speichers'!C769/SUMIFS('Beladung des Speichers'!$C$17:$C$300,'Beladung des Speichers'!$A$17:$A$300,A769))</f>
        <v/>
      </c>
      <c r="E769" s="152" t="str">
        <f>IF(ISBLANK('Beladung des Speichers'!A769),"",1/SUMIFS('Beladung des Speichers'!$C$17:$C$300,'Beladung des Speichers'!$A$17:$A$300,A769)*C769*SUMIF($A$17:$A$300,A769,'Beladung des Speichers'!$E$17:$E$300))</f>
        <v/>
      </c>
      <c r="F769" s="153" t="str">
        <f>IF(ISBLANK('Beladung des Speichers'!A769),"",IF(C769=0,"0,00",D769/C769*E769))</f>
        <v/>
      </c>
      <c r="G769" s="154" t="str">
        <f>IF(ISBLANK('Beladung des Speichers'!A769),"",SUMIFS('Beladung des Speichers'!$C$17:$C$300,'Beladung des Speichers'!$A$17:$A$300,A769))</f>
        <v/>
      </c>
      <c r="H769" s="112" t="str">
        <f>IF(ISBLANK('Beladung des Speichers'!A769),"",'Beladung des Speichers'!C769)</f>
        <v/>
      </c>
      <c r="I769" s="155" t="str">
        <f>IF(ISBLANK('Beladung des Speichers'!A769),"",SUMIFS('Beladung des Speichers'!$E$17:$E$1001,'Beladung des Speichers'!$A$17:$A$1001,'Ergebnis (detailliert)'!A769))</f>
        <v/>
      </c>
      <c r="J769" s="113" t="str">
        <f>IF(ISBLANK('Beladung des Speichers'!A769),"",'Beladung des Speichers'!E769)</f>
        <v/>
      </c>
      <c r="K769" s="155" t="str">
        <f>IF(ISBLANK('Beladung des Speichers'!A769),"",SUMIFS('Entladung des Speichers'!$C$17:$C$1001,'Entladung des Speichers'!$A$17:$A$1001,'Ergebnis (detailliert)'!A769))</f>
        <v/>
      </c>
      <c r="L769" s="156" t="str">
        <f t="shared" si="46"/>
        <v/>
      </c>
      <c r="M769" s="156" t="str">
        <f>IF(ISBLANK('Entladung des Speichers'!A769),"",'Entladung des Speichers'!C769)</f>
        <v/>
      </c>
      <c r="N769" s="155" t="str">
        <f>IF(ISBLANK('Beladung des Speichers'!A769),"",SUMIFS('Entladung des Speichers'!$E$17:$E$1001,'Entladung des Speichers'!$A$17:$A$1001,'Ergebnis (detailliert)'!$A$17:$A$300))</f>
        <v/>
      </c>
      <c r="O769" s="113" t="str">
        <f t="shared" si="47"/>
        <v/>
      </c>
      <c r="P769" s="17" t="str">
        <f>IFERROR(IF(A769="","",N769*'Ergebnis (detailliert)'!J769/'Ergebnis (detailliert)'!I769),0)</f>
        <v/>
      </c>
      <c r="Q769" s="95" t="str">
        <f t="shared" si="48"/>
        <v/>
      </c>
      <c r="R769" s="96" t="str">
        <f t="shared" si="49"/>
        <v/>
      </c>
      <c r="S769" s="97" t="str">
        <f>IF(A769="","",IF(LOOKUP(A769,Stammdaten!$A$17:$A$1001,Stammdaten!$G$17:$G$1001)="Nein",0,IF(ISBLANK('Beladung des Speichers'!A769),"",ROUND(MIN(J769,Q769)*-1,2))))</f>
        <v/>
      </c>
    </row>
    <row r="770" spans="1:19" x14ac:dyDescent="0.2">
      <c r="A770" s="98" t="str">
        <f>IF('Beladung des Speichers'!A770="","",'Beladung des Speichers'!A770)</f>
        <v/>
      </c>
      <c r="B770" s="98" t="str">
        <f>IF('Beladung des Speichers'!B770="","",'Beladung des Speichers'!B770)</f>
        <v/>
      </c>
      <c r="C770" s="150" t="str">
        <f>IF(ISBLANK('Beladung des Speichers'!A770),"",SUMIFS('Beladung des Speichers'!$C$17:$C$300,'Beladung des Speichers'!$A$17:$A$300,A770)-SUMIFS('Entladung des Speichers'!$C$17:$C$300,'Entladung des Speichers'!$A$17:$A$300,A770)+SUMIFS(Füllstände!$B$17:$B$299,Füllstände!$A$17:$A$299,A770)-SUMIFS(Füllstände!$C$17:$C$299,Füllstände!$A$17:$A$299,A770))</f>
        <v/>
      </c>
      <c r="D770" s="151" t="str">
        <f>IF(ISBLANK('Beladung des Speichers'!A770),"",C770*'Beladung des Speichers'!C770/SUMIFS('Beladung des Speichers'!$C$17:$C$300,'Beladung des Speichers'!$A$17:$A$300,A770))</f>
        <v/>
      </c>
      <c r="E770" s="152" t="str">
        <f>IF(ISBLANK('Beladung des Speichers'!A770),"",1/SUMIFS('Beladung des Speichers'!$C$17:$C$300,'Beladung des Speichers'!$A$17:$A$300,A770)*C770*SUMIF($A$17:$A$300,A770,'Beladung des Speichers'!$E$17:$E$300))</f>
        <v/>
      </c>
      <c r="F770" s="153" t="str">
        <f>IF(ISBLANK('Beladung des Speichers'!A770),"",IF(C770=0,"0,00",D770/C770*E770))</f>
        <v/>
      </c>
      <c r="G770" s="154" t="str">
        <f>IF(ISBLANK('Beladung des Speichers'!A770),"",SUMIFS('Beladung des Speichers'!$C$17:$C$300,'Beladung des Speichers'!$A$17:$A$300,A770))</f>
        <v/>
      </c>
      <c r="H770" s="112" t="str">
        <f>IF(ISBLANK('Beladung des Speichers'!A770),"",'Beladung des Speichers'!C770)</f>
        <v/>
      </c>
      <c r="I770" s="155" t="str">
        <f>IF(ISBLANK('Beladung des Speichers'!A770),"",SUMIFS('Beladung des Speichers'!$E$17:$E$1001,'Beladung des Speichers'!$A$17:$A$1001,'Ergebnis (detailliert)'!A770))</f>
        <v/>
      </c>
      <c r="J770" s="113" t="str">
        <f>IF(ISBLANK('Beladung des Speichers'!A770),"",'Beladung des Speichers'!E770)</f>
        <v/>
      </c>
      <c r="K770" s="155" t="str">
        <f>IF(ISBLANK('Beladung des Speichers'!A770),"",SUMIFS('Entladung des Speichers'!$C$17:$C$1001,'Entladung des Speichers'!$A$17:$A$1001,'Ergebnis (detailliert)'!A770))</f>
        <v/>
      </c>
      <c r="L770" s="156" t="str">
        <f t="shared" si="46"/>
        <v/>
      </c>
      <c r="M770" s="156" t="str">
        <f>IF(ISBLANK('Entladung des Speichers'!A770),"",'Entladung des Speichers'!C770)</f>
        <v/>
      </c>
      <c r="N770" s="155" t="str">
        <f>IF(ISBLANK('Beladung des Speichers'!A770),"",SUMIFS('Entladung des Speichers'!$E$17:$E$1001,'Entladung des Speichers'!$A$17:$A$1001,'Ergebnis (detailliert)'!$A$17:$A$300))</f>
        <v/>
      </c>
      <c r="O770" s="113" t="str">
        <f t="shared" si="47"/>
        <v/>
      </c>
      <c r="P770" s="17" t="str">
        <f>IFERROR(IF(A770="","",N770*'Ergebnis (detailliert)'!J770/'Ergebnis (detailliert)'!I770),0)</f>
        <v/>
      </c>
      <c r="Q770" s="95" t="str">
        <f t="shared" si="48"/>
        <v/>
      </c>
      <c r="R770" s="96" t="str">
        <f t="shared" si="49"/>
        <v/>
      </c>
      <c r="S770" s="97" t="str">
        <f>IF(A770="","",IF(LOOKUP(A770,Stammdaten!$A$17:$A$1001,Stammdaten!$G$17:$G$1001)="Nein",0,IF(ISBLANK('Beladung des Speichers'!A770),"",ROUND(MIN(J770,Q770)*-1,2))))</f>
        <v/>
      </c>
    </row>
    <row r="771" spans="1:19" x14ac:dyDescent="0.2">
      <c r="A771" s="98" t="str">
        <f>IF('Beladung des Speichers'!A771="","",'Beladung des Speichers'!A771)</f>
        <v/>
      </c>
      <c r="B771" s="98" t="str">
        <f>IF('Beladung des Speichers'!B771="","",'Beladung des Speichers'!B771)</f>
        <v/>
      </c>
      <c r="C771" s="150" t="str">
        <f>IF(ISBLANK('Beladung des Speichers'!A771),"",SUMIFS('Beladung des Speichers'!$C$17:$C$300,'Beladung des Speichers'!$A$17:$A$300,A771)-SUMIFS('Entladung des Speichers'!$C$17:$C$300,'Entladung des Speichers'!$A$17:$A$300,A771)+SUMIFS(Füllstände!$B$17:$B$299,Füllstände!$A$17:$A$299,A771)-SUMIFS(Füllstände!$C$17:$C$299,Füllstände!$A$17:$A$299,A771))</f>
        <v/>
      </c>
      <c r="D771" s="151" t="str">
        <f>IF(ISBLANK('Beladung des Speichers'!A771),"",C771*'Beladung des Speichers'!C771/SUMIFS('Beladung des Speichers'!$C$17:$C$300,'Beladung des Speichers'!$A$17:$A$300,A771))</f>
        <v/>
      </c>
      <c r="E771" s="152" t="str">
        <f>IF(ISBLANK('Beladung des Speichers'!A771),"",1/SUMIFS('Beladung des Speichers'!$C$17:$C$300,'Beladung des Speichers'!$A$17:$A$300,A771)*C771*SUMIF($A$17:$A$300,A771,'Beladung des Speichers'!$E$17:$E$300))</f>
        <v/>
      </c>
      <c r="F771" s="153" t="str">
        <f>IF(ISBLANK('Beladung des Speichers'!A771),"",IF(C771=0,"0,00",D771/C771*E771))</f>
        <v/>
      </c>
      <c r="G771" s="154" t="str">
        <f>IF(ISBLANK('Beladung des Speichers'!A771),"",SUMIFS('Beladung des Speichers'!$C$17:$C$300,'Beladung des Speichers'!$A$17:$A$300,A771))</f>
        <v/>
      </c>
      <c r="H771" s="112" t="str">
        <f>IF(ISBLANK('Beladung des Speichers'!A771),"",'Beladung des Speichers'!C771)</f>
        <v/>
      </c>
      <c r="I771" s="155" t="str">
        <f>IF(ISBLANK('Beladung des Speichers'!A771),"",SUMIFS('Beladung des Speichers'!$E$17:$E$1001,'Beladung des Speichers'!$A$17:$A$1001,'Ergebnis (detailliert)'!A771))</f>
        <v/>
      </c>
      <c r="J771" s="113" t="str">
        <f>IF(ISBLANK('Beladung des Speichers'!A771),"",'Beladung des Speichers'!E771)</f>
        <v/>
      </c>
      <c r="K771" s="155" t="str">
        <f>IF(ISBLANK('Beladung des Speichers'!A771),"",SUMIFS('Entladung des Speichers'!$C$17:$C$1001,'Entladung des Speichers'!$A$17:$A$1001,'Ergebnis (detailliert)'!A771))</f>
        <v/>
      </c>
      <c r="L771" s="156" t="str">
        <f t="shared" si="46"/>
        <v/>
      </c>
      <c r="M771" s="156" t="str">
        <f>IF(ISBLANK('Entladung des Speichers'!A771),"",'Entladung des Speichers'!C771)</f>
        <v/>
      </c>
      <c r="N771" s="155" t="str">
        <f>IF(ISBLANK('Beladung des Speichers'!A771),"",SUMIFS('Entladung des Speichers'!$E$17:$E$1001,'Entladung des Speichers'!$A$17:$A$1001,'Ergebnis (detailliert)'!$A$17:$A$300))</f>
        <v/>
      </c>
      <c r="O771" s="113" t="str">
        <f t="shared" si="47"/>
        <v/>
      </c>
      <c r="P771" s="17" t="str">
        <f>IFERROR(IF(A771="","",N771*'Ergebnis (detailliert)'!J771/'Ergebnis (detailliert)'!I771),0)</f>
        <v/>
      </c>
      <c r="Q771" s="95" t="str">
        <f t="shared" si="48"/>
        <v/>
      </c>
      <c r="R771" s="96" t="str">
        <f t="shared" si="49"/>
        <v/>
      </c>
      <c r="S771" s="97" t="str">
        <f>IF(A771="","",IF(LOOKUP(A771,Stammdaten!$A$17:$A$1001,Stammdaten!$G$17:$G$1001)="Nein",0,IF(ISBLANK('Beladung des Speichers'!A771),"",ROUND(MIN(J771,Q771)*-1,2))))</f>
        <v/>
      </c>
    </row>
    <row r="772" spans="1:19" x14ac:dyDescent="0.2">
      <c r="A772" s="98" t="str">
        <f>IF('Beladung des Speichers'!A772="","",'Beladung des Speichers'!A772)</f>
        <v/>
      </c>
      <c r="B772" s="98" t="str">
        <f>IF('Beladung des Speichers'!B772="","",'Beladung des Speichers'!B772)</f>
        <v/>
      </c>
      <c r="C772" s="150" t="str">
        <f>IF(ISBLANK('Beladung des Speichers'!A772),"",SUMIFS('Beladung des Speichers'!$C$17:$C$300,'Beladung des Speichers'!$A$17:$A$300,A772)-SUMIFS('Entladung des Speichers'!$C$17:$C$300,'Entladung des Speichers'!$A$17:$A$300,A772)+SUMIFS(Füllstände!$B$17:$B$299,Füllstände!$A$17:$A$299,A772)-SUMIFS(Füllstände!$C$17:$C$299,Füllstände!$A$17:$A$299,A772))</f>
        <v/>
      </c>
      <c r="D772" s="151" t="str">
        <f>IF(ISBLANK('Beladung des Speichers'!A772),"",C772*'Beladung des Speichers'!C772/SUMIFS('Beladung des Speichers'!$C$17:$C$300,'Beladung des Speichers'!$A$17:$A$300,A772))</f>
        <v/>
      </c>
      <c r="E772" s="152" t="str">
        <f>IF(ISBLANK('Beladung des Speichers'!A772),"",1/SUMIFS('Beladung des Speichers'!$C$17:$C$300,'Beladung des Speichers'!$A$17:$A$300,A772)*C772*SUMIF($A$17:$A$300,A772,'Beladung des Speichers'!$E$17:$E$300))</f>
        <v/>
      </c>
      <c r="F772" s="153" t="str">
        <f>IF(ISBLANK('Beladung des Speichers'!A772),"",IF(C772=0,"0,00",D772/C772*E772))</f>
        <v/>
      </c>
      <c r="G772" s="154" t="str">
        <f>IF(ISBLANK('Beladung des Speichers'!A772),"",SUMIFS('Beladung des Speichers'!$C$17:$C$300,'Beladung des Speichers'!$A$17:$A$300,A772))</f>
        <v/>
      </c>
      <c r="H772" s="112" t="str">
        <f>IF(ISBLANK('Beladung des Speichers'!A772),"",'Beladung des Speichers'!C772)</f>
        <v/>
      </c>
      <c r="I772" s="155" t="str">
        <f>IF(ISBLANK('Beladung des Speichers'!A772),"",SUMIFS('Beladung des Speichers'!$E$17:$E$1001,'Beladung des Speichers'!$A$17:$A$1001,'Ergebnis (detailliert)'!A772))</f>
        <v/>
      </c>
      <c r="J772" s="113" t="str">
        <f>IF(ISBLANK('Beladung des Speichers'!A772),"",'Beladung des Speichers'!E772)</f>
        <v/>
      </c>
      <c r="K772" s="155" t="str">
        <f>IF(ISBLANK('Beladung des Speichers'!A772),"",SUMIFS('Entladung des Speichers'!$C$17:$C$1001,'Entladung des Speichers'!$A$17:$A$1001,'Ergebnis (detailliert)'!A772))</f>
        <v/>
      </c>
      <c r="L772" s="156" t="str">
        <f t="shared" si="46"/>
        <v/>
      </c>
      <c r="M772" s="156" t="str">
        <f>IF(ISBLANK('Entladung des Speichers'!A772),"",'Entladung des Speichers'!C772)</f>
        <v/>
      </c>
      <c r="N772" s="155" t="str">
        <f>IF(ISBLANK('Beladung des Speichers'!A772),"",SUMIFS('Entladung des Speichers'!$E$17:$E$1001,'Entladung des Speichers'!$A$17:$A$1001,'Ergebnis (detailliert)'!$A$17:$A$300))</f>
        <v/>
      </c>
      <c r="O772" s="113" t="str">
        <f t="shared" si="47"/>
        <v/>
      </c>
      <c r="P772" s="17" t="str">
        <f>IFERROR(IF(A772="","",N772*'Ergebnis (detailliert)'!J772/'Ergebnis (detailliert)'!I772),0)</f>
        <v/>
      </c>
      <c r="Q772" s="95" t="str">
        <f t="shared" si="48"/>
        <v/>
      </c>
      <c r="R772" s="96" t="str">
        <f t="shared" si="49"/>
        <v/>
      </c>
      <c r="S772" s="97" t="str">
        <f>IF(A772="","",IF(LOOKUP(A772,Stammdaten!$A$17:$A$1001,Stammdaten!$G$17:$G$1001)="Nein",0,IF(ISBLANK('Beladung des Speichers'!A772),"",ROUND(MIN(J772,Q772)*-1,2))))</f>
        <v/>
      </c>
    </row>
    <row r="773" spans="1:19" x14ac:dyDescent="0.2">
      <c r="A773" s="98" t="str">
        <f>IF('Beladung des Speichers'!A773="","",'Beladung des Speichers'!A773)</f>
        <v/>
      </c>
      <c r="B773" s="98" t="str">
        <f>IF('Beladung des Speichers'!B773="","",'Beladung des Speichers'!B773)</f>
        <v/>
      </c>
      <c r="C773" s="150" t="str">
        <f>IF(ISBLANK('Beladung des Speichers'!A773),"",SUMIFS('Beladung des Speichers'!$C$17:$C$300,'Beladung des Speichers'!$A$17:$A$300,A773)-SUMIFS('Entladung des Speichers'!$C$17:$C$300,'Entladung des Speichers'!$A$17:$A$300,A773)+SUMIFS(Füllstände!$B$17:$B$299,Füllstände!$A$17:$A$299,A773)-SUMIFS(Füllstände!$C$17:$C$299,Füllstände!$A$17:$A$299,A773))</f>
        <v/>
      </c>
      <c r="D773" s="151" t="str">
        <f>IF(ISBLANK('Beladung des Speichers'!A773),"",C773*'Beladung des Speichers'!C773/SUMIFS('Beladung des Speichers'!$C$17:$C$300,'Beladung des Speichers'!$A$17:$A$300,A773))</f>
        <v/>
      </c>
      <c r="E773" s="152" t="str">
        <f>IF(ISBLANK('Beladung des Speichers'!A773),"",1/SUMIFS('Beladung des Speichers'!$C$17:$C$300,'Beladung des Speichers'!$A$17:$A$300,A773)*C773*SUMIF($A$17:$A$300,A773,'Beladung des Speichers'!$E$17:$E$300))</f>
        <v/>
      </c>
      <c r="F773" s="153" t="str">
        <f>IF(ISBLANK('Beladung des Speichers'!A773),"",IF(C773=0,"0,00",D773/C773*E773))</f>
        <v/>
      </c>
      <c r="G773" s="154" t="str">
        <f>IF(ISBLANK('Beladung des Speichers'!A773),"",SUMIFS('Beladung des Speichers'!$C$17:$C$300,'Beladung des Speichers'!$A$17:$A$300,A773))</f>
        <v/>
      </c>
      <c r="H773" s="112" t="str">
        <f>IF(ISBLANK('Beladung des Speichers'!A773),"",'Beladung des Speichers'!C773)</f>
        <v/>
      </c>
      <c r="I773" s="155" t="str">
        <f>IF(ISBLANK('Beladung des Speichers'!A773),"",SUMIFS('Beladung des Speichers'!$E$17:$E$1001,'Beladung des Speichers'!$A$17:$A$1001,'Ergebnis (detailliert)'!A773))</f>
        <v/>
      </c>
      <c r="J773" s="113" t="str">
        <f>IF(ISBLANK('Beladung des Speichers'!A773),"",'Beladung des Speichers'!E773)</f>
        <v/>
      </c>
      <c r="K773" s="155" t="str">
        <f>IF(ISBLANK('Beladung des Speichers'!A773),"",SUMIFS('Entladung des Speichers'!$C$17:$C$1001,'Entladung des Speichers'!$A$17:$A$1001,'Ergebnis (detailliert)'!A773))</f>
        <v/>
      </c>
      <c r="L773" s="156" t="str">
        <f t="shared" si="46"/>
        <v/>
      </c>
      <c r="M773" s="156" t="str">
        <f>IF(ISBLANK('Entladung des Speichers'!A773),"",'Entladung des Speichers'!C773)</f>
        <v/>
      </c>
      <c r="N773" s="155" t="str">
        <f>IF(ISBLANK('Beladung des Speichers'!A773),"",SUMIFS('Entladung des Speichers'!$E$17:$E$1001,'Entladung des Speichers'!$A$17:$A$1001,'Ergebnis (detailliert)'!$A$17:$A$300))</f>
        <v/>
      </c>
      <c r="O773" s="113" t="str">
        <f t="shared" si="47"/>
        <v/>
      </c>
      <c r="P773" s="17" t="str">
        <f>IFERROR(IF(A773="","",N773*'Ergebnis (detailliert)'!J773/'Ergebnis (detailliert)'!I773),0)</f>
        <v/>
      </c>
      <c r="Q773" s="95" t="str">
        <f t="shared" si="48"/>
        <v/>
      </c>
      <c r="R773" s="96" t="str">
        <f t="shared" si="49"/>
        <v/>
      </c>
      <c r="S773" s="97" t="str">
        <f>IF(A773="","",IF(LOOKUP(A773,Stammdaten!$A$17:$A$1001,Stammdaten!$G$17:$G$1001)="Nein",0,IF(ISBLANK('Beladung des Speichers'!A773),"",ROUND(MIN(J773,Q773)*-1,2))))</f>
        <v/>
      </c>
    </row>
    <row r="774" spans="1:19" x14ac:dyDescent="0.2">
      <c r="A774" s="98" t="str">
        <f>IF('Beladung des Speichers'!A774="","",'Beladung des Speichers'!A774)</f>
        <v/>
      </c>
      <c r="B774" s="98" t="str">
        <f>IF('Beladung des Speichers'!B774="","",'Beladung des Speichers'!B774)</f>
        <v/>
      </c>
      <c r="C774" s="150" t="str">
        <f>IF(ISBLANK('Beladung des Speichers'!A774),"",SUMIFS('Beladung des Speichers'!$C$17:$C$300,'Beladung des Speichers'!$A$17:$A$300,A774)-SUMIFS('Entladung des Speichers'!$C$17:$C$300,'Entladung des Speichers'!$A$17:$A$300,A774)+SUMIFS(Füllstände!$B$17:$B$299,Füllstände!$A$17:$A$299,A774)-SUMIFS(Füllstände!$C$17:$C$299,Füllstände!$A$17:$A$299,A774))</f>
        <v/>
      </c>
      <c r="D774" s="151" t="str">
        <f>IF(ISBLANK('Beladung des Speichers'!A774),"",C774*'Beladung des Speichers'!C774/SUMIFS('Beladung des Speichers'!$C$17:$C$300,'Beladung des Speichers'!$A$17:$A$300,A774))</f>
        <v/>
      </c>
      <c r="E774" s="152" t="str">
        <f>IF(ISBLANK('Beladung des Speichers'!A774),"",1/SUMIFS('Beladung des Speichers'!$C$17:$C$300,'Beladung des Speichers'!$A$17:$A$300,A774)*C774*SUMIF($A$17:$A$300,A774,'Beladung des Speichers'!$E$17:$E$300))</f>
        <v/>
      </c>
      <c r="F774" s="153" t="str">
        <f>IF(ISBLANK('Beladung des Speichers'!A774),"",IF(C774=0,"0,00",D774/C774*E774))</f>
        <v/>
      </c>
      <c r="G774" s="154" t="str">
        <f>IF(ISBLANK('Beladung des Speichers'!A774),"",SUMIFS('Beladung des Speichers'!$C$17:$C$300,'Beladung des Speichers'!$A$17:$A$300,A774))</f>
        <v/>
      </c>
      <c r="H774" s="112" t="str">
        <f>IF(ISBLANK('Beladung des Speichers'!A774),"",'Beladung des Speichers'!C774)</f>
        <v/>
      </c>
      <c r="I774" s="155" t="str">
        <f>IF(ISBLANK('Beladung des Speichers'!A774),"",SUMIFS('Beladung des Speichers'!$E$17:$E$1001,'Beladung des Speichers'!$A$17:$A$1001,'Ergebnis (detailliert)'!A774))</f>
        <v/>
      </c>
      <c r="J774" s="113" t="str">
        <f>IF(ISBLANK('Beladung des Speichers'!A774),"",'Beladung des Speichers'!E774)</f>
        <v/>
      </c>
      <c r="K774" s="155" t="str">
        <f>IF(ISBLANK('Beladung des Speichers'!A774),"",SUMIFS('Entladung des Speichers'!$C$17:$C$1001,'Entladung des Speichers'!$A$17:$A$1001,'Ergebnis (detailliert)'!A774))</f>
        <v/>
      </c>
      <c r="L774" s="156" t="str">
        <f t="shared" si="46"/>
        <v/>
      </c>
      <c r="M774" s="156" t="str">
        <f>IF(ISBLANK('Entladung des Speichers'!A774),"",'Entladung des Speichers'!C774)</f>
        <v/>
      </c>
      <c r="N774" s="155" t="str">
        <f>IF(ISBLANK('Beladung des Speichers'!A774),"",SUMIFS('Entladung des Speichers'!$E$17:$E$1001,'Entladung des Speichers'!$A$17:$A$1001,'Ergebnis (detailliert)'!$A$17:$A$300))</f>
        <v/>
      </c>
      <c r="O774" s="113" t="str">
        <f t="shared" si="47"/>
        <v/>
      </c>
      <c r="P774" s="17" t="str">
        <f>IFERROR(IF(A774="","",N774*'Ergebnis (detailliert)'!J774/'Ergebnis (detailliert)'!I774),0)</f>
        <v/>
      </c>
      <c r="Q774" s="95" t="str">
        <f t="shared" si="48"/>
        <v/>
      </c>
      <c r="R774" s="96" t="str">
        <f t="shared" si="49"/>
        <v/>
      </c>
      <c r="S774" s="97" t="str">
        <f>IF(A774="","",IF(LOOKUP(A774,Stammdaten!$A$17:$A$1001,Stammdaten!$G$17:$G$1001)="Nein",0,IF(ISBLANK('Beladung des Speichers'!A774),"",ROUND(MIN(J774,Q774)*-1,2))))</f>
        <v/>
      </c>
    </row>
    <row r="775" spans="1:19" x14ac:dyDescent="0.2">
      <c r="A775" s="98" t="str">
        <f>IF('Beladung des Speichers'!A775="","",'Beladung des Speichers'!A775)</f>
        <v/>
      </c>
      <c r="B775" s="98" t="str">
        <f>IF('Beladung des Speichers'!B775="","",'Beladung des Speichers'!B775)</f>
        <v/>
      </c>
      <c r="C775" s="150" t="str">
        <f>IF(ISBLANK('Beladung des Speichers'!A775),"",SUMIFS('Beladung des Speichers'!$C$17:$C$300,'Beladung des Speichers'!$A$17:$A$300,A775)-SUMIFS('Entladung des Speichers'!$C$17:$C$300,'Entladung des Speichers'!$A$17:$A$300,A775)+SUMIFS(Füllstände!$B$17:$B$299,Füllstände!$A$17:$A$299,A775)-SUMIFS(Füllstände!$C$17:$C$299,Füllstände!$A$17:$A$299,A775))</f>
        <v/>
      </c>
      <c r="D775" s="151" t="str">
        <f>IF(ISBLANK('Beladung des Speichers'!A775),"",C775*'Beladung des Speichers'!C775/SUMIFS('Beladung des Speichers'!$C$17:$C$300,'Beladung des Speichers'!$A$17:$A$300,A775))</f>
        <v/>
      </c>
      <c r="E775" s="152" t="str">
        <f>IF(ISBLANK('Beladung des Speichers'!A775),"",1/SUMIFS('Beladung des Speichers'!$C$17:$C$300,'Beladung des Speichers'!$A$17:$A$300,A775)*C775*SUMIF($A$17:$A$300,A775,'Beladung des Speichers'!$E$17:$E$300))</f>
        <v/>
      </c>
      <c r="F775" s="153" t="str">
        <f>IF(ISBLANK('Beladung des Speichers'!A775),"",IF(C775=0,"0,00",D775/C775*E775))</f>
        <v/>
      </c>
      <c r="G775" s="154" t="str">
        <f>IF(ISBLANK('Beladung des Speichers'!A775),"",SUMIFS('Beladung des Speichers'!$C$17:$C$300,'Beladung des Speichers'!$A$17:$A$300,A775))</f>
        <v/>
      </c>
      <c r="H775" s="112" t="str">
        <f>IF(ISBLANK('Beladung des Speichers'!A775),"",'Beladung des Speichers'!C775)</f>
        <v/>
      </c>
      <c r="I775" s="155" t="str">
        <f>IF(ISBLANK('Beladung des Speichers'!A775),"",SUMIFS('Beladung des Speichers'!$E$17:$E$1001,'Beladung des Speichers'!$A$17:$A$1001,'Ergebnis (detailliert)'!A775))</f>
        <v/>
      </c>
      <c r="J775" s="113" t="str">
        <f>IF(ISBLANK('Beladung des Speichers'!A775),"",'Beladung des Speichers'!E775)</f>
        <v/>
      </c>
      <c r="K775" s="155" t="str">
        <f>IF(ISBLANK('Beladung des Speichers'!A775),"",SUMIFS('Entladung des Speichers'!$C$17:$C$1001,'Entladung des Speichers'!$A$17:$A$1001,'Ergebnis (detailliert)'!A775))</f>
        <v/>
      </c>
      <c r="L775" s="156" t="str">
        <f t="shared" si="46"/>
        <v/>
      </c>
      <c r="M775" s="156" t="str">
        <f>IF(ISBLANK('Entladung des Speichers'!A775),"",'Entladung des Speichers'!C775)</f>
        <v/>
      </c>
      <c r="N775" s="155" t="str">
        <f>IF(ISBLANK('Beladung des Speichers'!A775),"",SUMIFS('Entladung des Speichers'!$E$17:$E$1001,'Entladung des Speichers'!$A$17:$A$1001,'Ergebnis (detailliert)'!$A$17:$A$300))</f>
        <v/>
      </c>
      <c r="O775" s="113" t="str">
        <f t="shared" si="47"/>
        <v/>
      </c>
      <c r="P775" s="17" t="str">
        <f>IFERROR(IF(A775="","",N775*'Ergebnis (detailliert)'!J775/'Ergebnis (detailliert)'!I775),0)</f>
        <v/>
      </c>
      <c r="Q775" s="95" t="str">
        <f t="shared" si="48"/>
        <v/>
      </c>
      <c r="R775" s="96" t="str">
        <f t="shared" si="49"/>
        <v/>
      </c>
      <c r="S775" s="97" t="str">
        <f>IF(A775="","",IF(LOOKUP(A775,Stammdaten!$A$17:$A$1001,Stammdaten!$G$17:$G$1001)="Nein",0,IF(ISBLANK('Beladung des Speichers'!A775),"",ROUND(MIN(J775,Q775)*-1,2))))</f>
        <v/>
      </c>
    </row>
    <row r="776" spans="1:19" x14ac:dyDescent="0.2">
      <c r="A776" s="98" t="str">
        <f>IF('Beladung des Speichers'!A776="","",'Beladung des Speichers'!A776)</f>
        <v/>
      </c>
      <c r="B776" s="98" t="str">
        <f>IF('Beladung des Speichers'!B776="","",'Beladung des Speichers'!B776)</f>
        <v/>
      </c>
      <c r="C776" s="150" t="str">
        <f>IF(ISBLANK('Beladung des Speichers'!A776),"",SUMIFS('Beladung des Speichers'!$C$17:$C$300,'Beladung des Speichers'!$A$17:$A$300,A776)-SUMIFS('Entladung des Speichers'!$C$17:$C$300,'Entladung des Speichers'!$A$17:$A$300,A776)+SUMIFS(Füllstände!$B$17:$B$299,Füllstände!$A$17:$A$299,A776)-SUMIFS(Füllstände!$C$17:$C$299,Füllstände!$A$17:$A$299,A776))</f>
        <v/>
      </c>
      <c r="D776" s="151" t="str">
        <f>IF(ISBLANK('Beladung des Speichers'!A776),"",C776*'Beladung des Speichers'!C776/SUMIFS('Beladung des Speichers'!$C$17:$C$300,'Beladung des Speichers'!$A$17:$A$300,A776))</f>
        <v/>
      </c>
      <c r="E776" s="152" t="str">
        <f>IF(ISBLANK('Beladung des Speichers'!A776),"",1/SUMIFS('Beladung des Speichers'!$C$17:$C$300,'Beladung des Speichers'!$A$17:$A$300,A776)*C776*SUMIF($A$17:$A$300,A776,'Beladung des Speichers'!$E$17:$E$300))</f>
        <v/>
      </c>
      <c r="F776" s="153" t="str">
        <f>IF(ISBLANK('Beladung des Speichers'!A776),"",IF(C776=0,"0,00",D776/C776*E776))</f>
        <v/>
      </c>
      <c r="G776" s="154" t="str">
        <f>IF(ISBLANK('Beladung des Speichers'!A776),"",SUMIFS('Beladung des Speichers'!$C$17:$C$300,'Beladung des Speichers'!$A$17:$A$300,A776))</f>
        <v/>
      </c>
      <c r="H776" s="112" t="str">
        <f>IF(ISBLANK('Beladung des Speichers'!A776),"",'Beladung des Speichers'!C776)</f>
        <v/>
      </c>
      <c r="I776" s="155" t="str">
        <f>IF(ISBLANK('Beladung des Speichers'!A776),"",SUMIFS('Beladung des Speichers'!$E$17:$E$1001,'Beladung des Speichers'!$A$17:$A$1001,'Ergebnis (detailliert)'!A776))</f>
        <v/>
      </c>
      <c r="J776" s="113" t="str">
        <f>IF(ISBLANK('Beladung des Speichers'!A776),"",'Beladung des Speichers'!E776)</f>
        <v/>
      </c>
      <c r="K776" s="155" t="str">
        <f>IF(ISBLANK('Beladung des Speichers'!A776),"",SUMIFS('Entladung des Speichers'!$C$17:$C$1001,'Entladung des Speichers'!$A$17:$A$1001,'Ergebnis (detailliert)'!A776))</f>
        <v/>
      </c>
      <c r="L776" s="156" t="str">
        <f t="shared" si="46"/>
        <v/>
      </c>
      <c r="M776" s="156" t="str">
        <f>IF(ISBLANK('Entladung des Speichers'!A776),"",'Entladung des Speichers'!C776)</f>
        <v/>
      </c>
      <c r="N776" s="155" t="str">
        <f>IF(ISBLANK('Beladung des Speichers'!A776),"",SUMIFS('Entladung des Speichers'!$E$17:$E$1001,'Entladung des Speichers'!$A$17:$A$1001,'Ergebnis (detailliert)'!$A$17:$A$300))</f>
        <v/>
      </c>
      <c r="O776" s="113" t="str">
        <f t="shared" si="47"/>
        <v/>
      </c>
      <c r="P776" s="17" t="str">
        <f>IFERROR(IF(A776="","",N776*'Ergebnis (detailliert)'!J776/'Ergebnis (detailliert)'!I776),0)</f>
        <v/>
      </c>
      <c r="Q776" s="95" t="str">
        <f t="shared" si="48"/>
        <v/>
      </c>
      <c r="R776" s="96" t="str">
        <f t="shared" si="49"/>
        <v/>
      </c>
      <c r="S776" s="97" t="str">
        <f>IF(A776="","",IF(LOOKUP(A776,Stammdaten!$A$17:$A$1001,Stammdaten!$G$17:$G$1001)="Nein",0,IF(ISBLANK('Beladung des Speichers'!A776),"",ROUND(MIN(J776,Q776)*-1,2))))</f>
        <v/>
      </c>
    </row>
    <row r="777" spans="1:19" x14ac:dyDescent="0.2">
      <c r="A777" s="98" t="str">
        <f>IF('Beladung des Speichers'!A777="","",'Beladung des Speichers'!A777)</f>
        <v/>
      </c>
      <c r="B777" s="98" t="str">
        <f>IF('Beladung des Speichers'!B777="","",'Beladung des Speichers'!B777)</f>
        <v/>
      </c>
      <c r="C777" s="150" t="str">
        <f>IF(ISBLANK('Beladung des Speichers'!A777),"",SUMIFS('Beladung des Speichers'!$C$17:$C$300,'Beladung des Speichers'!$A$17:$A$300,A777)-SUMIFS('Entladung des Speichers'!$C$17:$C$300,'Entladung des Speichers'!$A$17:$A$300,A777)+SUMIFS(Füllstände!$B$17:$B$299,Füllstände!$A$17:$A$299,A777)-SUMIFS(Füllstände!$C$17:$C$299,Füllstände!$A$17:$A$299,A777))</f>
        <v/>
      </c>
      <c r="D777" s="151" t="str">
        <f>IF(ISBLANK('Beladung des Speichers'!A777),"",C777*'Beladung des Speichers'!C777/SUMIFS('Beladung des Speichers'!$C$17:$C$300,'Beladung des Speichers'!$A$17:$A$300,A777))</f>
        <v/>
      </c>
      <c r="E777" s="152" t="str">
        <f>IF(ISBLANK('Beladung des Speichers'!A777),"",1/SUMIFS('Beladung des Speichers'!$C$17:$C$300,'Beladung des Speichers'!$A$17:$A$300,A777)*C777*SUMIF($A$17:$A$300,A777,'Beladung des Speichers'!$E$17:$E$300))</f>
        <v/>
      </c>
      <c r="F777" s="153" t="str">
        <f>IF(ISBLANK('Beladung des Speichers'!A777),"",IF(C777=0,"0,00",D777/C777*E777))</f>
        <v/>
      </c>
      <c r="G777" s="154" t="str">
        <f>IF(ISBLANK('Beladung des Speichers'!A777),"",SUMIFS('Beladung des Speichers'!$C$17:$C$300,'Beladung des Speichers'!$A$17:$A$300,A777))</f>
        <v/>
      </c>
      <c r="H777" s="112" t="str">
        <f>IF(ISBLANK('Beladung des Speichers'!A777),"",'Beladung des Speichers'!C777)</f>
        <v/>
      </c>
      <c r="I777" s="155" t="str">
        <f>IF(ISBLANK('Beladung des Speichers'!A777),"",SUMIFS('Beladung des Speichers'!$E$17:$E$1001,'Beladung des Speichers'!$A$17:$A$1001,'Ergebnis (detailliert)'!A777))</f>
        <v/>
      </c>
      <c r="J777" s="113" t="str">
        <f>IF(ISBLANK('Beladung des Speichers'!A777),"",'Beladung des Speichers'!E777)</f>
        <v/>
      </c>
      <c r="K777" s="155" t="str">
        <f>IF(ISBLANK('Beladung des Speichers'!A777),"",SUMIFS('Entladung des Speichers'!$C$17:$C$1001,'Entladung des Speichers'!$A$17:$A$1001,'Ergebnis (detailliert)'!A777))</f>
        <v/>
      </c>
      <c r="L777" s="156" t="str">
        <f t="shared" si="46"/>
        <v/>
      </c>
      <c r="M777" s="156" t="str">
        <f>IF(ISBLANK('Entladung des Speichers'!A777),"",'Entladung des Speichers'!C777)</f>
        <v/>
      </c>
      <c r="N777" s="155" t="str">
        <f>IF(ISBLANK('Beladung des Speichers'!A777),"",SUMIFS('Entladung des Speichers'!$E$17:$E$1001,'Entladung des Speichers'!$A$17:$A$1001,'Ergebnis (detailliert)'!$A$17:$A$300))</f>
        <v/>
      </c>
      <c r="O777" s="113" t="str">
        <f t="shared" si="47"/>
        <v/>
      </c>
      <c r="P777" s="17" t="str">
        <f>IFERROR(IF(A777="","",N777*'Ergebnis (detailliert)'!J777/'Ergebnis (detailliert)'!I777),0)</f>
        <v/>
      </c>
      <c r="Q777" s="95" t="str">
        <f t="shared" si="48"/>
        <v/>
      </c>
      <c r="R777" s="96" t="str">
        <f t="shared" si="49"/>
        <v/>
      </c>
      <c r="S777" s="97" t="str">
        <f>IF(A777="","",IF(LOOKUP(A777,Stammdaten!$A$17:$A$1001,Stammdaten!$G$17:$G$1001)="Nein",0,IF(ISBLANK('Beladung des Speichers'!A777),"",ROUND(MIN(J777,Q777)*-1,2))))</f>
        <v/>
      </c>
    </row>
    <row r="778" spans="1:19" x14ac:dyDescent="0.2">
      <c r="A778" s="98" t="str">
        <f>IF('Beladung des Speichers'!A778="","",'Beladung des Speichers'!A778)</f>
        <v/>
      </c>
      <c r="B778" s="98" t="str">
        <f>IF('Beladung des Speichers'!B778="","",'Beladung des Speichers'!B778)</f>
        <v/>
      </c>
      <c r="C778" s="150" t="str">
        <f>IF(ISBLANK('Beladung des Speichers'!A778),"",SUMIFS('Beladung des Speichers'!$C$17:$C$300,'Beladung des Speichers'!$A$17:$A$300,A778)-SUMIFS('Entladung des Speichers'!$C$17:$C$300,'Entladung des Speichers'!$A$17:$A$300,A778)+SUMIFS(Füllstände!$B$17:$B$299,Füllstände!$A$17:$A$299,A778)-SUMIFS(Füllstände!$C$17:$C$299,Füllstände!$A$17:$A$299,A778))</f>
        <v/>
      </c>
      <c r="D778" s="151" t="str">
        <f>IF(ISBLANK('Beladung des Speichers'!A778),"",C778*'Beladung des Speichers'!C778/SUMIFS('Beladung des Speichers'!$C$17:$C$300,'Beladung des Speichers'!$A$17:$A$300,A778))</f>
        <v/>
      </c>
      <c r="E778" s="152" t="str">
        <f>IF(ISBLANK('Beladung des Speichers'!A778),"",1/SUMIFS('Beladung des Speichers'!$C$17:$C$300,'Beladung des Speichers'!$A$17:$A$300,A778)*C778*SUMIF($A$17:$A$300,A778,'Beladung des Speichers'!$E$17:$E$300))</f>
        <v/>
      </c>
      <c r="F778" s="153" t="str">
        <f>IF(ISBLANK('Beladung des Speichers'!A778),"",IF(C778=0,"0,00",D778/C778*E778))</f>
        <v/>
      </c>
      <c r="G778" s="154" t="str">
        <f>IF(ISBLANK('Beladung des Speichers'!A778),"",SUMIFS('Beladung des Speichers'!$C$17:$C$300,'Beladung des Speichers'!$A$17:$A$300,A778))</f>
        <v/>
      </c>
      <c r="H778" s="112" t="str">
        <f>IF(ISBLANK('Beladung des Speichers'!A778),"",'Beladung des Speichers'!C778)</f>
        <v/>
      </c>
      <c r="I778" s="155" t="str">
        <f>IF(ISBLANK('Beladung des Speichers'!A778),"",SUMIFS('Beladung des Speichers'!$E$17:$E$1001,'Beladung des Speichers'!$A$17:$A$1001,'Ergebnis (detailliert)'!A778))</f>
        <v/>
      </c>
      <c r="J778" s="113" t="str">
        <f>IF(ISBLANK('Beladung des Speichers'!A778),"",'Beladung des Speichers'!E778)</f>
        <v/>
      </c>
      <c r="K778" s="155" t="str">
        <f>IF(ISBLANK('Beladung des Speichers'!A778),"",SUMIFS('Entladung des Speichers'!$C$17:$C$1001,'Entladung des Speichers'!$A$17:$A$1001,'Ergebnis (detailliert)'!A778))</f>
        <v/>
      </c>
      <c r="L778" s="156" t="str">
        <f t="shared" si="46"/>
        <v/>
      </c>
      <c r="M778" s="156" t="str">
        <f>IF(ISBLANK('Entladung des Speichers'!A778),"",'Entladung des Speichers'!C778)</f>
        <v/>
      </c>
      <c r="N778" s="155" t="str">
        <f>IF(ISBLANK('Beladung des Speichers'!A778),"",SUMIFS('Entladung des Speichers'!$E$17:$E$1001,'Entladung des Speichers'!$A$17:$A$1001,'Ergebnis (detailliert)'!$A$17:$A$300))</f>
        <v/>
      </c>
      <c r="O778" s="113" t="str">
        <f t="shared" si="47"/>
        <v/>
      </c>
      <c r="P778" s="17" t="str">
        <f>IFERROR(IF(A778="","",N778*'Ergebnis (detailliert)'!J778/'Ergebnis (detailliert)'!I778),0)</f>
        <v/>
      </c>
      <c r="Q778" s="95" t="str">
        <f t="shared" si="48"/>
        <v/>
      </c>
      <c r="R778" s="96" t="str">
        <f t="shared" si="49"/>
        <v/>
      </c>
      <c r="S778" s="97" t="str">
        <f>IF(A778="","",IF(LOOKUP(A778,Stammdaten!$A$17:$A$1001,Stammdaten!$G$17:$G$1001)="Nein",0,IF(ISBLANK('Beladung des Speichers'!A778),"",ROUND(MIN(J778,Q778)*-1,2))))</f>
        <v/>
      </c>
    </row>
    <row r="779" spans="1:19" x14ac:dyDescent="0.2">
      <c r="A779" s="98" t="str">
        <f>IF('Beladung des Speichers'!A779="","",'Beladung des Speichers'!A779)</f>
        <v/>
      </c>
      <c r="B779" s="98" t="str">
        <f>IF('Beladung des Speichers'!B779="","",'Beladung des Speichers'!B779)</f>
        <v/>
      </c>
      <c r="C779" s="150" t="str">
        <f>IF(ISBLANK('Beladung des Speichers'!A779),"",SUMIFS('Beladung des Speichers'!$C$17:$C$300,'Beladung des Speichers'!$A$17:$A$300,A779)-SUMIFS('Entladung des Speichers'!$C$17:$C$300,'Entladung des Speichers'!$A$17:$A$300,A779)+SUMIFS(Füllstände!$B$17:$B$299,Füllstände!$A$17:$A$299,A779)-SUMIFS(Füllstände!$C$17:$C$299,Füllstände!$A$17:$A$299,A779))</f>
        <v/>
      </c>
      <c r="D779" s="151" t="str">
        <f>IF(ISBLANK('Beladung des Speichers'!A779),"",C779*'Beladung des Speichers'!C779/SUMIFS('Beladung des Speichers'!$C$17:$C$300,'Beladung des Speichers'!$A$17:$A$300,A779))</f>
        <v/>
      </c>
      <c r="E779" s="152" t="str">
        <f>IF(ISBLANK('Beladung des Speichers'!A779),"",1/SUMIFS('Beladung des Speichers'!$C$17:$C$300,'Beladung des Speichers'!$A$17:$A$300,A779)*C779*SUMIF($A$17:$A$300,A779,'Beladung des Speichers'!$E$17:$E$300))</f>
        <v/>
      </c>
      <c r="F779" s="153" t="str">
        <f>IF(ISBLANK('Beladung des Speichers'!A779),"",IF(C779=0,"0,00",D779/C779*E779))</f>
        <v/>
      </c>
      <c r="G779" s="154" t="str">
        <f>IF(ISBLANK('Beladung des Speichers'!A779),"",SUMIFS('Beladung des Speichers'!$C$17:$C$300,'Beladung des Speichers'!$A$17:$A$300,A779))</f>
        <v/>
      </c>
      <c r="H779" s="112" t="str">
        <f>IF(ISBLANK('Beladung des Speichers'!A779),"",'Beladung des Speichers'!C779)</f>
        <v/>
      </c>
      <c r="I779" s="155" t="str">
        <f>IF(ISBLANK('Beladung des Speichers'!A779),"",SUMIFS('Beladung des Speichers'!$E$17:$E$1001,'Beladung des Speichers'!$A$17:$A$1001,'Ergebnis (detailliert)'!A779))</f>
        <v/>
      </c>
      <c r="J779" s="113" t="str">
        <f>IF(ISBLANK('Beladung des Speichers'!A779),"",'Beladung des Speichers'!E779)</f>
        <v/>
      </c>
      <c r="K779" s="155" t="str">
        <f>IF(ISBLANK('Beladung des Speichers'!A779),"",SUMIFS('Entladung des Speichers'!$C$17:$C$1001,'Entladung des Speichers'!$A$17:$A$1001,'Ergebnis (detailliert)'!A779))</f>
        <v/>
      </c>
      <c r="L779" s="156" t="str">
        <f t="shared" si="46"/>
        <v/>
      </c>
      <c r="M779" s="156" t="str">
        <f>IF(ISBLANK('Entladung des Speichers'!A779),"",'Entladung des Speichers'!C779)</f>
        <v/>
      </c>
      <c r="N779" s="155" t="str">
        <f>IF(ISBLANK('Beladung des Speichers'!A779),"",SUMIFS('Entladung des Speichers'!$E$17:$E$1001,'Entladung des Speichers'!$A$17:$A$1001,'Ergebnis (detailliert)'!$A$17:$A$300))</f>
        <v/>
      </c>
      <c r="O779" s="113" t="str">
        <f t="shared" si="47"/>
        <v/>
      </c>
      <c r="P779" s="17" t="str">
        <f>IFERROR(IF(A779="","",N779*'Ergebnis (detailliert)'!J779/'Ergebnis (detailliert)'!I779),0)</f>
        <v/>
      </c>
      <c r="Q779" s="95" t="str">
        <f t="shared" si="48"/>
        <v/>
      </c>
      <c r="R779" s="96" t="str">
        <f t="shared" si="49"/>
        <v/>
      </c>
      <c r="S779" s="97" t="str">
        <f>IF(A779="","",IF(LOOKUP(A779,Stammdaten!$A$17:$A$1001,Stammdaten!$G$17:$G$1001)="Nein",0,IF(ISBLANK('Beladung des Speichers'!A779),"",ROUND(MIN(J779,Q779)*-1,2))))</f>
        <v/>
      </c>
    </row>
    <row r="780" spans="1:19" x14ac:dyDescent="0.2">
      <c r="A780" s="98" t="str">
        <f>IF('Beladung des Speichers'!A780="","",'Beladung des Speichers'!A780)</f>
        <v/>
      </c>
      <c r="B780" s="98" t="str">
        <f>IF('Beladung des Speichers'!B780="","",'Beladung des Speichers'!B780)</f>
        <v/>
      </c>
      <c r="C780" s="150" t="str">
        <f>IF(ISBLANK('Beladung des Speichers'!A780),"",SUMIFS('Beladung des Speichers'!$C$17:$C$300,'Beladung des Speichers'!$A$17:$A$300,A780)-SUMIFS('Entladung des Speichers'!$C$17:$C$300,'Entladung des Speichers'!$A$17:$A$300,A780)+SUMIFS(Füllstände!$B$17:$B$299,Füllstände!$A$17:$A$299,A780)-SUMIFS(Füllstände!$C$17:$C$299,Füllstände!$A$17:$A$299,A780))</f>
        <v/>
      </c>
      <c r="D780" s="151" t="str">
        <f>IF(ISBLANK('Beladung des Speichers'!A780),"",C780*'Beladung des Speichers'!C780/SUMIFS('Beladung des Speichers'!$C$17:$C$300,'Beladung des Speichers'!$A$17:$A$300,A780))</f>
        <v/>
      </c>
      <c r="E780" s="152" t="str">
        <f>IF(ISBLANK('Beladung des Speichers'!A780),"",1/SUMIFS('Beladung des Speichers'!$C$17:$C$300,'Beladung des Speichers'!$A$17:$A$300,A780)*C780*SUMIF($A$17:$A$300,A780,'Beladung des Speichers'!$E$17:$E$300))</f>
        <v/>
      </c>
      <c r="F780" s="153" t="str">
        <f>IF(ISBLANK('Beladung des Speichers'!A780),"",IF(C780=0,"0,00",D780/C780*E780))</f>
        <v/>
      </c>
      <c r="G780" s="154" t="str">
        <f>IF(ISBLANK('Beladung des Speichers'!A780),"",SUMIFS('Beladung des Speichers'!$C$17:$C$300,'Beladung des Speichers'!$A$17:$A$300,A780))</f>
        <v/>
      </c>
      <c r="H780" s="112" t="str">
        <f>IF(ISBLANK('Beladung des Speichers'!A780),"",'Beladung des Speichers'!C780)</f>
        <v/>
      </c>
      <c r="I780" s="155" t="str">
        <f>IF(ISBLANK('Beladung des Speichers'!A780),"",SUMIFS('Beladung des Speichers'!$E$17:$E$1001,'Beladung des Speichers'!$A$17:$A$1001,'Ergebnis (detailliert)'!A780))</f>
        <v/>
      </c>
      <c r="J780" s="113" t="str">
        <f>IF(ISBLANK('Beladung des Speichers'!A780),"",'Beladung des Speichers'!E780)</f>
        <v/>
      </c>
      <c r="K780" s="155" t="str">
        <f>IF(ISBLANK('Beladung des Speichers'!A780),"",SUMIFS('Entladung des Speichers'!$C$17:$C$1001,'Entladung des Speichers'!$A$17:$A$1001,'Ergebnis (detailliert)'!A780))</f>
        <v/>
      </c>
      <c r="L780" s="156" t="str">
        <f t="shared" si="46"/>
        <v/>
      </c>
      <c r="M780" s="156" t="str">
        <f>IF(ISBLANK('Entladung des Speichers'!A780),"",'Entladung des Speichers'!C780)</f>
        <v/>
      </c>
      <c r="N780" s="155" t="str">
        <f>IF(ISBLANK('Beladung des Speichers'!A780),"",SUMIFS('Entladung des Speichers'!$E$17:$E$1001,'Entladung des Speichers'!$A$17:$A$1001,'Ergebnis (detailliert)'!$A$17:$A$300))</f>
        <v/>
      </c>
      <c r="O780" s="113" t="str">
        <f t="shared" si="47"/>
        <v/>
      </c>
      <c r="P780" s="17" t="str">
        <f>IFERROR(IF(A780="","",N780*'Ergebnis (detailliert)'!J780/'Ergebnis (detailliert)'!I780),0)</f>
        <v/>
      </c>
      <c r="Q780" s="95" t="str">
        <f t="shared" si="48"/>
        <v/>
      </c>
      <c r="R780" s="96" t="str">
        <f t="shared" si="49"/>
        <v/>
      </c>
      <c r="S780" s="97" t="str">
        <f>IF(A780="","",IF(LOOKUP(A780,Stammdaten!$A$17:$A$1001,Stammdaten!$G$17:$G$1001)="Nein",0,IF(ISBLANK('Beladung des Speichers'!A780),"",ROUND(MIN(J780,Q780)*-1,2))))</f>
        <v/>
      </c>
    </row>
    <row r="781" spans="1:19" x14ac:dyDescent="0.2">
      <c r="A781" s="98" t="str">
        <f>IF('Beladung des Speichers'!A781="","",'Beladung des Speichers'!A781)</f>
        <v/>
      </c>
      <c r="B781" s="98" t="str">
        <f>IF('Beladung des Speichers'!B781="","",'Beladung des Speichers'!B781)</f>
        <v/>
      </c>
      <c r="C781" s="150" t="str">
        <f>IF(ISBLANK('Beladung des Speichers'!A781),"",SUMIFS('Beladung des Speichers'!$C$17:$C$300,'Beladung des Speichers'!$A$17:$A$300,A781)-SUMIFS('Entladung des Speichers'!$C$17:$C$300,'Entladung des Speichers'!$A$17:$A$300,A781)+SUMIFS(Füllstände!$B$17:$B$299,Füllstände!$A$17:$A$299,A781)-SUMIFS(Füllstände!$C$17:$C$299,Füllstände!$A$17:$A$299,A781))</f>
        <v/>
      </c>
      <c r="D781" s="151" t="str">
        <f>IF(ISBLANK('Beladung des Speichers'!A781),"",C781*'Beladung des Speichers'!C781/SUMIFS('Beladung des Speichers'!$C$17:$C$300,'Beladung des Speichers'!$A$17:$A$300,A781))</f>
        <v/>
      </c>
      <c r="E781" s="152" t="str">
        <f>IF(ISBLANK('Beladung des Speichers'!A781),"",1/SUMIFS('Beladung des Speichers'!$C$17:$C$300,'Beladung des Speichers'!$A$17:$A$300,A781)*C781*SUMIF($A$17:$A$300,A781,'Beladung des Speichers'!$E$17:$E$300))</f>
        <v/>
      </c>
      <c r="F781" s="153" t="str">
        <f>IF(ISBLANK('Beladung des Speichers'!A781),"",IF(C781=0,"0,00",D781/C781*E781))</f>
        <v/>
      </c>
      <c r="G781" s="154" t="str">
        <f>IF(ISBLANK('Beladung des Speichers'!A781),"",SUMIFS('Beladung des Speichers'!$C$17:$C$300,'Beladung des Speichers'!$A$17:$A$300,A781))</f>
        <v/>
      </c>
      <c r="H781" s="112" t="str">
        <f>IF(ISBLANK('Beladung des Speichers'!A781),"",'Beladung des Speichers'!C781)</f>
        <v/>
      </c>
      <c r="I781" s="155" t="str">
        <f>IF(ISBLANK('Beladung des Speichers'!A781),"",SUMIFS('Beladung des Speichers'!$E$17:$E$1001,'Beladung des Speichers'!$A$17:$A$1001,'Ergebnis (detailliert)'!A781))</f>
        <v/>
      </c>
      <c r="J781" s="113" t="str">
        <f>IF(ISBLANK('Beladung des Speichers'!A781),"",'Beladung des Speichers'!E781)</f>
        <v/>
      </c>
      <c r="K781" s="155" t="str">
        <f>IF(ISBLANK('Beladung des Speichers'!A781),"",SUMIFS('Entladung des Speichers'!$C$17:$C$1001,'Entladung des Speichers'!$A$17:$A$1001,'Ergebnis (detailliert)'!A781))</f>
        <v/>
      </c>
      <c r="L781" s="156" t="str">
        <f t="shared" si="46"/>
        <v/>
      </c>
      <c r="M781" s="156" t="str">
        <f>IF(ISBLANK('Entladung des Speichers'!A781),"",'Entladung des Speichers'!C781)</f>
        <v/>
      </c>
      <c r="N781" s="155" t="str">
        <f>IF(ISBLANK('Beladung des Speichers'!A781),"",SUMIFS('Entladung des Speichers'!$E$17:$E$1001,'Entladung des Speichers'!$A$17:$A$1001,'Ergebnis (detailliert)'!$A$17:$A$300))</f>
        <v/>
      </c>
      <c r="O781" s="113" t="str">
        <f t="shared" si="47"/>
        <v/>
      </c>
      <c r="P781" s="17" t="str">
        <f>IFERROR(IF(A781="","",N781*'Ergebnis (detailliert)'!J781/'Ergebnis (detailliert)'!I781),0)</f>
        <v/>
      </c>
      <c r="Q781" s="95" t="str">
        <f t="shared" si="48"/>
        <v/>
      </c>
      <c r="R781" s="96" t="str">
        <f t="shared" si="49"/>
        <v/>
      </c>
      <c r="S781" s="97" t="str">
        <f>IF(A781="","",IF(LOOKUP(A781,Stammdaten!$A$17:$A$1001,Stammdaten!$G$17:$G$1001)="Nein",0,IF(ISBLANK('Beladung des Speichers'!A781),"",ROUND(MIN(J781,Q781)*-1,2))))</f>
        <v/>
      </c>
    </row>
    <row r="782" spans="1:19" x14ac:dyDescent="0.2">
      <c r="A782" s="98" t="str">
        <f>IF('Beladung des Speichers'!A782="","",'Beladung des Speichers'!A782)</f>
        <v/>
      </c>
      <c r="B782" s="98" t="str">
        <f>IF('Beladung des Speichers'!B782="","",'Beladung des Speichers'!B782)</f>
        <v/>
      </c>
      <c r="C782" s="150" t="str">
        <f>IF(ISBLANK('Beladung des Speichers'!A782),"",SUMIFS('Beladung des Speichers'!$C$17:$C$300,'Beladung des Speichers'!$A$17:$A$300,A782)-SUMIFS('Entladung des Speichers'!$C$17:$C$300,'Entladung des Speichers'!$A$17:$A$300,A782)+SUMIFS(Füllstände!$B$17:$B$299,Füllstände!$A$17:$A$299,A782)-SUMIFS(Füllstände!$C$17:$C$299,Füllstände!$A$17:$A$299,A782))</f>
        <v/>
      </c>
      <c r="D782" s="151" t="str">
        <f>IF(ISBLANK('Beladung des Speichers'!A782),"",C782*'Beladung des Speichers'!C782/SUMIFS('Beladung des Speichers'!$C$17:$C$300,'Beladung des Speichers'!$A$17:$A$300,A782))</f>
        <v/>
      </c>
      <c r="E782" s="152" t="str">
        <f>IF(ISBLANK('Beladung des Speichers'!A782),"",1/SUMIFS('Beladung des Speichers'!$C$17:$C$300,'Beladung des Speichers'!$A$17:$A$300,A782)*C782*SUMIF($A$17:$A$300,A782,'Beladung des Speichers'!$E$17:$E$300))</f>
        <v/>
      </c>
      <c r="F782" s="153" t="str">
        <f>IF(ISBLANK('Beladung des Speichers'!A782),"",IF(C782=0,"0,00",D782/C782*E782))</f>
        <v/>
      </c>
      <c r="G782" s="154" t="str">
        <f>IF(ISBLANK('Beladung des Speichers'!A782),"",SUMIFS('Beladung des Speichers'!$C$17:$C$300,'Beladung des Speichers'!$A$17:$A$300,A782))</f>
        <v/>
      </c>
      <c r="H782" s="112" t="str">
        <f>IF(ISBLANK('Beladung des Speichers'!A782),"",'Beladung des Speichers'!C782)</f>
        <v/>
      </c>
      <c r="I782" s="155" t="str">
        <f>IF(ISBLANK('Beladung des Speichers'!A782),"",SUMIFS('Beladung des Speichers'!$E$17:$E$1001,'Beladung des Speichers'!$A$17:$A$1001,'Ergebnis (detailliert)'!A782))</f>
        <v/>
      </c>
      <c r="J782" s="113" t="str">
        <f>IF(ISBLANK('Beladung des Speichers'!A782),"",'Beladung des Speichers'!E782)</f>
        <v/>
      </c>
      <c r="K782" s="155" t="str">
        <f>IF(ISBLANK('Beladung des Speichers'!A782),"",SUMIFS('Entladung des Speichers'!$C$17:$C$1001,'Entladung des Speichers'!$A$17:$A$1001,'Ergebnis (detailliert)'!A782))</f>
        <v/>
      </c>
      <c r="L782" s="156" t="str">
        <f t="shared" si="46"/>
        <v/>
      </c>
      <c r="M782" s="156" t="str">
        <f>IF(ISBLANK('Entladung des Speichers'!A782),"",'Entladung des Speichers'!C782)</f>
        <v/>
      </c>
      <c r="N782" s="155" t="str">
        <f>IF(ISBLANK('Beladung des Speichers'!A782),"",SUMIFS('Entladung des Speichers'!$E$17:$E$1001,'Entladung des Speichers'!$A$17:$A$1001,'Ergebnis (detailliert)'!$A$17:$A$300))</f>
        <v/>
      </c>
      <c r="O782" s="113" t="str">
        <f t="shared" si="47"/>
        <v/>
      </c>
      <c r="P782" s="17" t="str">
        <f>IFERROR(IF(A782="","",N782*'Ergebnis (detailliert)'!J782/'Ergebnis (detailliert)'!I782),0)</f>
        <v/>
      </c>
      <c r="Q782" s="95" t="str">
        <f t="shared" si="48"/>
        <v/>
      </c>
      <c r="R782" s="96" t="str">
        <f t="shared" si="49"/>
        <v/>
      </c>
      <c r="S782" s="97" t="str">
        <f>IF(A782="","",IF(LOOKUP(A782,Stammdaten!$A$17:$A$1001,Stammdaten!$G$17:$G$1001)="Nein",0,IF(ISBLANK('Beladung des Speichers'!A782),"",ROUND(MIN(J782,Q782)*-1,2))))</f>
        <v/>
      </c>
    </row>
    <row r="783" spans="1:19" x14ac:dyDescent="0.2">
      <c r="A783" s="98" t="str">
        <f>IF('Beladung des Speichers'!A783="","",'Beladung des Speichers'!A783)</f>
        <v/>
      </c>
      <c r="B783" s="98" t="str">
        <f>IF('Beladung des Speichers'!B783="","",'Beladung des Speichers'!B783)</f>
        <v/>
      </c>
      <c r="C783" s="150" t="str">
        <f>IF(ISBLANK('Beladung des Speichers'!A783),"",SUMIFS('Beladung des Speichers'!$C$17:$C$300,'Beladung des Speichers'!$A$17:$A$300,A783)-SUMIFS('Entladung des Speichers'!$C$17:$C$300,'Entladung des Speichers'!$A$17:$A$300,A783)+SUMIFS(Füllstände!$B$17:$B$299,Füllstände!$A$17:$A$299,A783)-SUMIFS(Füllstände!$C$17:$C$299,Füllstände!$A$17:$A$299,A783))</f>
        <v/>
      </c>
      <c r="D783" s="151" t="str">
        <f>IF(ISBLANK('Beladung des Speichers'!A783),"",C783*'Beladung des Speichers'!C783/SUMIFS('Beladung des Speichers'!$C$17:$C$300,'Beladung des Speichers'!$A$17:$A$300,A783))</f>
        <v/>
      </c>
      <c r="E783" s="152" t="str">
        <f>IF(ISBLANK('Beladung des Speichers'!A783),"",1/SUMIFS('Beladung des Speichers'!$C$17:$C$300,'Beladung des Speichers'!$A$17:$A$300,A783)*C783*SUMIF($A$17:$A$300,A783,'Beladung des Speichers'!$E$17:$E$300))</f>
        <v/>
      </c>
      <c r="F783" s="153" t="str">
        <f>IF(ISBLANK('Beladung des Speichers'!A783),"",IF(C783=0,"0,00",D783/C783*E783))</f>
        <v/>
      </c>
      <c r="G783" s="154" t="str">
        <f>IF(ISBLANK('Beladung des Speichers'!A783),"",SUMIFS('Beladung des Speichers'!$C$17:$C$300,'Beladung des Speichers'!$A$17:$A$300,A783))</f>
        <v/>
      </c>
      <c r="H783" s="112" t="str">
        <f>IF(ISBLANK('Beladung des Speichers'!A783),"",'Beladung des Speichers'!C783)</f>
        <v/>
      </c>
      <c r="I783" s="155" t="str">
        <f>IF(ISBLANK('Beladung des Speichers'!A783),"",SUMIFS('Beladung des Speichers'!$E$17:$E$1001,'Beladung des Speichers'!$A$17:$A$1001,'Ergebnis (detailliert)'!A783))</f>
        <v/>
      </c>
      <c r="J783" s="113" t="str">
        <f>IF(ISBLANK('Beladung des Speichers'!A783),"",'Beladung des Speichers'!E783)</f>
        <v/>
      </c>
      <c r="K783" s="155" t="str">
        <f>IF(ISBLANK('Beladung des Speichers'!A783),"",SUMIFS('Entladung des Speichers'!$C$17:$C$1001,'Entladung des Speichers'!$A$17:$A$1001,'Ergebnis (detailliert)'!A783))</f>
        <v/>
      </c>
      <c r="L783" s="156" t="str">
        <f t="shared" si="46"/>
        <v/>
      </c>
      <c r="M783" s="156" t="str">
        <f>IF(ISBLANK('Entladung des Speichers'!A783),"",'Entladung des Speichers'!C783)</f>
        <v/>
      </c>
      <c r="N783" s="155" t="str">
        <f>IF(ISBLANK('Beladung des Speichers'!A783),"",SUMIFS('Entladung des Speichers'!$E$17:$E$1001,'Entladung des Speichers'!$A$17:$A$1001,'Ergebnis (detailliert)'!$A$17:$A$300))</f>
        <v/>
      </c>
      <c r="O783" s="113" t="str">
        <f t="shared" si="47"/>
        <v/>
      </c>
      <c r="P783" s="17" t="str">
        <f>IFERROR(IF(A783="","",N783*'Ergebnis (detailliert)'!J783/'Ergebnis (detailliert)'!I783),0)</f>
        <v/>
      </c>
      <c r="Q783" s="95" t="str">
        <f t="shared" si="48"/>
        <v/>
      </c>
      <c r="R783" s="96" t="str">
        <f t="shared" si="49"/>
        <v/>
      </c>
      <c r="S783" s="97" t="str">
        <f>IF(A783="","",IF(LOOKUP(A783,Stammdaten!$A$17:$A$1001,Stammdaten!$G$17:$G$1001)="Nein",0,IF(ISBLANK('Beladung des Speichers'!A783),"",ROUND(MIN(J783,Q783)*-1,2))))</f>
        <v/>
      </c>
    </row>
    <row r="784" spans="1:19" x14ac:dyDescent="0.2">
      <c r="A784" s="98" t="str">
        <f>IF('Beladung des Speichers'!A784="","",'Beladung des Speichers'!A784)</f>
        <v/>
      </c>
      <c r="B784" s="98" t="str">
        <f>IF('Beladung des Speichers'!B784="","",'Beladung des Speichers'!B784)</f>
        <v/>
      </c>
      <c r="C784" s="150" t="str">
        <f>IF(ISBLANK('Beladung des Speichers'!A784),"",SUMIFS('Beladung des Speichers'!$C$17:$C$300,'Beladung des Speichers'!$A$17:$A$300,A784)-SUMIFS('Entladung des Speichers'!$C$17:$C$300,'Entladung des Speichers'!$A$17:$A$300,A784)+SUMIFS(Füllstände!$B$17:$B$299,Füllstände!$A$17:$A$299,A784)-SUMIFS(Füllstände!$C$17:$C$299,Füllstände!$A$17:$A$299,A784))</f>
        <v/>
      </c>
      <c r="D784" s="151" t="str">
        <f>IF(ISBLANK('Beladung des Speichers'!A784),"",C784*'Beladung des Speichers'!C784/SUMIFS('Beladung des Speichers'!$C$17:$C$300,'Beladung des Speichers'!$A$17:$A$300,A784))</f>
        <v/>
      </c>
      <c r="E784" s="152" t="str">
        <f>IF(ISBLANK('Beladung des Speichers'!A784),"",1/SUMIFS('Beladung des Speichers'!$C$17:$C$300,'Beladung des Speichers'!$A$17:$A$300,A784)*C784*SUMIF($A$17:$A$300,A784,'Beladung des Speichers'!$E$17:$E$300))</f>
        <v/>
      </c>
      <c r="F784" s="153" t="str">
        <f>IF(ISBLANK('Beladung des Speichers'!A784),"",IF(C784=0,"0,00",D784/C784*E784))</f>
        <v/>
      </c>
      <c r="G784" s="154" t="str">
        <f>IF(ISBLANK('Beladung des Speichers'!A784),"",SUMIFS('Beladung des Speichers'!$C$17:$C$300,'Beladung des Speichers'!$A$17:$A$300,A784))</f>
        <v/>
      </c>
      <c r="H784" s="112" t="str">
        <f>IF(ISBLANK('Beladung des Speichers'!A784),"",'Beladung des Speichers'!C784)</f>
        <v/>
      </c>
      <c r="I784" s="155" t="str">
        <f>IF(ISBLANK('Beladung des Speichers'!A784),"",SUMIFS('Beladung des Speichers'!$E$17:$E$1001,'Beladung des Speichers'!$A$17:$A$1001,'Ergebnis (detailliert)'!A784))</f>
        <v/>
      </c>
      <c r="J784" s="113" t="str">
        <f>IF(ISBLANK('Beladung des Speichers'!A784),"",'Beladung des Speichers'!E784)</f>
        <v/>
      </c>
      <c r="K784" s="155" t="str">
        <f>IF(ISBLANK('Beladung des Speichers'!A784),"",SUMIFS('Entladung des Speichers'!$C$17:$C$1001,'Entladung des Speichers'!$A$17:$A$1001,'Ergebnis (detailliert)'!A784))</f>
        <v/>
      </c>
      <c r="L784" s="156" t="str">
        <f t="shared" si="46"/>
        <v/>
      </c>
      <c r="M784" s="156" t="str">
        <f>IF(ISBLANK('Entladung des Speichers'!A784),"",'Entladung des Speichers'!C784)</f>
        <v/>
      </c>
      <c r="N784" s="155" t="str">
        <f>IF(ISBLANK('Beladung des Speichers'!A784),"",SUMIFS('Entladung des Speichers'!$E$17:$E$1001,'Entladung des Speichers'!$A$17:$A$1001,'Ergebnis (detailliert)'!$A$17:$A$300))</f>
        <v/>
      </c>
      <c r="O784" s="113" t="str">
        <f t="shared" si="47"/>
        <v/>
      </c>
      <c r="P784" s="17" t="str">
        <f>IFERROR(IF(A784="","",N784*'Ergebnis (detailliert)'!J784/'Ergebnis (detailliert)'!I784),0)</f>
        <v/>
      </c>
      <c r="Q784" s="95" t="str">
        <f t="shared" si="48"/>
        <v/>
      </c>
      <c r="R784" s="96" t="str">
        <f t="shared" si="49"/>
        <v/>
      </c>
      <c r="S784" s="97" t="str">
        <f>IF(A784="","",IF(LOOKUP(A784,Stammdaten!$A$17:$A$1001,Stammdaten!$G$17:$G$1001)="Nein",0,IF(ISBLANK('Beladung des Speichers'!A784),"",ROUND(MIN(J784,Q784)*-1,2))))</f>
        <v/>
      </c>
    </row>
    <row r="785" spans="1:19" x14ac:dyDescent="0.2">
      <c r="A785" s="98" t="str">
        <f>IF('Beladung des Speichers'!A785="","",'Beladung des Speichers'!A785)</f>
        <v/>
      </c>
      <c r="B785" s="98" t="str">
        <f>IF('Beladung des Speichers'!B785="","",'Beladung des Speichers'!B785)</f>
        <v/>
      </c>
      <c r="C785" s="150" t="str">
        <f>IF(ISBLANK('Beladung des Speichers'!A785),"",SUMIFS('Beladung des Speichers'!$C$17:$C$300,'Beladung des Speichers'!$A$17:$A$300,A785)-SUMIFS('Entladung des Speichers'!$C$17:$C$300,'Entladung des Speichers'!$A$17:$A$300,A785)+SUMIFS(Füllstände!$B$17:$B$299,Füllstände!$A$17:$A$299,A785)-SUMIFS(Füllstände!$C$17:$C$299,Füllstände!$A$17:$A$299,A785))</f>
        <v/>
      </c>
      <c r="D785" s="151" t="str">
        <f>IF(ISBLANK('Beladung des Speichers'!A785),"",C785*'Beladung des Speichers'!C785/SUMIFS('Beladung des Speichers'!$C$17:$C$300,'Beladung des Speichers'!$A$17:$A$300,A785))</f>
        <v/>
      </c>
      <c r="E785" s="152" t="str">
        <f>IF(ISBLANK('Beladung des Speichers'!A785),"",1/SUMIFS('Beladung des Speichers'!$C$17:$C$300,'Beladung des Speichers'!$A$17:$A$300,A785)*C785*SUMIF($A$17:$A$300,A785,'Beladung des Speichers'!$E$17:$E$300))</f>
        <v/>
      </c>
      <c r="F785" s="153" t="str">
        <f>IF(ISBLANK('Beladung des Speichers'!A785),"",IF(C785=0,"0,00",D785/C785*E785))</f>
        <v/>
      </c>
      <c r="G785" s="154" t="str">
        <f>IF(ISBLANK('Beladung des Speichers'!A785),"",SUMIFS('Beladung des Speichers'!$C$17:$C$300,'Beladung des Speichers'!$A$17:$A$300,A785))</f>
        <v/>
      </c>
      <c r="H785" s="112" t="str">
        <f>IF(ISBLANK('Beladung des Speichers'!A785),"",'Beladung des Speichers'!C785)</f>
        <v/>
      </c>
      <c r="I785" s="155" t="str">
        <f>IF(ISBLANK('Beladung des Speichers'!A785),"",SUMIFS('Beladung des Speichers'!$E$17:$E$1001,'Beladung des Speichers'!$A$17:$A$1001,'Ergebnis (detailliert)'!A785))</f>
        <v/>
      </c>
      <c r="J785" s="113" t="str">
        <f>IF(ISBLANK('Beladung des Speichers'!A785),"",'Beladung des Speichers'!E785)</f>
        <v/>
      </c>
      <c r="K785" s="155" t="str">
        <f>IF(ISBLANK('Beladung des Speichers'!A785),"",SUMIFS('Entladung des Speichers'!$C$17:$C$1001,'Entladung des Speichers'!$A$17:$A$1001,'Ergebnis (detailliert)'!A785))</f>
        <v/>
      </c>
      <c r="L785" s="156" t="str">
        <f t="shared" si="46"/>
        <v/>
      </c>
      <c r="M785" s="156" t="str">
        <f>IF(ISBLANK('Entladung des Speichers'!A785),"",'Entladung des Speichers'!C785)</f>
        <v/>
      </c>
      <c r="N785" s="155" t="str">
        <f>IF(ISBLANK('Beladung des Speichers'!A785),"",SUMIFS('Entladung des Speichers'!$E$17:$E$1001,'Entladung des Speichers'!$A$17:$A$1001,'Ergebnis (detailliert)'!$A$17:$A$300))</f>
        <v/>
      </c>
      <c r="O785" s="113" t="str">
        <f t="shared" si="47"/>
        <v/>
      </c>
      <c r="P785" s="17" t="str">
        <f>IFERROR(IF(A785="","",N785*'Ergebnis (detailliert)'!J785/'Ergebnis (detailliert)'!I785),0)</f>
        <v/>
      </c>
      <c r="Q785" s="95" t="str">
        <f t="shared" si="48"/>
        <v/>
      </c>
      <c r="R785" s="96" t="str">
        <f t="shared" si="49"/>
        <v/>
      </c>
      <c r="S785" s="97" t="str">
        <f>IF(A785="","",IF(LOOKUP(A785,Stammdaten!$A$17:$A$1001,Stammdaten!$G$17:$G$1001)="Nein",0,IF(ISBLANK('Beladung des Speichers'!A785),"",ROUND(MIN(J785,Q785)*-1,2))))</f>
        <v/>
      </c>
    </row>
    <row r="786" spans="1:19" x14ac:dyDescent="0.2">
      <c r="A786" s="98" t="str">
        <f>IF('Beladung des Speichers'!A786="","",'Beladung des Speichers'!A786)</f>
        <v/>
      </c>
      <c r="B786" s="98" t="str">
        <f>IF('Beladung des Speichers'!B786="","",'Beladung des Speichers'!B786)</f>
        <v/>
      </c>
      <c r="C786" s="150" t="str">
        <f>IF(ISBLANK('Beladung des Speichers'!A786),"",SUMIFS('Beladung des Speichers'!$C$17:$C$300,'Beladung des Speichers'!$A$17:$A$300,A786)-SUMIFS('Entladung des Speichers'!$C$17:$C$300,'Entladung des Speichers'!$A$17:$A$300,A786)+SUMIFS(Füllstände!$B$17:$B$299,Füllstände!$A$17:$A$299,A786)-SUMIFS(Füllstände!$C$17:$C$299,Füllstände!$A$17:$A$299,A786))</f>
        <v/>
      </c>
      <c r="D786" s="151" t="str">
        <f>IF(ISBLANK('Beladung des Speichers'!A786),"",C786*'Beladung des Speichers'!C786/SUMIFS('Beladung des Speichers'!$C$17:$C$300,'Beladung des Speichers'!$A$17:$A$300,A786))</f>
        <v/>
      </c>
      <c r="E786" s="152" t="str">
        <f>IF(ISBLANK('Beladung des Speichers'!A786),"",1/SUMIFS('Beladung des Speichers'!$C$17:$C$300,'Beladung des Speichers'!$A$17:$A$300,A786)*C786*SUMIF($A$17:$A$300,A786,'Beladung des Speichers'!$E$17:$E$300))</f>
        <v/>
      </c>
      <c r="F786" s="153" t="str">
        <f>IF(ISBLANK('Beladung des Speichers'!A786),"",IF(C786=0,"0,00",D786/C786*E786))</f>
        <v/>
      </c>
      <c r="G786" s="154" t="str">
        <f>IF(ISBLANK('Beladung des Speichers'!A786),"",SUMIFS('Beladung des Speichers'!$C$17:$C$300,'Beladung des Speichers'!$A$17:$A$300,A786))</f>
        <v/>
      </c>
      <c r="H786" s="112" t="str">
        <f>IF(ISBLANK('Beladung des Speichers'!A786),"",'Beladung des Speichers'!C786)</f>
        <v/>
      </c>
      <c r="I786" s="155" t="str">
        <f>IF(ISBLANK('Beladung des Speichers'!A786),"",SUMIFS('Beladung des Speichers'!$E$17:$E$1001,'Beladung des Speichers'!$A$17:$A$1001,'Ergebnis (detailliert)'!A786))</f>
        <v/>
      </c>
      <c r="J786" s="113" t="str">
        <f>IF(ISBLANK('Beladung des Speichers'!A786),"",'Beladung des Speichers'!E786)</f>
        <v/>
      </c>
      <c r="K786" s="155" t="str">
        <f>IF(ISBLANK('Beladung des Speichers'!A786),"",SUMIFS('Entladung des Speichers'!$C$17:$C$1001,'Entladung des Speichers'!$A$17:$A$1001,'Ergebnis (detailliert)'!A786))</f>
        <v/>
      </c>
      <c r="L786" s="156" t="str">
        <f t="shared" ref="L786:L849" si="50">IF(A786="","",K786+C786)</f>
        <v/>
      </c>
      <c r="M786" s="156" t="str">
        <f>IF(ISBLANK('Entladung des Speichers'!A786),"",'Entladung des Speichers'!C786)</f>
        <v/>
      </c>
      <c r="N786" s="155" t="str">
        <f>IF(ISBLANK('Beladung des Speichers'!A786),"",SUMIFS('Entladung des Speichers'!$E$17:$E$1001,'Entladung des Speichers'!$A$17:$A$1001,'Ergebnis (detailliert)'!$A$17:$A$300))</f>
        <v/>
      </c>
      <c r="O786" s="113" t="str">
        <f t="shared" ref="O786:O849" si="51">IF(A786="","",N786+E786)</f>
        <v/>
      </c>
      <c r="P786" s="17" t="str">
        <f>IFERROR(IF(A786="","",N786*'Ergebnis (detailliert)'!J786/'Ergebnis (detailliert)'!I786),0)</f>
        <v/>
      </c>
      <c r="Q786" s="95" t="str">
        <f t="shared" ref="Q786:Q849" si="52">IFERROR(IF(A786="","",P786+E786*H786/G786),0)</f>
        <v/>
      </c>
      <c r="R786" s="96" t="str">
        <f t="shared" ref="R786:R849" si="53">H786</f>
        <v/>
      </c>
      <c r="S786" s="97" t="str">
        <f>IF(A786="","",IF(LOOKUP(A786,Stammdaten!$A$17:$A$1001,Stammdaten!$G$17:$G$1001)="Nein",0,IF(ISBLANK('Beladung des Speichers'!A786),"",ROUND(MIN(J786,Q786)*-1,2))))</f>
        <v/>
      </c>
    </row>
    <row r="787" spans="1:19" x14ac:dyDescent="0.2">
      <c r="A787" s="98" t="str">
        <f>IF('Beladung des Speichers'!A787="","",'Beladung des Speichers'!A787)</f>
        <v/>
      </c>
      <c r="B787" s="98" t="str">
        <f>IF('Beladung des Speichers'!B787="","",'Beladung des Speichers'!B787)</f>
        <v/>
      </c>
      <c r="C787" s="150" t="str">
        <f>IF(ISBLANK('Beladung des Speichers'!A787),"",SUMIFS('Beladung des Speichers'!$C$17:$C$300,'Beladung des Speichers'!$A$17:$A$300,A787)-SUMIFS('Entladung des Speichers'!$C$17:$C$300,'Entladung des Speichers'!$A$17:$A$300,A787)+SUMIFS(Füllstände!$B$17:$B$299,Füllstände!$A$17:$A$299,A787)-SUMIFS(Füllstände!$C$17:$C$299,Füllstände!$A$17:$A$299,A787))</f>
        <v/>
      </c>
      <c r="D787" s="151" t="str">
        <f>IF(ISBLANK('Beladung des Speichers'!A787),"",C787*'Beladung des Speichers'!C787/SUMIFS('Beladung des Speichers'!$C$17:$C$300,'Beladung des Speichers'!$A$17:$A$300,A787))</f>
        <v/>
      </c>
      <c r="E787" s="152" t="str">
        <f>IF(ISBLANK('Beladung des Speichers'!A787),"",1/SUMIFS('Beladung des Speichers'!$C$17:$C$300,'Beladung des Speichers'!$A$17:$A$300,A787)*C787*SUMIF($A$17:$A$300,A787,'Beladung des Speichers'!$E$17:$E$300))</f>
        <v/>
      </c>
      <c r="F787" s="153" t="str">
        <f>IF(ISBLANK('Beladung des Speichers'!A787),"",IF(C787=0,"0,00",D787/C787*E787))</f>
        <v/>
      </c>
      <c r="G787" s="154" t="str">
        <f>IF(ISBLANK('Beladung des Speichers'!A787),"",SUMIFS('Beladung des Speichers'!$C$17:$C$300,'Beladung des Speichers'!$A$17:$A$300,A787))</f>
        <v/>
      </c>
      <c r="H787" s="112" t="str">
        <f>IF(ISBLANK('Beladung des Speichers'!A787),"",'Beladung des Speichers'!C787)</f>
        <v/>
      </c>
      <c r="I787" s="155" t="str">
        <f>IF(ISBLANK('Beladung des Speichers'!A787),"",SUMIFS('Beladung des Speichers'!$E$17:$E$1001,'Beladung des Speichers'!$A$17:$A$1001,'Ergebnis (detailliert)'!A787))</f>
        <v/>
      </c>
      <c r="J787" s="113" t="str">
        <f>IF(ISBLANK('Beladung des Speichers'!A787),"",'Beladung des Speichers'!E787)</f>
        <v/>
      </c>
      <c r="K787" s="155" t="str">
        <f>IF(ISBLANK('Beladung des Speichers'!A787),"",SUMIFS('Entladung des Speichers'!$C$17:$C$1001,'Entladung des Speichers'!$A$17:$A$1001,'Ergebnis (detailliert)'!A787))</f>
        <v/>
      </c>
      <c r="L787" s="156" t="str">
        <f t="shared" si="50"/>
        <v/>
      </c>
      <c r="M787" s="156" t="str">
        <f>IF(ISBLANK('Entladung des Speichers'!A787),"",'Entladung des Speichers'!C787)</f>
        <v/>
      </c>
      <c r="N787" s="155" t="str">
        <f>IF(ISBLANK('Beladung des Speichers'!A787),"",SUMIFS('Entladung des Speichers'!$E$17:$E$1001,'Entladung des Speichers'!$A$17:$A$1001,'Ergebnis (detailliert)'!$A$17:$A$300))</f>
        <v/>
      </c>
      <c r="O787" s="113" t="str">
        <f t="shared" si="51"/>
        <v/>
      </c>
      <c r="P787" s="17" t="str">
        <f>IFERROR(IF(A787="","",N787*'Ergebnis (detailliert)'!J787/'Ergebnis (detailliert)'!I787),0)</f>
        <v/>
      </c>
      <c r="Q787" s="95" t="str">
        <f t="shared" si="52"/>
        <v/>
      </c>
      <c r="R787" s="96" t="str">
        <f t="shared" si="53"/>
        <v/>
      </c>
      <c r="S787" s="97" t="str">
        <f>IF(A787="","",IF(LOOKUP(A787,Stammdaten!$A$17:$A$1001,Stammdaten!$G$17:$G$1001)="Nein",0,IF(ISBLANK('Beladung des Speichers'!A787),"",ROUND(MIN(J787,Q787)*-1,2))))</f>
        <v/>
      </c>
    </row>
    <row r="788" spans="1:19" x14ac:dyDescent="0.2">
      <c r="A788" s="98" t="str">
        <f>IF('Beladung des Speichers'!A788="","",'Beladung des Speichers'!A788)</f>
        <v/>
      </c>
      <c r="B788" s="98" t="str">
        <f>IF('Beladung des Speichers'!B788="","",'Beladung des Speichers'!B788)</f>
        <v/>
      </c>
      <c r="C788" s="150" t="str">
        <f>IF(ISBLANK('Beladung des Speichers'!A788),"",SUMIFS('Beladung des Speichers'!$C$17:$C$300,'Beladung des Speichers'!$A$17:$A$300,A788)-SUMIFS('Entladung des Speichers'!$C$17:$C$300,'Entladung des Speichers'!$A$17:$A$300,A788)+SUMIFS(Füllstände!$B$17:$B$299,Füllstände!$A$17:$A$299,A788)-SUMIFS(Füllstände!$C$17:$C$299,Füllstände!$A$17:$A$299,A788))</f>
        <v/>
      </c>
      <c r="D788" s="151" t="str">
        <f>IF(ISBLANK('Beladung des Speichers'!A788),"",C788*'Beladung des Speichers'!C788/SUMIFS('Beladung des Speichers'!$C$17:$C$300,'Beladung des Speichers'!$A$17:$A$300,A788))</f>
        <v/>
      </c>
      <c r="E788" s="152" t="str">
        <f>IF(ISBLANK('Beladung des Speichers'!A788),"",1/SUMIFS('Beladung des Speichers'!$C$17:$C$300,'Beladung des Speichers'!$A$17:$A$300,A788)*C788*SUMIF($A$17:$A$300,A788,'Beladung des Speichers'!$E$17:$E$300))</f>
        <v/>
      </c>
      <c r="F788" s="153" t="str">
        <f>IF(ISBLANK('Beladung des Speichers'!A788),"",IF(C788=0,"0,00",D788/C788*E788))</f>
        <v/>
      </c>
      <c r="G788" s="154" t="str">
        <f>IF(ISBLANK('Beladung des Speichers'!A788),"",SUMIFS('Beladung des Speichers'!$C$17:$C$300,'Beladung des Speichers'!$A$17:$A$300,A788))</f>
        <v/>
      </c>
      <c r="H788" s="112" t="str">
        <f>IF(ISBLANK('Beladung des Speichers'!A788),"",'Beladung des Speichers'!C788)</f>
        <v/>
      </c>
      <c r="I788" s="155" t="str">
        <f>IF(ISBLANK('Beladung des Speichers'!A788),"",SUMIFS('Beladung des Speichers'!$E$17:$E$1001,'Beladung des Speichers'!$A$17:$A$1001,'Ergebnis (detailliert)'!A788))</f>
        <v/>
      </c>
      <c r="J788" s="113" t="str">
        <f>IF(ISBLANK('Beladung des Speichers'!A788),"",'Beladung des Speichers'!E788)</f>
        <v/>
      </c>
      <c r="K788" s="155" t="str">
        <f>IF(ISBLANK('Beladung des Speichers'!A788),"",SUMIFS('Entladung des Speichers'!$C$17:$C$1001,'Entladung des Speichers'!$A$17:$A$1001,'Ergebnis (detailliert)'!A788))</f>
        <v/>
      </c>
      <c r="L788" s="156" t="str">
        <f t="shared" si="50"/>
        <v/>
      </c>
      <c r="M788" s="156" t="str">
        <f>IF(ISBLANK('Entladung des Speichers'!A788),"",'Entladung des Speichers'!C788)</f>
        <v/>
      </c>
      <c r="N788" s="155" t="str">
        <f>IF(ISBLANK('Beladung des Speichers'!A788),"",SUMIFS('Entladung des Speichers'!$E$17:$E$1001,'Entladung des Speichers'!$A$17:$A$1001,'Ergebnis (detailliert)'!$A$17:$A$300))</f>
        <v/>
      </c>
      <c r="O788" s="113" t="str">
        <f t="shared" si="51"/>
        <v/>
      </c>
      <c r="P788" s="17" t="str">
        <f>IFERROR(IF(A788="","",N788*'Ergebnis (detailliert)'!J788/'Ergebnis (detailliert)'!I788),0)</f>
        <v/>
      </c>
      <c r="Q788" s="95" t="str">
        <f t="shared" si="52"/>
        <v/>
      </c>
      <c r="R788" s="96" t="str">
        <f t="shared" si="53"/>
        <v/>
      </c>
      <c r="S788" s="97" t="str">
        <f>IF(A788="","",IF(LOOKUP(A788,Stammdaten!$A$17:$A$1001,Stammdaten!$G$17:$G$1001)="Nein",0,IF(ISBLANK('Beladung des Speichers'!A788),"",ROUND(MIN(J788,Q788)*-1,2))))</f>
        <v/>
      </c>
    </row>
    <row r="789" spans="1:19" x14ac:dyDescent="0.2">
      <c r="A789" s="98" t="str">
        <f>IF('Beladung des Speichers'!A789="","",'Beladung des Speichers'!A789)</f>
        <v/>
      </c>
      <c r="B789" s="98" t="str">
        <f>IF('Beladung des Speichers'!B789="","",'Beladung des Speichers'!B789)</f>
        <v/>
      </c>
      <c r="C789" s="150" t="str">
        <f>IF(ISBLANK('Beladung des Speichers'!A789),"",SUMIFS('Beladung des Speichers'!$C$17:$C$300,'Beladung des Speichers'!$A$17:$A$300,A789)-SUMIFS('Entladung des Speichers'!$C$17:$C$300,'Entladung des Speichers'!$A$17:$A$300,A789)+SUMIFS(Füllstände!$B$17:$B$299,Füllstände!$A$17:$A$299,A789)-SUMIFS(Füllstände!$C$17:$C$299,Füllstände!$A$17:$A$299,A789))</f>
        <v/>
      </c>
      <c r="D789" s="151" t="str">
        <f>IF(ISBLANK('Beladung des Speichers'!A789),"",C789*'Beladung des Speichers'!C789/SUMIFS('Beladung des Speichers'!$C$17:$C$300,'Beladung des Speichers'!$A$17:$A$300,A789))</f>
        <v/>
      </c>
      <c r="E789" s="152" t="str">
        <f>IF(ISBLANK('Beladung des Speichers'!A789),"",1/SUMIFS('Beladung des Speichers'!$C$17:$C$300,'Beladung des Speichers'!$A$17:$A$300,A789)*C789*SUMIF($A$17:$A$300,A789,'Beladung des Speichers'!$E$17:$E$300))</f>
        <v/>
      </c>
      <c r="F789" s="153" t="str">
        <f>IF(ISBLANK('Beladung des Speichers'!A789),"",IF(C789=0,"0,00",D789/C789*E789))</f>
        <v/>
      </c>
      <c r="G789" s="154" t="str">
        <f>IF(ISBLANK('Beladung des Speichers'!A789),"",SUMIFS('Beladung des Speichers'!$C$17:$C$300,'Beladung des Speichers'!$A$17:$A$300,A789))</f>
        <v/>
      </c>
      <c r="H789" s="112" t="str">
        <f>IF(ISBLANK('Beladung des Speichers'!A789),"",'Beladung des Speichers'!C789)</f>
        <v/>
      </c>
      <c r="I789" s="155" t="str">
        <f>IF(ISBLANK('Beladung des Speichers'!A789),"",SUMIFS('Beladung des Speichers'!$E$17:$E$1001,'Beladung des Speichers'!$A$17:$A$1001,'Ergebnis (detailliert)'!A789))</f>
        <v/>
      </c>
      <c r="J789" s="113" t="str">
        <f>IF(ISBLANK('Beladung des Speichers'!A789),"",'Beladung des Speichers'!E789)</f>
        <v/>
      </c>
      <c r="K789" s="155" t="str">
        <f>IF(ISBLANK('Beladung des Speichers'!A789),"",SUMIFS('Entladung des Speichers'!$C$17:$C$1001,'Entladung des Speichers'!$A$17:$A$1001,'Ergebnis (detailliert)'!A789))</f>
        <v/>
      </c>
      <c r="L789" s="156" t="str">
        <f t="shared" si="50"/>
        <v/>
      </c>
      <c r="M789" s="156" t="str">
        <f>IF(ISBLANK('Entladung des Speichers'!A789),"",'Entladung des Speichers'!C789)</f>
        <v/>
      </c>
      <c r="N789" s="155" t="str">
        <f>IF(ISBLANK('Beladung des Speichers'!A789),"",SUMIFS('Entladung des Speichers'!$E$17:$E$1001,'Entladung des Speichers'!$A$17:$A$1001,'Ergebnis (detailliert)'!$A$17:$A$300))</f>
        <v/>
      </c>
      <c r="O789" s="113" t="str">
        <f t="shared" si="51"/>
        <v/>
      </c>
      <c r="P789" s="17" t="str">
        <f>IFERROR(IF(A789="","",N789*'Ergebnis (detailliert)'!J789/'Ergebnis (detailliert)'!I789),0)</f>
        <v/>
      </c>
      <c r="Q789" s="95" t="str">
        <f t="shared" si="52"/>
        <v/>
      </c>
      <c r="R789" s="96" t="str">
        <f t="shared" si="53"/>
        <v/>
      </c>
      <c r="S789" s="97" t="str">
        <f>IF(A789="","",IF(LOOKUP(A789,Stammdaten!$A$17:$A$1001,Stammdaten!$G$17:$G$1001)="Nein",0,IF(ISBLANK('Beladung des Speichers'!A789),"",ROUND(MIN(J789,Q789)*-1,2))))</f>
        <v/>
      </c>
    </row>
    <row r="790" spans="1:19" x14ac:dyDescent="0.2">
      <c r="A790" s="98" t="str">
        <f>IF('Beladung des Speichers'!A790="","",'Beladung des Speichers'!A790)</f>
        <v/>
      </c>
      <c r="B790" s="98" t="str">
        <f>IF('Beladung des Speichers'!B790="","",'Beladung des Speichers'!B790)</f>
        <v/>
      </c>
      <c r="C790" s="150" t="str">
        <f>IF(ISBLANK('Beladung des Speichers'!A790),"",SUMIFS('Beladung des Speichers'!$C$17:$C$300,'Beladung des Speichers'!$A$17:$A$300,A790)-SUMIFS('Entladung des Speichers'!$C$17:$C$300,'Entladung des Speichers'!$A$17:$A$300,A790)+SUMIFS(Füllstände!$B$17:$B$299,Füllstände!$A$17:$A$299,A790)-SUMIFS(Füllstände!$C$17:$C$299,Füllstände!$A$17:$A$299,A790))</f>
        <v/>
      </c>
      <c r="D790" s="151" t="str">
        <f>IF(ISBLANK('Beladung des Speichers'!A790),"",C790*'Beladung des Speichers'!C790/SUMIFS('Beladung des Speichers'!$C$17:$C$300,'Beladung des Speichers'!$A$17:$A$300,A790))</f>
        <v/>
      </c>
      <c r="E790" s="152" t="str">
        <f>IF(ISBLANK('Beladung des Speichers'!A790),"",1/SUMIFS('Beladung des Speichers'!$C$17:$C$300,'Beladung des Speichers'!$A$17:$A$300,A790)*C790*SUMIF($A$17:$A$300,A790,'Beladung des Speichers'!$E$17:$E$300))</f>
        <v/>
      </c>
      <c r="F790" s="153" t="str">
        <f>IF(ISBLANK('Beladung des Speichers'!A790),"",IF(C790=0,"0,00",D790/C790*E790))</f>
        <v/>
      </c>
      <c r="G790" s="154" t="str">
        <f>IF(ISBLANK('Beladung des Speichers'!A790),"",SUMIFS('Beladung des Speichers'!$C$17:$C$300,'Beladung des Speichers'!$A$17:$A$300,A790))</f>
        <v/>
      </c>
      <c r="H790" s="112" t="str">
        <f>IF(ISBLANK('Beladung des Speichers'!A790),"",'Beladung des Speichers'!C790)</f>
        <v/>
      </c>
      <c r="I790" s="155" t="str">
        <f>IF(ISBLANK('Beladung des Speichers'!A790),"",SUMIFS('Beladung des Speichers'!$E$17:$E$1001,'Beladung des Speichers'!$A$17:$A$1001,'Ergebnis (detailliert)'!A790))</f>
        <v/>
      </c>
      <c r="J790" s="113" t="str">
        <f>IF(ISBLANK('Beladung des Speichers'!A790),"",'Beladung des Speichers'!E790)</f>
        <v/>
      </c>
      <c r="K790" s="155" t="str">
        <f>IF(ISBLANK('Beladung des Speichers'!A790),"",SUMIFS('Entladung des Speichers'!$C$17:$C$1001,'Entladung des Speichers'!$A$17:$A$1001,'Ergebnis (detailliert)'!A790))</f>
        <v/>
      </c>
      <c r="L790" s="156" t="str">
        <f t="shared" si="50"/>
        <v/>
      </c>
      <c r="M790" s="156" t="str">
        <f>IF(ISBLANK('Entladung des Speichers'!A790),"",'Entladung des Speichers'!C790)</f>
        <v/>
      </c>
      <c r="N790" s="155" t="str">
        <f>IF(ISBLANK('Beladung des Speichers'!A790),"",SUMIFS('Entladung des Speichers'!$E$17:$E$1001,'Entladung des Speichers'!$A$17:$A$1001,'Ergebnis (detailliert)'!$A$17:$A$300))</f>
        <v/>
      </c>
      <c r="O790" s="113" t="str">
        <f t="shared" si="51"/>
        <v/>
      </c>
      <c r="P790" s="17" t="str">
        <f>IFERROR(IF(A790="","",N790*'Ergebnis (detailliert)'!J790/'Ergebnis (detailliert)'!I790),0)</f>
        <v/>
      </c>
      <c r="Q790" s="95" t="str">
        <f t="shared" si="52"/>
        <v/>
      </c>
      <c r="R790" s="96" t="str">
        <f t="shared" si="53"/>
        <v/>
      </c>
      <c r="S790" s="97" t="str">
        <f>IF(A790="","",IF(LOOKUP(A790,Stammdaten!$A$17:$A$1001,Stammdaten!$G$17:$G$1001)="Nein",0,IF(ISBLANK('Beladung des Speichers'!A790),"",ROUND(MIN(J790,Q790)*-1,2))))</f>
        <v/>
      </c>
    </row>
    <row r="791" spans="1:19" x14ac:dyDescent="0.2">
      <c r="A791" s="98" t="str">
        <f>IF('Beladung des Speichers'!A791="","",'Beladung des Speichers'!A791)</f>
        <v/>
      </c>
      <c r="B791" s="98" t="str">
        <f>IF('Beladung des Speichers'!B791="","",'Beladung des Speichers'!B791)</f>
        <v/>
      </c>
      <c r="C791" s="150" t="str">
        <f>IF(ISBLANK('Beladung des Speichers'!A791),"",SUMIFS('Beladung des Speichers'!$C$17:$C$300,'Beladung des Speichers'!$A$17:$A$300,A791)-SUMIFS('Entladung des Speichers'!$C$17:$C$300,'Entladung des Speichers'!$A$17:$A$300,A791)+SUMIFS(Füllstände!$B$17:$B$299,Füllstände!$A$17:$A$299,A791)-SUMIFS(Füllstände!$C$17:$C$299,Füllstände!$A$17:$A$299,A791))</f>
        <v/>
      </c>
      <c r="D791" s="151" t="str">
        <f>IF(ISBLANK('Beladung des Speichers'!A791),"",C791*'Beladung des Speichers'!C791/SUMIFS('Beladung des Speichers'!$C$17:$C$300,'Beladung des Speichers'!$A$17:$A$300,A791))</f>
        <v/>
      </c>
      <c r="E791" s="152" t="str">
        <f>IF(ISBLANK('Beladung des Speichers'!A791),"",1/SUMIFS('Beladung des Speichers'!$C$17:$C$300,'Beladung des Speichers'!$A$17:$A$300,A791)*C791*SUMIF($A$17:$A$300,A791,'Beladung des Speichers'!$E$17:$E$300))</f>
        <v/>
      </c>
      <c r="F791" s="153" t="str">
        <f>IF(ISBLANK('Beladung des Speichers'!A791),"",IF(C791=0,"0,00",D791/C791*E791))</f>
        <v/>
      </c>
      <c r="G791" s="154" t="str">
        <f>IF(ISBLANK('Beladung des Speichers'!A791),"",SUMIFS('Beladung des Speichers'!$C$17:$C$300,'Beladung des Speichers'!$A$17:$A$300,A791))</f>
        <v/>
      </c>
      <c r="H791" s="112" t="str">
        <f>IF(ISBLANK('Beladung des Speichers'!A791),"",'Beladung des Speichers'!C791)</f>
        <v/>
      </c>
      <c r="I791" s="155" t="str">
        <f>IF(ISBLANK('Beladung des Speichers'!A791),"",SUMIFS('Beladung des Speichers'!$E$17:$E$1001,'Beladung des Speichers'!$A$17:$A$1001,'Ergebnis (detailliert)'!A791))</f>
        <v/>
      </c>
      <c r="J791" s="113" t="str">
        <f>IF(ISBLANK('Beladung des Speichers'!A791),"",'Beladung des Speichers'!E791)</f>
        <v/>
      </c>
      <c r="K791" s="155" t="str">
        <f>IF(ISBLANK('Beladung des Speichers'!A791),"",SUMIFS('Entladung des Speichers'!$C$17:$C$1001,'Entladung des Speichers'!$A$17:$A$1001,'Ergebnis (detailliert)'!A791))</f>
        <v/>
      </c>
      <c r="L791" s="156" t="str">
        <f t="shared" si="50"/>
        <v/>
      </c>
      <c r="M791" s="156" t="str">
        <f>IF(ISBLANK('Entladung des Speichers'!A791),"",'Entladung des Speichers'!C791)</f>
        <v/>
      </c>
      <c r="N791" s="155" t="str">
        <f>IF(ISBLANK('Beladung des Speichers'!A791),"",SUMIFS('Entladung des Speichers'!$E$17:$E$1001,'Entladung des Speichers'!$A$17:$A$1001,'Ergebnis (detailliert)'!$A$17:$A$300))</f>
        <v/>
      </c>
      <c r="O791" s="113" t="str">
        <f t="shared" si="51"/>
        <v/>
      </c>
      <c r="P791" s="17" t="str">
        <f>IFERROR(IF(A791="","",N791*'Ergebnis (detailliert)'!J791/'Ergebnis (detailliert)'!I791),0)</f>
        <v/>
      </c>
      <c r="Q791" s="95" t="str">
        <f t="shared" si="52"/>
        <v/>
      </c>
      <c r="R791" s="96" t="str">
        <f t="shared" si="53"/>
        <v/>
      </c>
      <c r="S791" s="97" t="str">
        <f>IF(A791="","",IF(LOOKUP(A791,Stammdaten!$A$17:$A$1001,Stammdaten!$G$17:$G$1001)="Nein",0,IF(ISBLANK('Beladung des Speichers'!A791),"",ROUND(MIN(J791,Q791)*-1,2))))</f>
        <v/>
      </c>
    </row>
    <row r="792" spans="1:19" x14ac:dyDescent="0.2">
      <c r="A792" s="98" t="str">
        <f>IF('Beladung des Speichers'!A792="","",'Beladung des Speichers'!A792)</f>
        <v/>
      </c>
      <c r="B792" s="98" t="str">
        <f>IF('Beladung des Speichers'!B792="","",'Beladung des Speichers'!B792)</f>
        <v/>
      </c>
      <c r="C792" s="150" t="str">
        <f>IF(ISBLANK('Beladung des Speichers'!A792),"",SUMIFS('Beladung des Speichers'!$C$17:$C$300,'Beladung des Speichers'!$A$17:$A$300,A792)-SUMIFS('Entladung des Speichers'!$C$17:$C$300,'Entladung des Speichers'!$A$17:$A$300,A792)+SUMIFS(Füllstände!$B$17:$B$299,Füllstände!$A$17:$A$299,A792)-SUMIFS(Füllstände!$C$17:$C$299,Füllstände!$A$17:$A$299,A792))</f>
        <v/>
      </c>
      <c r="D792" s="151" t="str">
        <f>IF(ISBLANK('Beladung des Speichers'!A792),"",C792*'Beladung des Speichers'!C792/SUMIFS('Beladung des Speichers'!$C$17:$C$300,'Beladung des Speichers'!$A$17:$A$300,A792))</f>
        <v/>
      </c>
      <c r="E792" s="152" t="str">
        <f>IF(ISBLANK('Beladung des Speichers'!A792),"",1/SUMIFS('Beladung des Speichers'!$C$17:$C$300,'Beladung des Speichers'!$A$17:$A$300,A792)*C792*SUMIF($A$17:$A$300,A792,'Beladung des Speichers'!$E$17:$E$300))</f>
        <v/>
      </c>
      <c r="F792" s="153" t="str">
        <f>IF(ISBLANK('Beladung des Speichers'!A792),"",IF(C792=0,"0,00",D792/C792*E792))</f>
        <v/>
      </c>
      <c r="G792" s="154" t="str">
        <f>IF(ISBLANK('Beladung des Speichers'!A792),"",SUMIFS('Beladung des Speichers'!$C$17:$C$300,'Beladung des Speichers'!$A$17:$A$300,A792))</f>
        <v/>
      </c>
      <c r="H792" s="112" t="str">
        <f>IF(ISBLANK('Beladung des Speichers'!A792),"",'Beladung des Speichers'!C792)</f>
        <v/>
      </c>
      <c r="I792" s="155" t="str">
        <f>IF(ISBLANK('Beladung des Speichers'!A792),"",SUMIFS('Beladung des Speichers'!$E$17:$E$1001,'Beladung des Speichers'!$A$17:$A$1001,'Ergebnis (detailliert)'!A792))</f>
        <v/>
      </c>
      <c r="J792" s="113" t="str">
        <f>IF(ISBLANK('Beladung des Speichers'!A792),"",'Beladung des Speichers'!E792)</f>
        <v/>
      </c>
      <c r="K792" s="155" t="str">
        <f>IF(ISBLANK('Beladung des Speichers'!A792),"",SUMIFS('Entladung des Speichers'!$C$17:$C$1001,'Entladung des Speichers'!$A$17:$A$1001,'Ergebnis (detailliert)'!A792))</f>
        <v/>
      </c>
      <c r="L792" s="156" t="str">
        <f t="shared" si="50"/>
        <v/>
      </c>
      <c r="M792" s="156" t="str">
        <f>IF(ISBLANK('Entladung des Speichers'!A792),"",'Entladung des Speichers'!C792)</f>
        <v/>
      </c>
      <c r="N792" s="155" t="str">
        <f>IF(ISBLANK('Beladung des Speichers'!A792),"",SUMIFS('Entladung des Speichers'!$E$17:$E$1001,'Entladung des Speichers'!$A$17:$A$1001,'Ergebnis (detailliert)'!$A$17:$A$300))</f>
        <v/>
      </c>
      <c r="O792" s="113" t="str">
        <f t="shared" si="51"/>
        <v/>
      </c>
      <c r="P792" s="17" t="str">
        <f>IFERROR(IF(A792="","",N792*'Ergebnis (detailliert)'!J792/'Ergebnis (detailliert)'!I792),0)</f>
        <v/>
      </c>
      <c r="Q792" s="95" t="str">
        <f t="shared" si="52"/>
        <v/>
      </c>
      <c r="R792" s="96" t="str">
        <f t="shared" si="53"/>
        <v/>
      </c>
      <c r="S792" s="97" t="str">
        <f>IF(A792="","",IF(LOOKUP(A792,Stammdaten!$A$17:$A$1001,Stammdaten!$G$17:$G$1001)="Nein",0,IF(ISBLANK('Beladung des Speichers'!A792),"",ROUND(MIN(J792,Q792)*-1,2))))</f>
        <v/>
      </c>
    </row>
    <row r="793" spans="1:19" x14ac:dyDescent="0.2">
      <c r="A793" s="98" t="str">
        <f>IF('Beladung des Speichers'!A793="","",'Beladung des Speichers'!A793)</f>
        <v/>
      </c>
      <c r="B793" s="98" t="str">
        <f>IF('Beladung des Speichers'!B793="","",'Beladung des Speichers'!B793)</f>
        <v/>
      </c>
      <c r="C793" s="150" t="str">
        <f>IF(ISBLANK('Beladung des Speichers'!A793),"",SUMIFS('Beladung des Speichers'!$C$17:$C$300,'Beladung des Speichers'!$A$17:$A$300,A793)-SUMIFS('Entladung des Speichers'!$C$17:$C$300,'Entladung des Speichers'!$A$17:$A$300,A793)+SUMIFS(Füllstände!$B$17:$B$299,Füllstände!$A$17:$A$299,A793)-SUMIFS(Füllstände!$C$17:$C$299,Füllstände!$A$17:$A$299,A793))</f>
        <v/>
      </c>
      <c r="D793" s="151" t="str">
        <f>IF(ISBLANK('Beladung des Speichers'!A793),"",C793*'Beladung des Speichers'!C793/SUMIFS('Beladung des Speichers'!$C$17:$C$300,'Beladung des Speichers'!$A$17:$A$300,A793))</f>
        <v/>
      </c>
      <c r="E793" s="152" t="str">
        <f>IF(ISBLANK('Beladung des Speichers'!A793),"",1/SUMIFS('Beladung des Speichers'!$C$17:$C$300,'Beladung des Speichers'!$A$17:$A$300,A793)*C793*SUMIF($A$17:$A$300,A793,'Beladung des Speichers'!$E$17:$E$300))</f>
        <v/>
      </c>
      <c r="F793" s="153" t="str">
        <f>IF(ISBLANK('Beladung des Speichers'!A793),"",IF(C793=0,"0,00",D793/C793*E793))</f>
        <v/>
      </c>
      <c r="G793" s="154" t="str">
        <f>IF(ISBLANK('Beladung des Speichers'!A793),"",SUMIFS('Beladung des Speichers'!$C$17:$C$300,'Beladung des Speichers'!$A$17:$A$300,A793))</f>
        <v/>
      </c>
      <c r="H793" s="112" t="str">
        <f>IF(ISBLANK('Beladung des Speichers'!A793),"",'Beladung des Speichers'!C793)</f>
        <v/>
      </c>
      <c r="I793" s="155" t="str">
        <f>IF(ISBLANK('Beladung des Speichers'!A793),"",SUMIFS('Beladung des Speichers'!$E$17:$E$1001,'Beladung des Speichers'!$A$17:$A$1001,'Ergebnis (detailliert)'!A793))</f>
        <v/>
      </c>
      <c r="J793" s="113" t="str">
        <f>IF(ISBLANK('Beladung des Speichers'!A793),"",'Beladung des Speichers'!E793)</f>
        <v/>
      </c>
      <c r="K793" s="155" t="str">
        <f>IF(ISBLANK('Beladung des Speichers'!A793),"",SUMIFS('Entladung des Speichers'!$C$17:$C$1001,'Entladung des Speichers'!$A$17:$A$1001,'Ergebnis (detailliert)'!A793))</f>
        <v/>
      </c>
      <c r="L793" s="156" t="str">
        <f t="shared" si="50"/>
        <v/>
      </c>
      <c r="M793" s="156" t="str">
        <f>IF(ISBLANK('Entladung des Speichers'!A793),"",'Entladung des Speichers'!C793)</f>
        <v/>
      </c>
      <c r="N793" s="155" t="str">
        <f>IF(ISBLANK('Beladung des Speichers'!A793),"",SUMIFS('Entladung des Speichers'!$E$17:$E$1001,'Entladung des Speichers'!$A$17:$A$1001,'Ergebnis (detailliert)'!$A$17:$A$300))</f>
        <v/>
      </c>
      <c r="O793" s="113" t="str">
        <f t="shared" si="51"/>
        <v/>
      </c>
      <c r="P793" s="17" t="str">
        <f>IFERROR(IF(A793="","",N793*'Ergebnis (detailliert)'!J793/'Ergebnis (detailliert)'!I793),0)</f>
        <v/>
      </c>
      <c r="Q793" s="95" t="str">
        <f t="shared" si="52"/>
        <v/>
      </c>
      <c r="R793" s="96" t="str">
        <f t="shared" si="53"/>
        <v/>
      </c>
      <c r="S793" s="97" t="str">
        <f>IF(A793="","",IF(LOOKUP(A793,Stammdaten!$A$17:$A$1001,Stammdaten!$G$17:$G$1001)="Nein",0,IF(ISBLANK('Beladung des Speichers'!A793),"",ROUND(MIN(J793,Q793)*-1,2))))</f>
        <v/>
      </c>
    </row>
    <row r="794" spans="1:19" x14ac:dyDescent="0.2">
      <c r="A794" s="98" t="str">
        <f>IF('Beladung des Speichers'!A794="","",'Beladung des Speichers'!A794)</f>
        <v/>
      </c>
      <c r="B794" s="98" t="str">
        <f>IF('Beladung des Speichers'!B794="","",'Beladung des Speichers'!B794)</f>
        <v/>
      </c>
      <c r="C794" s="150" t="str">
        <f>IF(ISBLANK('Beladung des Speichers'!A794),"",SUMIFS('Beladung des Speichers'!$C$17:$C$300,'Beladung des Speichers'!$A$17:$A$300,A794)-SUMIFS('Entladung des Speichers'!$C$17:$C$300,'Entladung des Speichers'!$A$17:$A$300,A794)+SUMIFS(Füllstände!$B$17:$B$299,Füllstände!$A$17:$A$299,A794)-SUMIFS(Füllstände!$C$17:$C$299,Füllstände!$A$17:$A$299,A794))</f>
        <v/>
      </c>
      <c r="D794" s="151" t="str">
        <f>IF(ISBLANK('Beladung des Speichers'!A794),"",C794*'Beladung des Speichers'!C794/SUMIFS('Beladung des Speichers'!$C$17:$C$300,'Beladung des Speichers'!$A$17:$A$300,A794))</f>
        <v/>
      </c>
      <c r="E794" s="152" t="str">
        <f>IF(ISBLANK('Beladung des Speichers'!A794),"",1/SUMIFS('Beladung des Speichers'!$C$17:$C$300,'Beladung des Speichers'!$A$17:$A$300,A794)*C794*SUMIF($A$17:$A$300,A794,'Beladung des Speichers'!$E$17:$E$300))</f>
        <v/>
      </c>
      <c r="F794" s="153" t="str">
        <f>IF(ISBLANK('Beladung des Speichers'!A794),"",IF(C794=0,"0,00",D794/C794*E794))</f>
        <v/>
      </c>
      <c r="G794" s="154" t="str">
        <f>IF(ISBLANK('Beladung des Speichers'!A794),"",SUMIFS('Beladung des Speichers'!$C$17:$C$300,'Beladung des Speichers'!$A$17:$A$300,A794))</f>
        <v/>
      </c>
      <c r="H794" s="112" t="str">
        <f>IF(ISBLANK('Beladung des Speichers'!A794),"",'Beladung des Speichers'!C794)</f>
        <v/>
      </c>
      <c r="I794" s="155" t="str">
        <f>IF(ISBLANK('Beladung des Speichers'!A794),"",SUMIFS('Beladung des Speichers'!$E$17:$E$1001,'Beladung des Speichers'!$A$17:$A$1001,'Ergebnis (detailliert)'!A794))</f>
        <v/>
      </c>
      <c r="J794" s="113" t="str">
        <f>IF(ISBLANK('Beladung des Speichers'!A794),"",'Beladung des Speichers'!E794)</f>
        <v/>
      </c>
      <c r="K794" s="155" t="str">
        <f>IF(ISBLANK('Beladung des Speichers'!A794),"",SUMIFS('Entladung des Speichers'!$C$17:$C$1001,'Entladung des Speichers'!$A$17:$A$1001,'Ergebnis (detailliert)'!A794))</f>
        <v/>
      </c>
      <c r="L794" s="156" t="str">
        <f t="shared" si="50"/>
        <v/>
      </c>
      <c r="M794" s="156" t="str">
        <f>IF(ISBLANK('Entladung des Speichers'!A794),"",'Entladung des Speichers'!C794)</f>
        <v/>
      </c>
      <c r="N794" s="155" t="str">
        <f>IF(ISBLANK('Beladung des Speichers'!A794),"",SUMIFS('Entladung des Speichers'!$E$17:$E$1001,'Entladung des Speichers'!$A$17:$A$1001,'Ergebnis (detailliert)'!$A$17:$A$300))</f>
        <v/>
      </c>
      <c r="O794" s="113" t="str">
        <f t="shared" si="51"/>
        <v/>
      </c>
      <c r="P794" s="17" t="str">
        <f>IFERROR(IF(A794="","",N794*'Ergebnis (detailliert)'!J794/'Ergebnis (detailliert)'!I794),0)</f>
        <v/>
      </c>
      <c r="Q794" s="95" t="str">
        <f t="shared" si="52"/>
        <v/>
      </c>
      <c r="R794" s="96" t="str">
        <f t="shared" si="53"/>
        <v/>
      </c>
      <c r="S794" s="97" t="str">
        <f>IF(A794="","",IF(LOOKUP(A794,Stammdaten!$A$17:$A$1001,Stammdaten!$G$17:$G$1001)="Nein",0,IF(ISBLANK('Beladung des Speichers'!A794),"",ROUND(MIN(J794,Q794)*-1,2))))</f>
        <v/>
      </c>
    </row>
    <row r="795" spans="1:19" x14ac:dyDescent="0.2">
      <c r="A795" s="98" t="str">
        <f>IF('Beladung des Speichers'!A795="","",'Beladung des Speichers'!A795)</f>
        <v/>
      </c>
      <c r="B795" s="98" t="str">
        <f>IF('Beladung des Speichers'!B795="","",'Beladung des Speichers'!B795)</f>
        <v/>
      </c>
      <c r="C795" s="150" t="str">
        <f>IF(ISBLANK('Beladung des Speichers'!A795),"",SUMIFS('Beladung des Speichers'!$C$17:$C$300,'Beladung des Speichers'!$A$17:$A$300,A795)-SUMIFS('Entladung des Speichers'!$C$17:$C$300,'Entladung des Speichers'!$A$17:$A$300,A795)+SUMIFS(Füllstände!$B$17:$B$299,Füllstände!$A$17:$A$299,A795)-SUMIFS(Füllstände!$C$17:$C$299,Füllstände!$A$17:$A$299,A795))</f>
        <v/>
      </c>
      <c r="D795" s="151" t="str">
        <f>IF(ISBLANK('Beladung des Speichers'!A795),"",C795*'Beladung des Speichers'!C795/SUMIFS('Beladung des Speichers'!$C$17:$C$300,'Beladung des Speichers'!$A$17:$A$300,A795))</f>
        <v/>
      </c>
      <c r="E795" s="152" t="str">
        <f>IF(ISBLANK('Beladung des Speichers'!A795),"",1/SUMIFS('Beladung des Speichers'!$C$17:$C$300,'Beladung des Speichers'!$A$17:$A$300,A795)*C795*SUMIF($A$17:$A$300,A795,'Beladung des Speichers'!$E$17:$E$300))</f>
        <v/>
      </c>
      <c r="F795" s="153" t="str">
        <f>IF(ISBLANK('Beladung des Speichers'!A795),"",IF(C795=0,"0,00",D795/C795*E795))</f>
        <v/>
      </c>
      <c r="G795" s="154" t="str">
        <f>IF(ISBLANK('Beladung des Speichers'!A795),"",SUMIFS('Beladung des Speichers'!$C$17:$C$300,'Beladung des Speichers'!$A$17:$A$300,A795))</f>
        <v/>
      </c>
      <c r="H795" s="112" t="str">
        <f>IF(ISBLANK('Beladung des Speichers'!A795),"",'Beladung des Speichers'!C795)</f>
        <v/>
      </c>
      <c r="I795" s="155" t="str">
        <f>IF(ISBLANK('Beladung des Speichers'!A795),"",SUMIFS('Beladung des Speichers'!$E$17:$E$1001,'Beladung des Speichers'!$A$17:$A$1001,'Ergebnis (detailliert)'!A795))</f>
        <v/>
      </c>
      <c r="J795" s="113" t="str">
        <f>IF(ISBLANK('Beladung des Speichers'!A795),"",'Beladung des Speichers'!E795)</f>
        <v/>
      </c>
      <c r="K795" s="155" t="str">
        <f>IF(ISBLANK('Beladung des Speichers'!A795),"",SUMIFS('Entladung des Speichers'!$C$17:$C$1001,'Entladung des Speichers'!$A$17:$A$1001,'Ergebnis (detailliert)'!A795))</f>
        <v/>
      </c>
      <c r="L795" s="156" t="str">
        <f t="shared" si="50"/>
        <v/>
      </c>
      <c r="M795" s="156" t="str">
        <f>IF(ISBLANK('Entladung des Speichers'!A795),"",'Entladung des Speichers'!C795)</f>
        <v/>
      </c>
      <c r="N795" s="155" t="str">
        <f>IF(ISBLANK('Beladung des Speichers'!A795),"",SUMIFS('Entladung des Speichers'!$E$17:$E$1001,'Entladung des Speichers'!$A$17:$A$1001,'Ergebnis (detailliert)'!$A$17:$A$300))</f>
        <v/>
      </c>
      <c r="O795" s="113" t="str">
        <f t="shared" si="51"/>
        <v/>
      </c>
      <c r="P795" s="17" t="str">
        <f>IFERROR(IF(A795="","",N795*'Ergebnis (detailliert)'!J795/'Ergebnis (detailliert)'!I795),0)</f>
        <v/>
      </c>
      <c r="Q795" s="95" t="str">
        <f t="shared" si="52"/>
        <v/>
      </c>
      <c r="R795" s="96" t="str">
        <f t="shared" si="53"/>
        <v/>
      </c>
      <c r="S795" s="97" t="str">
        <f>IF(A795="","",IF(LOOKUP(A795,Stammdaten!$A$17:$A$1001,Stammdaten!$G$17:$G$1001)="Nein",0,IF(ISBLANK('Beladung des Speichers'!A795),"",ROUND(MIN(J795,Q795)*-1,2))))</f>
        <v/>
      </c>
    </row>
    <row r="796" spans="1:19" x14ac:dyDescent="0.2">
      <c r="A796" s="98" t="str">
        <f>IF('Beladung des Speichers'!A796="","",'Beladung des Speichers'!A796)</f>
        <v/>
      </c>
      <c r="B796" s="98" t="str">
        <f>IF('Beladung des Speichers'!B796="","",'Beladung des Speichers'!B796)</f>
        <v/>
      </c>
      <c r="C796" s="150" t="str">
        <f>IF(ISBLANK('Beladung des Speichers'!A796),"",SUMIFS('Beladung des Speichers'!$C$17:$C$300,'Beladung des Speichers'!$A$17:$A$300,A796)-SUMIFS('Entladung des Speichers'!$C$17:$C$300,'Entladung des Speichers'!$A$17:$A$300,A796)+SUMIFS(Füllstände!$B$17:$B$299,Füllstände!$A$17:$A$299,A796)-SUMIFS(Füllstände!$C$17:$C$299,Füllstände!$A$17:$A$299,A796))</f>
        <v/>
      </c>
      <c r="D796" s="151" t="str">
        <f>IF(ISBLANK('Beladung des Speichers'!A796),"",C796*'Beladung des Speichers'!C796/SUMIFS('Beladung des Speichers'!$C$17:$C$300,'Beladung des Speichers'!$A$17:$A$300,A796))</f>
        <v/>
      </c>
      <c r="E796" s="152" t="str">
        <f>IF(ISBLANK('Beladung des Speichers'!A796),"",1/SUMIFS('Beladung des Speichers'!$C$17:$C$300,'Beladung des Speichers'!$A$17:$A$300,A796)*C796*SUMIF($A$17:$A$300,A796,'Beladung des Speichers'!$E$17:$E$300))</f>
        <v/>
      </c>
      <c r="F796" s="153" t="str">
        <f>IF(ISBLANK('Beladung des Speichers'!A796),"",IF(C796=0,"0,00",D796/C796*E796))</f>
        <v/>
      </c>
      <c r="G796" s="154" t="str">
        <f>IF(ISBLANK('Beladung des Speichers'!A796),"",SUMIFS('Beladung des Speichers'!$C$17:$C$300,'Beladung des Speichers'!$A$17:$A$300,A796))</f>
        <v/>
      </c>
      <c r="H796" s="112" t="str">
        <f>IF(ISBLANK('Beladung des Speichers'!A796),"",'Beladung des Speichers'!C796)</f>
        <v/>
      </c>
      <c r="I796" s="155" t="str">
        <f>IF(ISBLANK('Beladung des Speichers'!A796),"",SUMIFS('Beladung des Speichers'!$E$17:$E$1001,'Beladung des Speichers'!$A$17:$A$1001,'Ergebnis (detailliert)'!A796))</f>
        <v/>
      </c>
      <c r="J796" s="113" t="str">
        <f>IF(ISBLANK('Beladung des Speichers'!A796),"",'Beladung des Speichers'!E796)</f>
        <v/>
      </c>
      <c r="K796" s="155" t="str">
        <f>IF(ISBLANK('Beladung des Speichers'!A796),"",SUMIFS('Entladung des Speichers'!$C$17:$C$1001,'Entladung des Speichers'!$A$17:$A$1001,'Ergebnis (detailliert)'!A796))</f>
        <v/>
      </c>
      <c r="L796" s="156" t="str">
        <f t="shared" si="50"/>
        <v/>
      </c>
      <c r="M796" s="156" t="str">
        <f>IF(ISBLANK('Entladung des Speichers'!A796),"",'Entladung des Speichers'!C796)</f>
        <v/>
      </c>
      <c r="N796" s="155" t="str">
        <f>IF(ISBLANK('Beladung des Speichers'!A796),"",SUMIFS('Entladung des Speichers'!$E$17:$E$1001,'Entladung des Speichers'!$A$17:$A$1001,'Ergebnis (detailliert)'!$A$17:$A$300))</f>
        <v/>
      </c>
      <c r="O796" s="113" t="str">
        <f t="shared" si="51"/>
        <v/>
      </c>
      <c r="P796" s="17" t="str">
        <f>IFERROR(IF(A796="","",N796*'Ergebnis (detailliert)'!J796/'Ergebnis (detailliert)'!I796),0)</f>
        <v/>
      </c>
      <c r="Q796" s="95" t="str">
        <f t="shared" si="52"/>
        <v/>
      </c>
      <c r="R796" s="96" t="str">
        <f t="shared" si="53"/>
        <v/>
      </c>
      <c r="S796" s="97" t="str">
        <f>IF(A796="","",IF(LOOKUP(A796,Stammdaten!$A$17:$A$1001,Stammdaten!$G$17:$G$1001)="Nein",0,IF(ISBLANK('Beladung des Speichers'!A796),"",ROUND(MIN(J796,Q796)*-1,2))))</f>
        <v/>
      </c>
    </row>
    <row r="797" spans="1:19" x14ac:dyDescent="0.2">
      <c r="A797" s="98" t="str">
        <f>IF('Beladung des Speichers'!A797="","",'Beladung des Speichers'!A797)</f>
        <v/>
      </c>
      <c r="B797" s="98" t="str">
        <f>IF('Beladung des Speichers'!B797="","",'Beladung des Speichers'!B797)</f>
        <v/>
      </c>
      <c r="C797" s="150" t="str">
        <f>IF(ISBLANK('Beladung des Speichers'!A797),"",SUMIFS('Beladung des Speichers'!$C$17:$C$300,'Beladung des Speichers'!$A$17:$A$300,A797)-SUMIFS('Entladung des Speichers'!$C$17:$C$300,'Entladung des Speichers'!$A$17:$A$300,A797)+SUMIFS(Füllstände!$B$17:$B$299,Füllstände!$A$17:$A$299,A797)-SUMIFS(Füllstände!$C$17:$C$299,Füllstände!$A$17:$A$299,A797))</f>
        <v/>
      </c>
      <c r="D797" s="151" t="str">
        <f>IF(ISBLANK('Beladung des Speichers'!A797),"",C797*'Beladung des Speichers'!C797/SUMIFS('Beladung des Speichers'!$C$17:$C$300,'Beladung des Speichers'!$A$17:$A$300,A797))</f>
        <v/>
      </c>
      <c r="E797" s="152" t="str">
        <f>IF(ISBLANK('Beladung des Speichers'!A797),"",1/SUMIFS('Beladung des Speichers'!$C$17:$C$300,'Beladung des Speichers'!$A$17:$A$300,A797)*C797*SUMIF($A$17:$A$300,A797,'Beladung des Speichers'!$E$17:$E$300))</f>
        <v/>
      </c>
      <c r="F797" s="153" t="str">
        <f>IF(ISBLANK('Beladung des Speichers'!A797),"",IF(C797=0,"0,00",D797/C797*E797))</f>
        <v/>
      </c>
      <c r="G797" s="154" t="str">
        <f>IF(ISBLANK('Beladung des Speichers'!A797),"",SUMIFS('Beladung des Speichers'!$C$17:$C$300,'Beladung des Speichers'!$A$17:$A$300,A797))</f>
        <v/>
      </c>
      <c r="H797" s="112" t="str">
        <f>IF(ISBLANK('Beladung des Speichers'!A797),"",'Beladung des Speichers'!C797)</f>
        <v/>
      </c>
      <c r="I797" s="155" t="str">
        <f>IF(ISBLANK('Beladung des Speichers'!A797),"",SUMIFS('Beladung des Speichers'!$E$17:$E$1001,'Beladung des Speichers'!$A$17:$A$1001,'Ergebnis (detailliert)'!A797))</f>
        <v/>
      </c>
      <c r="J797" s="113" t="str">
        <f>IF(ISBLANK('Beladung des Speichers'!A797),"",'Beladung des Speichers'!E797)</f>
        <v/>
      </c>
      <c r="K797" s="155" t="str">
        <f>IF(ISBLANK('Beladung des Speichers'!A797),"",SUMIFS('Entladung des Speichers'!$C$17:$C$1001,'Entladung des Speichers'!$A$17:$A$1001,'Ergebnis (detailliert)'!A797))</f>
        <v/>
      </c>
      <c r="L797" s="156" t="str">
        <f t="shared" si="50"/>
        <v/>
      </c>
      <c r="M797" s="156" t="str">
        <f>IF(ISBLANK('Entladung des Speichers'!A797),"",'Entladung des Speichers'!C797)</f>
        <v/>
      </c>
      <c r="N797" s="155" t="str">
        <f>IF(ISBLANK('Beladung des Speichers'!A797),"",SUMIFS('Entladung des Speichers'!$E$17:$E$1001,'Entladung des Speichers'!$A$17:$A$1001,'Ergebnis (detailliert)'!$A$17:$A$300))</f>
        <v/>
      </c>
      <c r="O797" s="113" t="str">
        <f t="shared" si="51"/>
        <v/>
      </c>
      <c r="P797" s="17" t="str">
        <f>IFERROR(IF(A797="","",N797*'Ergebnis (detailliert)'!J797/'Ergebnis (detailliert)'!I797),0)</f>
        <v/>
      </c>
      <c r="Q797" s="95" t="str">
        <f t="shared" si="52"/>
        <v/>
      </c>
      <c r="R797" s="96" t="str">
        <f t="shared" si="53"/>
        <v/>
      </c>
      <c r="S797" s="97" t="str">
        <f>IF(A797="","",IF(LOOKUP(A797,Stammdaten!$A$17:$A$1001,Stammdaten!$G$17:$G$1001)="Nein",0,IF(ISBLANK('Beladung des Speichers'!A797),"",ROUND(MIN(J797,Q797)*-1,2))))</f>
        <v/>
      </c>
    </row>
    <row r="798" spans="1:19" x14ac:dyDescent="0.2">
      <c r="A798" s="98" t="str">
        <f>IF('Beladung des Speichers'!A798="","",'Beladung des Speichers'!A798)</f>
        <v/>
      </c>
      <c r="B798" s="98" t="str">
        <f>IF('Beladung des Speichers'!B798="","",'Beladung des Speichers'!B798)</f>
        <v/>
      </c>
      <c r="C798" s="150" t="str">
        <f>IF(ISBLANK('Beladung des Speichers'!A798),"",SUMIFS('Beladung des Speichers'!$C$17:$C$300,'Beladung des Speichers'!$A$17:$A$300,A798)-SUMIFS('Entladung des Speichers'!$C$17:$C$300,'Entladung des Speichers'!$A$17:$A$300,A798)+SUMIFS(Füllstände!$B$17:$B$299,Füllstände!$A$17:$A$299,A798)-SUMIFS(Füllstände!$C$17:$C$299,Füllstände!$A$17:$A$299,A798))</f>
        <v/>
      </c>
      <c r="D798" s="151" t="str">
        <f>IF(ISBLANK('Beladung des Speichers'!A798),"",C798*'Beladung des Speichers'!C798/SUMIFS('Beladung des Speichers'!$C$17:$C$300,'Beladung des Speichers'!$A$17:$A$300,A798))</f>
        <v/>
      </c>
      <c r="E798" s="152" t="str">
        <f>IF(ISBLANK('Beladung des Speichers'!A798),"",1/SUMIFS('Beladung des Speichers'!$C$17:$C$300,'Beladung des Speichers'!$A$17:$A$300,A798)*C798*SUMIF($A$17:$A$300,A798,'Beladung des Speichers'!$E$17:$E$300))</f>
        <v/>
      </c>
      <c r="F798" s="153" t="str">
        <f>IF(ISBLANK('Beladung des Speichers'!A798),"",IF(C798=0,"0,00",D798/C798*E798))</f>
        <v/>
      </c>
      <c r="G798" s="154" t="str">
        <f>IF(ISBLANK('Beladung des Speichers'!A798),"",SUMIFS('Beladung des Speichers'!$C$17:$C$300,'Beladung des Speichers'!$A$17:$A$300,A798))</f>
        <v/>
      </c>
      <c r="H798" s="112" t="str">
        <f>IF(ISBLANK('Beladung des Speichers'!A798),"",'Beladung des Speichers'!C798)</f>
        <v/>
      </c>
      <c r="I798" s="155" t="str">
        <f>IF(ISBLANK('Beladung des Speichers'!A798),"",SUMIFS('Beladung des Speichers'!$E$17:$E$1001,'Beladung des Speichers'!$A$17:$A$1001,'Ergebnis (detailliert)'!A798))</f>
        <v/>
      </c>
      <c r="J798" s="113" t="str">
        <f>IF(ISBLANK('Beladung des Speichers'!A798),"",'Beladung des Speichers'!E798)</f>
        <v/>
      </c>
      <c r="K798" s="155" t="str">
        <f>IF(ISBLANK('Beladung des Speichers'!A798),"",SUMIFS('Entladung des Speichers'!$C$17:$C$1001,'Entladung des Speichers'!$A$17:$A$1001,'Ergebnis (detailliert)'!A798))</f>
        <v/>
      </c>
      <c r="L798" s="156" t="str">
        <f t="shared" si="50"/>
        <v/>
      </c>
      <c r="M798" s="156" t="str">
        <f>IF(ISBLANK('Entladung des Speichers'!A798),"",'Entladung des Speichers'!C798)</f>
        <v/>
      </c>
      <c r="N798" s="155" t="str">
        <f>IF(ISBLANK('Beladung des Speichers'!A798),"",SUMIFS('Entladung des Speichers'!$E$17:$E$1001,'Entladung des Speichers'!$A$17:$A$1001,'Ergebnis (detailliert)'!$A$17:$A$300))</f>
        <v/>
      </c>
      <c r="O798" s="113" t="str">
        <f t="shared" si="51"/>
        <v/>
      </c>
      <c r="P798" s="17" t="str">
        <f>IFERROR(IF(A798="","",N798*'Ergebnis (detailliert)'!J798/'Ergebnis (detailliert)'!I798),0)</f>
        <v/>
      </c>
      <c r="Q798" s="95" t="str">
        <f t="shared" si="52"/>
        <v/>
      </c>
      <c r="R798" s="96" t="str">
        <f t="shared" si="53"/>
        <v/>
      </c>
      <c r="S798" s="97" t="str">
        <f>IF(A798="","",IF(LOOKUP(A798,Stammdaten!$A$17:$A$1001,Stammdaten!$G$17:$G$1001)="Nein",0,IF(ISBLANK('Beladung des Speichers'!A798),"",ROUND(MIN(J798,Q798)*-1,2))))</f>
        <v/>
      </c>
    </row>
    <row r="799" spans="1:19" x14ac:dyDescent="0.2">
      <c r="A799" s="98" t="str">
        <f>IF('Beladung des Speichers'!A799="","",'Beladung des Speichers'!A799)</f>
        <v/>
      </c>
      <c r="B799" s="98" t="str">
        <f>IF('Beladung des Speichers'!B799="","",'Beladung des Speichers'!B799)</f>
        <v/>
      </c>
      <c r="C799" s="150" t="str">
        <f>IF(ISBLANK('Beladung des Speichers'!A799),"",SUMIFS('Beladung des Speichers'!$C$17:$C$300,'Beladung des Speichers'!$A$17:$A$300,A799)-SUMIFS('Entladung des Speichers'!$C$17:$C$300,'Entladung des Speichers'!$A$17:$A$300,A799)+SUMIFS(Füllstände!$B$17:$B$299,Füllstände!$A$17:$A$299,A799)-SUMIFS(Füllstände!$C$17:$C$299,Füllstände!$A$17:$A$299,A799))</f>
        <v/>
      </c>
      <c r="D799" s="151" t="str">
        <f>IF(ISBLANK('Beladung des Speichers'!A799),"",C799*'Beladung des Speichers'!C799/SUMIFS('Beladung des Speichers'!$C$17:$C$300,'Beladung des Speichers'!$A$17:$A$300,A799))</f>
        <v/>
      </c>
      <c r="E799" s="152" t="str">
        <f>IF(ISBLANK('Beladung des Speichers'!A799),"",1/SUMIFS('Beladung des Speichers'!$C$17:$C$300,'Beladung des Speichers'!$A$17:$A$300,A799)*C799*SUMIF($A$17:$A$300,A799,'Beladung des Speichers'!$E$17:$E$300))</f>
        <v/>
      </c>
      <c r="F799" s="153" t="str">
        <f>IF(ISBLANK('Beladung des Speichers'!A799),"",IF(C799=0,"0,00",D799/C799*E799))</f>
        <v/>
      </c>
      <c r="G799" s="154" t="str">
        <f>IF(ISBLANK('Beladung des Speichers'!A799),"",SUMIFS('Beladung des Speichers'!$C$17:$C$300,'Beladung des Speichers'!$A$17:$A$300,A799))</f>
        <v/>
      </c>
      <c r="H799" s="112" t="str">
        <f>IF(ISBLANK('Beladung des Speichers'!A799),"",'Beladung des Speichers'!C799)</f>
        <v/>
      </c>
      <c r="I799" s="155" t="str">
        <f>IF(ISBLANK('Beladung des Speichers'!A799),"",SUMIFS('Beladung des Speichers'!$E$17:$E$1001,'Beladung des Speichers'!$A$17:$A$1001,'Ergebnis (detailliert)'!A799))</f>
        <v/>
      </c>
      <c r="J799" s="113" t="str">
        <f>IF(ISBLANK('Beladung des Speichers'!A799),"",'Beladung des Speichers'!E799)</f>
        <v/>
      </c>
      <c r="K799" s="155" t="str">
        <f>IF(ISBLANK('Beladung des Speichers'!A799),"",SUMIFS('Entladung des Speichers'!$C$17:$C$1001,'Entladung des Speichers'!$A$17:$A$1001,'Ergebnis (detailliert)'!A799))</f>
        <v/>
      </c>
      <c r="L799" s="156" t="str">
        <f t="shared" si="50"/>
        <v/>
      </c>
      <c r="M799" s="156" t="str">
        <f>IF(ISBLANK('Entladung des Speichers'!A799),"",'Entladung des Speichers'!C799)</f>
        <v/>
      </c>
      <c r="N799" s="155" t="str">
        <f>IF(ISBLANK('Beladung des Speichers'!A799),"",SUMIFS('Entladung des Speichers'!$E$17:$E$1001,'Entladung des Speichers'!$A$17:$A$1001,'Ergebnis (detailliert)'!$A$17:$A$300))</f>
        <v/>
      </c>
      <c r="O799" s="113" t="str">
        <f t="shared" si="51"/>
        <v/>
      </c>
      <c r="P799" s="17" t="str">
        <f>IFERROR(IF(A799="","",N799*'Ergebnis (detailliert)'!J799/'Ergebnis (detailliert)'!I799),0)</f>
        <v/>
      </c>
      <c r="Q799" s="95" t="str">
        <f t="shared" si="52"/>
        <v/>
      </c>
      <c r="R799" s="96" t="str">
        <f t="shared" si="53"/>
        <v/>
      </c>
      <c r="S799" s="97" t="str">
        <f>IF(A799="","",IF(LOOKUP(A799,Stammdaten!$A$17:$A$1001,Stammdaten!$G$17:$G$1001)="Nein",0,IF(ISBLANK('Beladung des Speichers'!A799),"",ROUND(MIN(J799,Q799)*-1,2))))</f>
        <v/>
      </c>
    </row>
    <row r="800" spans="1:19" x14ac:dyDescent="0.2">
      <c r="A800" s="98" t="str">
        <f>IF('Beladung des Speichers'!A800="","",'Beladung des Speichers'!A800)</f>
        <v/>
      </c>
      <c r="B800" s="98" t="str">
        <f>IF('Beladung des Speichers'!B800="","",'Beladung des Speichers'!B800)</f>
        <v/>
      </c>
      <c r="C800" s="150" t="str">
        <f>IF(ISBLANK('Beladung des Speichers'!A800),"",SUMIFS('Beladung des Speichers'!$C$17:$C$300,'Beladung des Speichers'!$A$17:$A$300,A800)-SUMIFS('Entladung des Speichers'!$C$17:$C$300,'Entladung des Speichers'!$A$17:$A$300,A800)+SUMIFS(Füllstände!$B$17:$B$299,Füllstände!$A$17:$A$299,A800)-SUMIFS(Füllstände!$C$17:$C$299,Füllstände!$A$17:$A$299,A800))</f>
        <v/>
      </c>
      <c r="D800" s="151" t="str">
        <f>IF(ISBLANK('Beladung des Speichers'!A800),"",C800*'Beladung des Speichers'!C800/SUMIFS('Beladung des Speichers'!$C$17:$C$300,'Beladung des Speichers'!$A$17:$A$300,A800))</f>
        <v/>
      </c>
      <c r="E800" s="152" t="str">
        <f>IF(ISBLANK('Beladung des Speichers'!A800),"",1/SUMIFS('Beladung des Speichers'!$C$17:$C$300,'Beladung des Speichers'!$A$17:$A$300,A800)*C800*SUMIF($A$17:$A$300,A800,'Beladung des Speichers'!$E$17:$E$300))</f>
        <v/>
      </c>
      <c r="F800" s="153" t="str">
        <f>IF(ISBLANK('Beladung des Speichers'!A800),"",IF(C800=0,"0,00",D800/C800*E800))</f>
        <v/>
      </c>
      <c r="G800" s="154" t="str">
        <f>IF(ISBLANK('Beladung des Speichers'!A800),"",SUMIFS('Beladung des Speichers'!$C$17:$C$300,'Beladung des Speichers'!$A$17:$A$300,A800))</f>
        <v/>
      </c>
      <c r="H800" s="112" t="str">
        <f>IF(ISBLANK('Beladung des Speichers'!A800),"",'Beladung des Speichers'!C800)</f>
        <v/>
      </c>
      <c r="I800" s="155" t="str">
        <f>IF(ISBLANK('Beladung des Speichers'!A800),"",SUMIFS('Beladung des Speichers'!$E$17:$E$1001,'Beladung des Speichers'!$A$17:$A$1001,'Ergebnis (detailliert)'!A800))</f>
        <v/>
      </c>
      <c r="J800" s="113" t="str">
        <f>IF(ISBLANK('Beladung des Speichers'!A800),"",'Beladung des Speichers'!E800)</f>
        <v/>
      </c>
      <c r="K800" s="155" t="str">
        <f>IF(ISBLANK('Beladung des Speichers'!A800),"",SUMIFS('Entladung des Speichers'!$C$17:$C$1001,'Entladung des Speichers'!$A$17:$A$1001,'Ergebnis (detailliert)'!A800))</f>
        <v/>
      </c>
      <c r="L800" s="156" t="str">
        <f t="shared" si="50"/>
        <v/>
      </c>
      <c r="M800" s="156" t="str">
        <f>IF(ISBLANK('Entladung des Speichers'!A800),"",'Entladung des Speichers'!C800)</f>
        <v/>
      </c>
      <c r="N800" s="155" t="str">
        <f>IF(ISBLANK('Beladung des Speichers'!A800),"",SUMIFS('Entladung des Speichers'!$E$17:$E$1001,'Entladung des Speichers'!$A$17:$A$1001,'Ergebnis (detailliert)'!$A$17:$A$300))</f>
        <v/>
      </c>
      <c r="O800" s="113" t="str">
        <f t="shared" si="51"/>
        <v/>
      </c>
      <c r="P800" s="17" t="str">
        <f>IFERROR(IF(A800="","",N800*'Ergebnis (detailliert)'!J800/'Ergebnis (detailliert)'!I800),0)</f>
        <v/>
      </c>
      <c r="Q800" s="95" t="str">
        <f t="shared" si="52"/>
        <v/>
      </c>
      <c r="R800" s="96" t="str">
        <f t="shared" si="53"/>
        <v/>
      </c>
      <c r="S800" s="97" t="str">
        <f>IF(A800="","",IF(LOOKUP(A800,Stammdaten!$A$17:$A$1001,Stammdaten!$G$17:$G$1001)="Nein",0,IF(ISBLANK('Beladung des Speichers'!A800),"",ROUND(MIN(J800,Q800)*-1,2))))</f>
        <v/>
      </c>
    </row>
    <row r="801" spans="1:19" x14ac:dyDescent="0.2">
      <c r="A801" s="98" t="str">
        <f>IF('Beladung des Speichers'!A801="","",'Beladung des Speichers'!A801)</f>
        <v/>
      </c>
      <c r="B801" s="98" t="str">
        <f>IF('Beladung des Speichers'!B801="","",'Beladung des Speichers'!B801)</f>
        <v/>
      </c>
      <c r="C801" s="150" t="str">
        <f>IF(ISBLANK('Beladung des Speichers'!A801),"",SUMIFS('Beladung des Speichers'!$C$17:$C$300,'Beladung des Speichers'!$A$17:$A$300,A801)-SUMIFS('Entladung des Speichers'!$C$17:$C$300,'Entladung des Speichers'!$A$17:$A$300,A801)+SUMIFS(Füllstände!$B$17:$B$299,Füllstände!$A$17:$A$299,A801)-SUMIFS(Füllstände!$C$17:$C$299,Füllstände!$A$17:$A$299,A801))</f>
        <v/>
      </c>
      <c r="D801" s="151" t="str">
        <f>IF(ISBLANK('Beladung des Speichers'!A801),"",C801*'Beladung des Speichers'!C801/SUMIFS('Beladung des Speichers'!$C$17:$C$300,'Beladung des Speichers'!$A$17:$A$300,A801))</f>
        <v/>
      </c>
      <c r="E801" s="152" t="str">
        <f>IF(ISBLANK('Beladung des Speichers'!A801),"",1/SUMIFS('Beladung des Speichers'!$C$17:$C$300,'Beladung des Speichers'!$A$17:$A$300,A801)*C801*SUMIF($A$17:$A$300,A801,'Beladung des Speichers'!$E$17:$E$300))</f>
        <v/>
      </c>
      <c r="F801" s="153" t="str">
        <f>IF(ISBLANK('Beladung des Speichers'!A801),"",IF(C801=0,"0,00",D801/C801*E801))</f>
        <v/>
      </c>
      <c r="G801" s="154" t="str">
        <f>IF(ISBLANK('Beladung des Speichers'!A801),"",SUMIFS('Beladung des Speichers'!$C$17:$C$300,'Beladung des Speichers'!$A$17:$A$300,A801))</f>
        <v/>
      </c>
      <c r="H801" s="112" t="str">
        <f>IF(ISBLANK('Beladung des Speichers'!A801),"",'Beladung des Speichers'!C801)</f>
        <v/>
      </c>
      <c r="I801" s="155" t="str">
        <f>IF(ISBLANK('Beladung des Speichers'!A801),"",SUMIFS('Beladung des Speichers'!$E$17:$E$1001,'Beladung des Speichers'!$A$17:$A$1001,'Ergebnis (detailliert)'!A801))</f>
        <v/>
      </c>
      <c r="J801" s="113" t="str">
        <f>IF(ISBLANK('Beladung des Speichers'!A801),"",'Beladung des Speichers'!E801)</f>
        <v/>
      </c>
      <c r="K801" s="155" t="str">
        <f>IF(ISBLANK('Beladung des Speichers'!A801),"",SUMIFS('Entladung des Speichers'!$C$17:$C$1001,'Entladung des Speichers'!$A$17:$A$1001,'Ergebnis (detailliert)'!A801))</f>
        <v/>
      </c>
      <c r="L801" s="156" t="str">
        <f t="shared" si="50"/>
        <v/>
      </c>
      <c r="M801" s="156" t="str">
        <f>IF(ISBLANK('Entladung des Speichers'!A801),"",'Entladung des Speichers'!C801)</f>
        <v/>
      </c>
      <c r="N801" s="155" t="str">
        <f>IF(ISBLANK('Beladung des Speichers'!A801),"",SUMIFS('Entladung des Speichers'!$E$17:$E$1001,'Entladung des Speichers'!$A$17:$A$1001,'Ergebnis (detailliert)'!$A$17:$A$300))</f>
        <v/>
      </c>
      <c r="O801" s="113" t="str">
        <f t="shared" si="51"/>
        <v/>
      </c>
      <c r="P801" s="17" t="str">
        <f>IFERROR(IF(A801="","",N801*'Ergebnis (detailliert)'!J801/'Ergebnis (detailliert)'!I801),0)</f>
        <v/>
      </c>
      <c r="Q801" s="95" t="str">
        <f t="shared" si="52"/>
        <v/>
      </c>
      <c r="R801" s="96" t="str">
        <f t="shared" si="53"/>
        <v/>
      </c>
      <c r="S801" s="97" t="str">
        <f>IF(A801="","",IF(LOOKUP(A801,Stammdaten!$A$17:$A$1001,Stammdaten!$G$17:$G$1001)="Nein",0,IF(ISBLANK('Beladung des Speichers'!A801),"",ROUND(MIN(J801,Q801)*-1,2))))</f>
        <v/>
      </c>
    </row>
    <row r="802" spans="1:19" x14ac:dyDescent="0.2">
      <c r="A802" s="98" t="str">
        <f>IF('Beladung des Speichers'!A802="","",'Beladung des Speichers'!A802)</f>
        <v/>
      </c>
      <c r="B802" s="98" t="str">
        <f>IF('Beladung des Speichers'!B802="","",'Beladung des Speichers'!B802)</f>
        <v/>
      </c>
      <c r="C802" s="150" t="str">
        <f>IF(ISBLANK('Beladung des Speichers'!A802),"",SUMIFS('Beladung des Speichers'!$C$17:$C$300,'Beladung des Speichers'!$A$17:$A$300,A802)-SUMIFS('Entladung des Speichers'!$C$17:$C$300,'Entladung des Speichers'!$A$17:$A$300,A802)+SUMIFS(Füllstände!$B$17:$B$299,Füllstände!$A$17:$A$299,A802)-SUMIFS(Füllstände!$C$17:$C$299,Füllstände!$A$17:$A$299,A802))</f>
        <v/>
      </c>
      <c r="D802" s="151" t="str">
        <f>IF(ISBLANK('Beladung des Speichers'!A802),"",C802*'Beladung des Speichers'!C802/SUMIFS('Beladung des Speichers'!$C$17:$C$300,'Beladung des Speichers'!$A$17:$A$300,A802))</f>
        <v/>
      </c>
      <c r="E802" s="152" t="str">
        <f>IF(ISBLANK('Beladung des Speichers'!A802),"",1/SUMIFS('Beladung des Speichers'!$C$17:$C$300,'Beladung des Speichers'!$A$17:$A$300,A802)*C802*SUMIF($A$17:$A$300,A802,'Beladung des Speichers'!$E$17:$E$300))</f>
        <v/>
      </c>
      <c r="F802" s="153" t="str">
        <f>IF(ISBLANK('Beladung des Speichers'!A802),"",IF(C802=0,"0,00",D802/C802*E802))</f>
        <v/>
      </c>
      <c r="G802" s="154" t="str">
        <f>IF(ISBLANK('Beladung des Speichers'!A802),"",SUMIFS('Beladung des Speichers'!$C$17:$C$300,'Beladung des Speichers'!$A$17:$A$300,A802))</f>
        <v/>
      </c>
      <c r="H802" s="112" t="str">
        <f>IF(ISBLANK('Beladung des Speichers'!A802),"",'Beladung des Speichers'!C802)</f>
        <v/>
      </c>
      <c r="I802" s="155" t="str">
        <f>IF(ISBLANK('Beladung des Speichers'!A802),"",SUMIFS('Beladung des Speichers'!$E$17:$E$1001,'Beladung des Speichers'!$A$17:$A$1001,'Ergebnis (detailliert)'!A802))</f>
        <v/>
      </c>
      <c r="J802" s="113" t="str">
        <f>IF(ISBLANK('Beladung des Speichers'!A802),"",'Beladung des Speichers'!E802)</f>
        <v/>
      </c>
      <c r="K802" s="155" t="str">
        <f>IF(ISBLANK('Beladung des Speichers'!A802),"",SUMIFS('Entladung des Speichers'!$C$17:$C$1001,'Entladung des Speichers'!$A$17:$A$1001,'Ergebnis (detailliert)'!A802))</f>
        <v/>
      </c>
      <c r="L802" s="156" t="str">
        <f t="shared" si="50"/>
        <v/>
      </c>
      <c r="M802" s="156" t="str">
        <f>IF(ISBLANK('Entladung des Speichers'!A802),"",'Entladung des Speichers'!C802)</f>
        <v/>
      </c>
      <c r="N802" s="155" t="str">
        <f>IF(ISBLANK('Beladung des Speichers'!A802),"",SUMIFS('Entladung des Speichers'!$E$17:$E$1001,'Entladung des Speichers'!$A$17:$A$1001,'Ergebnis (detailliert)'!$A$17:$A$300))</f>
        <v/>
      </c>
      <c r="O802" s="113" t="str">
        <f t="shared" si="51"/>
        <v/>
      </c>
      <c r="P802" s="17" t="str">
        <f>IFERROR(IF(A802="","",N802*'Ergebnis (detailliert)'!J802/'Ergebnis (detailliert)'!I802),0)</f>
        <v/>
      </c>
      <c r="Q802" s="95" t="str">
        <f t="shared" si="52"/>
        <v/>
      </c>
      <c r="R802" s="96" t="str">
        <f t="shared" si="53"/>
        <v/>
      </c>
      <c r="S802" s="97" t="str">
        <f>IF(A802="","",IF(LOOKUP(A802,Stammdaten!$A$17:$A$1001,Stammdaten!$G$17:$G$1001)="Nein",0,IF(ISBLANK('Beladung des Speichers'!A802),"",ROUND(MIN(J802,Q802)*-1,2))))</f>
        <v/>
      </c>
    </row>
    <row r="803" spans="1:19" x14ac:dyDescent="0.2">
      <c r="A803" s="98" t="str">
        <f>IF('Beladung des Speichers'!A803="","",'Beladung des Speichers'!A803)</f>
        <v/>
      </c>
      <c r="B803" s="98" t="str">
        <f>IF('Beladung des Speichers'!B803="","",'Beladung des Speichers'!B803)</f>
        <v/>
      </c>
      <c r="C803" s="150" t="str">
        <f>IF(ISBLANK('Beladung des Speichers'!A803),"",SUMIFS('Beladung des Speichers'!$C$17:$C$300,'Beladung des Speichers'!$A$17:$A$300,A803)-SUMIFS('Entladung des Speichers'!$C$17:$C$300,'Entladung des Speichers'!$A$17:$A$300,A803)+SUMIFS(Füllstände!$B$17:$B$299,Füllstände!$A$17:$A$299,A803)-SUMIFS(Füllstände!$C$17:$C$299,Füllstände!$A$17:$A$299,A803))</f>
        <v/>
      </c>
      <c r="D803" s="151" t="str">
        <f>IF(ISBLANK('Beladung des Speichers'!A803),"",C803*'Beladung des Speichers'!C803/SUMIFS('Beladung des Speichers'!$C$17:$C$300,'Beladung des Speichers'!$A$17:$A$300,A803))</f>
        <v/>
      </c>
      <c r="E803" s="152" t="str">
        <f>IF(ISBLANK('Beladung des Speichers'!A803),"",1/SUMIFS('Beladung des Speichers'!$C$17:$C$300,'Beladung des Speichers'!$A$17:$A$300,A803)*C803*SUMIF($A$17:$A$300,A803,'Beladung des Speichers'!$E$17:$E$300))</f>
        <v/>
      </c>
      <c r="F803" s="153" t="str">
        <f>IF(ISBLANK('Beladung des Speichers'!A803),"",IF(C803=0,"0,00",D803/C803*E803))</f>
        <v/>
      </c>
      <c r="G803" s="154" t="str">
        <f>IF(ISBLANK('Beladung des Speichers'!A803),"",SUMIFS('Beladung des Speichers'!$C$17:$C$300,'Beladung des Speichers'!$A$17:$A$300,A803))</f>
        <v/>
      </c>
      <c r="H803" s="112" t="str">
        <f>IF(ISBLANK('Beladung des Speichers'!A803),"",'Beladung des Speichers'!C803)</f>
        <v/>
      </c>
      <c r="I803" s="155" t="str">
        <f>IF(ISBLANK('Beladung des Speichers'!A803),"",SUMIFS('Beladung des Speichers'!$E$17:$E$1001,'Beladung des Speichers'!$A$17:$A$1001,'Ergebnis (detailliert)'!A803))</f>
        <v/>
      </c>
      <c r="J803" s="113" t="str">
        <f>IF(ISBLANK('Beladung des Speichers'!A803),"",'Beladung des Speichers'!E803)</f>
        <v/>
      </c>
      <c r="K803" s="155" t="str">
        <f>IF(ISBLANK('Beladung des Speichers'!A803),"",SUMIFS('Entladung des Speichers'!$C$17:$C$1001,'Entladung des Speichers'!$A$17:$A$1001,'Ergebnis (detailliert)'!A803))</f>
        <v/>
      </c>
      <c r="L803" s="156" t="str">
        <f t="shared" si="50"/>
        <v/>
      </c>
      <c r="M803" s="156" t="str">
        <f>IF(ISBLANK('Entladung des Speichers'!A803),"",'Entladung des Speichers'!C803)</f>
        <v/>
      </c>
      <c r="N803" s="155" t="str">
        <f>IF(ISBLANK('Beladung des Speichers'!A803),"",SUMIFS('Entladung des Speichers'!$E$17:$E$1001,'Entladung des Speichers'!$A$17:$A$1001,'Ergebnis (detailliert)'!$A$17:$A$300))</f>
        <v/>
      </c>
      <c r="O803" s="113" t="str">
        <f t="shared" si="51"/>
        <v/>
      </c>
      <c r="P803" s="17" t="str">
        <f>IFERROR(IF(A803="","",N803*'Ergebnis (detailliert)'!J803/'Ergebnis (detailliert)'!I803),0)</f>
        <v/>
      </c>
      <c r="Q803" s="95" t="str">
        <f t="shared" si="52"/>
        <v/>
      </c>
      <c r="R803" s="96" t="str">
        <f t="shared" si="53"/>
        <v/>
      </c>
      <c r="S803" s="97" t="str">
        <f>IF(A803="","",IF(LOOKUP(A803,Stammdaten!$A$17:$A$1001,Stammdaten!$G$17:$G$1001)="Nein",0,IF(ISBLANK('Beladung des Speichers'!A803),"",ROUND(MIN(J803,Q803)*-1,2))))</f>
        <v/>
      </c>
    </row>
    <row r="804" spans="1:19" x14ac:dyDescent="0.2">
      <c r="A804" s="98" t="str">
        <f>IF('Beladung des Speichers'!A804="","",'Beladung des Speichers'!A804)</f>
        <v/>
      </c>
      <c r="B804" s="98" t="str">
        <f>IF('Beladung des Speichers'!B804="","",'Beladung des Speichers'!B804)</f>
        <v/>
      </c>
      <c r="C804" s="150" t="str">
        <f>IF(ISBLANK('Beladung des Speichers'!A804),"",SUMIFS('Beladung des Speichers'!$C$17:$C$300,'Beladung des Speichers'!$A$17:$A$300,A804)-SUMIFS('Entladung des Speichers'!$C$17:$C$300,'Entladung des Speichers'!$A$17:$A$300,A804)+SUMIFS(Füllstände!$B$17:$B$299,Füllstände!$A$17:$A$299,A804)-SUMIFS(Füllstände!$C$17:$C$299,Füllstände!$A$17:$A$299,A804))</f>
        <v/>
      </c>
      <c r="D804" s="151" t="str">
        <f>IF(ISBLANK('Beladung des Speichers'!A804),"",C804*'Beladung des Speichers'!C804/SUMIFS('Beladung des Speichers'!$C$17:$C$300,'Beladung des Speichers'!$A$17:$A$300,A804))</f>
        <v/>
      </c>
      <c r="E804" s="152" t="str">
        <f>IF(ISBLANK('Beladung des Speichers'!A804),"",1/SUMIFS('Beladung des Speichers'!$C$17:$C$300,'Beladung des Speichers'!$A$17:$A$300,A804)*C804*SUMIF($A$17:$A$300,A804,'Beladung des Speichers'!$E$17:$E$300))</f>
        <v/>
      </c>
      <c r="F804" s="153" t="str">
        <f>IF(ISBLANK('Beladung des Speichers'!A804),"",IF(C804=0,"0,00",D804/C804*E804))</f>
        <v/>
      </c>
      <c r="G804" s="154" t="str">
        <f>IF(ISBLANK('Beladung des Speichers'!A804),"",SUMIFS('Beladung des Speichers'!$C$17:$C$300,'Beladung des Speichers'!$A$17:$A$300,A804))</f>
        <v/>
      </c>
      <c r="H804" s="112" t="str">
        <f>IF(ISBLANK('Beladung des Speichers'!A804),"",'Beladung des Speichers'!C804)</f>
        <v/>
      </c>
      <c r="I804" s="155" t="str">
        <f>IF(ISBLANK('Beladung des Speichers'!A804),"",SUMIFS('Beladung des Speichers'!$E$17:$E$1001,'Beladung des Speichers'!$A$17:$A$1001,'Ergebnis (detailliert)'!A804))</f>
        <v/>
      </c>
      <c r="J804" s="113" t="str">
        <f>IF(ISBLANK('Beladung des Speichers'!A804),"",'Beladung des Speichers'!E804)</f>
        <v/>
      </c>
      <c r="K804" s="155" t="str">
        <f>IF(ISBLANK('Beladung des Speichers'!A804),"",SUMIFS('Entladung des Speichers'!$C$17:$C$1001,'Entladung des Speichers'!$A$17:$A$1001,'Ergebnis (detailliert)'!A804))</f>
        <v/>
      </c>
      <c r="L804" s="156" t="str">
        <f t="shared" si="50"/>
        <v/>
      </c>
      <c r="M804" s="156" t="str">
        <f>IF(ISBLANK('Entladung des Speichers'!A804),"",'Entladung des Speichers'!C804)</f>
        <v/>
      </c>
      <c r="N804" s="155" t="str">
        <f>IF(ISBLANK('Beladung des Speichers'!A804),"",SUMIFS('Entladung des Speichers'!$E$17:$E$1001,'Entladung des Speichers'!$A$17:$A$1001,'Ergebnis (detailliert)'!$A$17:$A$300))</f>
        <v/>
      </c>
      <c r="O804" s="113" t="str">
        <f t="shared" si="51"/>
        <v/>
      </c>
      <c r="P804" s="17" t="str">
        <f>IFERROR(IF(A804="","",N804*'Ergebnis (detailliert)'!J804/'Ergebnis (detailliert)'!I804),0)</f>
        <v/>
      </c>
      <c r="Q804" s="95" t="str">
        <f t="shared" si="52"/>
        <v/>
      </c>
      <c r="R804" s="96" t="str">
        <f t="shared" si="53"/>
        <v/>
      </c>
      <c r="S804" s="97" t="str">
        <f>IF(A804="","",IF(LOOKUP(A804,Stammdaten!$A$17:$A$1001,Stammdaten!$G$17:$G$1001)="Nein",0,IF(ISBLANK('Beladung des Speichers'!A804),"",ROUND(MIN(J804,Q804)*-1,2))))</f>
        <v/>
      </c>
    </row>
    <row r="805" spans="1:19" x14ac:dyDescent="0.2">
      <c r="A805" s="98" t="str">
        <f>IF('Beladung des Speichers'!A805="","",'Beladung des Speichers'!A805)</f>
        <v/>
      </c>
      <c r="B805" s="98" t="str">
        <f>IF('Beladung des Speichers'!B805="","",'Beladung des Speichers'!B805)</f>
        <v/>
      </c>
      <c r="C805" s="150" t="str">
        <f>IF(ISBLANK('Beladung des Speichers'!A805),"",SUMIFS('Beladung des Speichers'!$C$17:$C$300,'Beladung des Speichers'!$A$17:$A$300,A805)-SUMIFS('Entladung des Speichers'!$C$17:$C$300,'Entladung des Speichers'!$A$17:$A$300,A805)+SUMIFS(Füllstände!$B$17:$B$299,Füllstände!$A$17:$A$299,A805)-SUMIFS(Füllstände!$C$17:$C$299,Füllstände!$A$17:$A$299,A805))</f>
        <v/>
      </c>
      <c r="D805" s="151" t="str">
        <f>IF(ISBLANK('Beladung des Speichers'!A805),"",C805*'Beladung des Speichers'!C805/SUMIFS('Beladung des Speichers'!$C$17:$C$300,'Beladung des Speichers'!$A$17:$A$300,A805))</f>
        <v/>
      </c>
      <c r="E805" s="152" t="str">
        <f>IF(ISBLANK('Beladung des Speichers'!A805),"",1/SUMIFS('Beladung des Speichers'!$C$17:$C$300,'Beladung des Speichers'!$A$17:$A$300,A805)*C805*SUMIF($A$17:$A$300,A805,'Beladung des Speichers'!$E$17:$E$300))</f>
        <v/>
      </c>
      <c r="F805" s="153" t="str">
        <f>IF(ISBLANK('Beladung des Speichers'!A805),"",IF(C805=0,"0,00",D805/C805*E805))</f>
        <v/>
      </c>
      <c r="G805" s="154" t="str">
        <f>IF(ISBLANK('Beladung des Speichers'!A805),"",SUMIFS('Beladung des Speichers'!$C$17:$C$300,'Beladung des Speichers'!$A$17:$A$300,A805))</f>
        <v/>
      </c>
      <c r="H805" s="112" t="str">
        <f>IF(ISBLANK('Beladung des Speichers'!A805),"",'Beladung des Speichers'!C805)</f>
        <v/>
      </c>
      <c r="I805" s="155" t="str">
        <f>IF(ISBLANK('Beladung des Speichers'!A805),"",SUMIFS('Beladung des Speichers'!$E$17:$E$1001,'Beladung des Speichers'!$A$17:$A$1001,'Ergebnis (detailliert)'!A805))</f>
        <v/>
      </c>
      <c r="J805" s="113" t="str">
        <f>IF(ISBLANK('Beladung des Speichers'!A805),"",'Beladung des Speichers'!E805)</f>
        <v/>
      </c>
      <c r="K805" s="155" t="str">
        <f>IF(ISBLANK('Beladung des Speichers'!A805),"",SUMIFS('Entladung des Speichers'!$C$17:$C$1001,'Entladung des Speichers'!$A$17:$A$1001,'Ergebnis (detailliert)'!A805))</f>
        <v/>
      </c>
      <c r="L805" s="156" t="str">
        <f t="shared" si="50"/>
        <v/>
      </c>
      <c r="M805" s="156" t="str">
        <f>IF(ISBLANK('Entladung des Speichers'!A805),"",'Entladung des Speichers'!C805)</f>
        <v/>
      </c>
      <c r="N805" s="155" t="str">
        <f>IF(ISBLANK('Beladung des Speichers'!A805),"",SUMIFS('Entladung des Speichers'!$E$17:$E$1001,'Entladung des Speichers'!$A$17:$A$1001,'Ergebnis (detailliert)'!$A$17:$A$300))</f>
        <v/>
      </c>
      <c r="O805" s="113" t="str">
        <f t="shared" si="51"/>
        <v/>
      </c>
      <c r="P805" s="17" t="str">
        <f>IFERROR(IF(A805="","",N805*'Ergebnis (detailliert)'!J805/'Ergebnis (detailliert)'!I805),0)</f>
        <v/>
      </c>
      <c r="Q805" s="95" t="str">
        <f t="shared" si="52"/>
        <v/>
      </c>
      <c r="R805" s="96" t="str">
        <f t="shared" si="53"/>
        <v/>
      </c>
      <c r="S805" s="97" t="str">
        <f>IF(A805="","",IF(LOOKUP(A805,Stammdaten!$A$17:$A$1001,Stammdaten!$G$17:$G$1001)="Nein",0,IF(ISBLANK('Beladung des Speichers'!A805),"",ROUND(MIN(J805,Q805)*-1,2))))</f>
        <v/>
      </c>
    </row>
    <row r="806" spans="1:19" x14ac:dyDescent="0.2">
      <c r="A806" s="98" t="str">
        <f>IF('Beladung des Speichers'!A806="","",'Beladung des Speichers'!A806)</f>
        <v/>
      </c>
      <c r="B806" s="98" t="str">
        <f>IF('Beladung des Speichers'!B806="","",'Beladung des Speichers'!B806)</f>
        <v/>
      </c>
      <c r="C806" s="150" t="str">
        <f>IF(ISBLANK('Beladung des Speichers'!A806),"",SUMIFS('Beladung des Speichers'!$C$17:$C$300,'Beladung des Speichers'!$A$17:$A$300,A806)-SUMIFS('Entladung des Speichers'!$C$17:$C$300,'Entladung des Speichers'!$A$17:$A$300,A806)+SUMIFS(Füllstände!$B$17:$B$299,Füllstände!$A$17:$A$299,A806)-SUMIFS(Füllstände!$C$17:$C$299,Füllstände!$A$17:$A$299,A806))</f>
        <v/>
      </c>
      <c r="D806" s="151" t="str">
        <f>IF(ISBLANK('Beladung des Speichers'!A806),"",C806*'Beladung des Speichers'!C806/SUMIFS('Beladung des Speichers'!$C$17:$C$300,'Beladung des Speichers'!$A$17:$A$300,A806))</f>
        <v/>
      </c>
      <c r="E806" s="152" t="str">
        <f>IF(ISBLANK('Beladung des Speichers'!A806),"",1/SUMIFS('Beladung des Speichers'!$C$17:$C$300,'Beladung des Speichers'!$A$17:$A$300,A806)*C806*SUMIF($A$17:$A$300,A806,'Beladung des Speichers'!$E$17:$E$300))</f>
        <v/>
      </c>
      <c r="F806" s="153" t="str">
        <f>IF(ISBLANK('Beladung des Speichers'!A806),"",IF(C806=0,"0,00",D806/C806*E806))</f>
        <v/>
      </c>
      <c r="G806" s="154" t="str">
        <f>IF(ISBLANK('Beladung des Speichers'!A806),"",SUMIFS('Beladung des Speichers'!$C$17:$C$300,'Beladung des Speichers'!$A$17:$A$300,A806))</f>
        <v/>
      </c>
      <c r="H806" s="112" t="str">
        <f>IF(ISBLANK('Beladung des Speichers'!A806),"",'Beladung des Speichers'!C806)</f>
        <v/>
      </c>
      <c r="I806" s="155" t="str">
        <f>IF(ISBLANK('Beladung des Speichers'!A806),"",SUMIFS('Beladung des Speichers'!$E$17:$E$1001,'Beladung des Speichers'!$A$17:$A$1001,'Ergebnis (detailliert)'!A806))</f>
        <v/>
      </c>
      <c r="J806" s="113" t="str">
        <f>IF(ISBLANK('Beladung des Speichers'!A806),"",'Beladung des Speichers'!E806)</f>
        <v/>
      </c>
      <c r="K806" s="155" t="str">
        <f>IF(ISBLANK('Beladung des Speichers'!A806),"",SUMIFS('Entladung des Speichers'!$C$17:$C$1001,'Entladung des Speichers'!$A$17:$A$1001,'Ergebnis (detailliert)'!A806))</f>
        <v/>
      </c>
      <c r="L806" s="156" t="str">
        <f t="shared" si="50"/>
        <v/>
      </c>
      <c r="M806" s="156" t="str">
        <f>IF(ISBLANK('Entladung des Speichers'!A806),"",'Entladung des Speichers'!C806)</f>
        <v/>
      </c>
      <c r="N806" s="155" t="str">
        <f>IF(ISBLANK('Beladung des Speichers'!A806),"",SUMIFS('Entladung des Speichers'!$E$17:$E$1001,'Entladung des Speichers'!$A$17:$A$1001,'Ergebnis (detailliert)'!$A$17:$A$300))</f>
        <v/>
      </c>
      <c r="O806" s="113" t="str">
        <f t="shared" si="51"/>
        <v/>
      </c>
      <c r="P806" s="17" t="str">
        <f>IFERROR(IF(A806="","",N806*'Ergebnis (detailliert)'!J806/'Ergebnis (detailliert)'!I806),0)</f>
        <v/>
      </c>
      <c r="Q806" s="95" t="str">
        <f t="shared" si="52"/>
        <v/>
      </c>
      <c r="R806" s="96" t="str">
        <f t="shared" si="53"/>
        <v/>
      </c>
      <c r="S806" s="97" t="str">
        <f>IF(A806="","",IF(LOOKUP(A806,Stammdaten!$A$17:$A$1001,Stammdaten!$G$17:$G$1001)="Nein",0,IF(ISBLANK('Beladung des Speichers'!A806),"",ROUND(MIN(J806,Q806)*-1,2))))</f>
        <v/>
      </c>
    </row>
    <row r="807" spans="1:19" x14ac:dyDescent="0.2">
      <c r="A807" s="98" t="str">
        <f>IF('Beladung des Speichers'!A807="","",'Beladung des Speichers'!A807)</f>
        <v/>
      </c>
      <c r="B807" s="98" t="str">
        <f>IF('Beladung des Speichers'!B807="","",'Beladung des Speichers'!B807)</f>
        <v/>
      </c>
      <c r="C807" s="150" t="str">
        <f>IF(ISBLANK('Beladung des Speichers'!A807),"",SUMIFS('Beladung des Speichers'!$C$17:$C$300,'Beladung des Speichers'!$A$17:$A$300,A807)-SUMIFS('Entladung des Speichers'!$C$17:$C$300,'Entladung des Speichers'!$A$17:$A$300,A807)+SUMIFS(Füllstände!$B$17:$B$299,Füllstände!$A$17:$A$299,A807)-SUMIFS(Füllstände!$C$17:$C$299,Füllstände!$A$17:$A$299,A807))</f>
        <v/>
      </c>
      <c r="D807" s="151" t="str">
        <f>IF(ISBLANK('Beladung des Speichers'!A807),"",C807*'Beladung des Speichers'!C807/SUMIFS('Beladung des Speichers'!$C$17:$C$300,'Beladung des Speichers'!$A$17:$A$300,A807))</f>
        <v/>
      </c>
      <c r="E807" s="152" t="str">
        <f>IF(ISBLANK('Beladung des Speichers'!A807),"",1/SUMIFS('Beladung des Speichers'!$C$17:$C$300,'Beladung des Speichers'!$A$17:$A$300,A807)*C807*SUMIF($A$17:$A$300,A807,'Beladung des Speichers'!$E$17:$E$300))</f>
        <v/>
      </c>
      <c r="F807" s="153" t="str">
        <f>IF(ISBLANK('Beladung des Speichers'!A807),"",IF(C807=0,"0,00",D807/C807*E807))</f>
        <v/>
      </c>
      <c r="G807" s="154" t="str">
        <f>IF(ISBLANK('Beladung des Speichers'!A807),"",SUMIFS('Beladung des Speichers'!$C$17:$C$300,'Beladung des Speichers'!$A$17:$A$300,A807))</f>
        <v/>
      </c>
      <c r="H807" s="112" t="str">
        <f>IF(ISBLANK('Beladung des Speichers'!A807),"",'Beladung des Speichers'!C807)</f>
        <v/>
      </c>
      <c r="I807" s="155" t="str">
        <f>IF(ISBLANK('Beladung des Speichers'!A807),"",SUMIFS('Beladung des Speichers'!$E$17:$E$1001,'Beladung des Speichers'!$A$17:$A$1001,'Ergebnis (detailliert)'!A807))</f>
        <v/>
      </c>
      <c r="J807" s="113" t="str">
        <f>IF(ISBLANK('Beladung des Speichers'!A807),"",'Beladung des Speichers'!E807)</f>
        <v/>
      </c>
      <c r="K807" s="155" t="str">
        <f>IF(ISBLANK('Beladung des Speichers'!A807),"",SUMIFS('Entladung des Speichers'!$C$17:$C$1001,'Entladung des Speichers'!$A$17:$A$1001,'Ergebnis (detailliert)'!A807))</f>
        <v/>
      </c>
      <c r="L807" s="156" t="str">
        <f t="shared" si="50"/>
        <v/>
      </c>
      <c r="M807" s="156" t="str">
        <f>IF(ISBLANK('Entladung des Speichers'!A807),"",'Entladung des Speichers'!C807)</f>
        <v/>
      </c>
      <c r="N807" s="155" t="str">
        <f>IF(ISBLANK('Beladung des Speichers'!A807),"",SUMIFS('Entladung des Speichers'!$E$17:$E$1001,'Entladung des Speichers'!$A$17:$A$1001,'Ergebnis (detailliert)'!$A$17:$A$300))</f>
        <v/>
      </c>
      <c r="O807" s="113" t="str">
        <f t="shared" si="51"/>
        <v/>
      </c>
      <c r="P807" s="17" t="str">
        <f>IFERROR(IF(A807="","",N807*'Ergebnis (detailliert)'!J807/'Ergebnis (detailliert)'!I807),0)</f>
        <v/>
      </c>
      <c r="Q807" s="95" t="str">
        <f t="shared" si="52"/>
        <v/>
      </c>
      <c r="R807" s="96" t="str">
        <f t="shared" si="53"/>
        <v/>
      </c>
      <c r="S807" s="97" t="str">
        <f>IF(A807="","",IF(LOOKUP(A807,Stammdaten!$A$17:$A$1001,Stammdaten!$G$17:$G$1001)="Nein",0,IF(ISBLANK('Beladung des Speichers'!A807),"",ROUND(MIN(J807,Q807)*-1,2))))</f>
        <v/>
      </c>
    </row>
    <row r="808" spans="1:19" x14ac:dyDescent="0.2">
      <c r="A808" s="98" t="str">
        <f>IF('Beladung des Speichers'!A808="","",'Beladung des Speichers'!A808)</f>
        <v/>
      </c>
      <c r="B808" s="98" t="str">
        <f>IF('Beladung des Speichers'!B808="","",'Beladung des Speichers'!B808)</f>
        <v/>
      </c>
      <c r="C808" s="150" t="str">
        <f>IF(ISBLANK('Beladung des Speichers'!A808),"",SUMIFS('Beladung des Speichers'!$C$17:$C$300,'Beladung des Speichers'!$A$17:$A$300,A808)-SUMIFS('Entladung des Speichers'!$C$17:$C$300,'Entladung des Speichers'!$A$17:$A$300,A808)+SUMIFS(Füllstände!$B$17:$B$299,Füllstände!$A$17:$A$299,A808)-SUMIFS(Füllstände!$C$17:$C$299,Füllstände!$A$17:$A$299,A808))</f>
        <v/>
      </c>
      <c r="D808" s="151" t="str">
        <f>IF(ISBLANK('Beladung des Speichers'!A808),"",C808*'Beladung des Speichers'!C808/SUMIFS('Beladung des Speichers'!$C$17:$C$300,'Beladung des Speichers'!$A$17:$A$300,A808))</f>
        <v/>
      </c>
      <c r="E808" s="152" t="str">
        <f>IF(ISBLANK('Beladung des Speichers'!A808),"",1/SUMIFS('Beladung des Speichers'!$C$17:$C$300,'Beladung des Speichers'!$A$17:$A$300,A808)*C808*SUMIF($A$17:$A$300,A808,'Beladung des Speichers'!$E$17:$E$300))</f>
        <v/>
      </c>
      <c r="F808" s="153" t="str">
        <f>IF(ISBLANK('Beladung des Speichers'!A808),"",IF(C808=0,"0,00",D808/C808*E808))</f>
        <v/>
      </c>
      <c r="G808" s="154" t="str">
        <f>IF(ISBLANK('Beladung des Speichers'!A808),"",SUMIFS('Beladung des Speichers'!$C$17:$C$300,'Beladung des Speichers'!$A$17:$A$300,A808))</f>
        <v/>
      </c>
      <c r="H808" s="112" t="str">
        <f>IF(ISBLANK('Beladung des Speichers'!A808),"",'Beladung des Speichers'!C808)</f>
        <v/>
      </c>
      <c r="I808" s="155" t="str">
        <f>IF(ISBLANK('Beladung des Speichers'!A808),"",SUMIFS('Beladung des Speichers'!$E$17:$E$1001,'Beladung des Speichers'!$A$17:$A$1001,'Ergebnis (detailliert)'!A808))</f>
        <v/>
      </c>
      <c r="J808" s="113" t="str">
        <f>IF(ISBLANK('Beladung des Speichers'!A808),"",'Beladung des Speichers'!E808)</f>
        <v/>
      </c>
      <c r="K808" s="155" t="str">
        <f>IF(ISBLANK('Beladung des Speichers'!A808),"",SUMIFS('Entladung des Speichers'!$C$17:$C$1001,'Entladung des Speichers'!$A$17:$A$1001,'Ergebnis (detailliert)'!A808))</f>
        <v/>
      </c>
      <c r="L808" s="156" t="str">
        <f t="shared" si="50"/>
        <v/>
      </c>
      <c r="M808" s="156" t="str">
        <f>IF(ISBLANK('Entladung des Speichers'!A808),"",'Entladung des Speichers'!C808)</f>
        <v/>
      </c>
      <c r="N808" s="155" t="str">
        <f>IF(ISBLANK('Beladung des Speichers'!A808),"",SUMIFS('Entladung des Speichers'!$E$17:$E$1001,'Entladung des Speichers'!$A$17:$A$1001,'Ergebnis (detailliert)'!$A$17:$A$300))</f>
        <v/>
      </c>
      <c r="O808" s="113" t="str">
        <f t="shared" si="51"/>
        <v/>
      </c>
      <c r="P808" s="17" t="str">
        <f>IFERROR(IF(A808="","",N808*'Ergebnis (detailliert)'!J808/'Ergebnis (detailliert)'!I808),0)</f>
        <v/>
      </c>
      <c r="Q808" s="95" t="str">
        <f t="shared" si="52"/>
        <v/>
      </c>
      <c r="R808" s="96" t="str">
        <f t="shared" si="53"/>
        <v/>
      </c>
      <c r="S808" s="97" t="str">
        <f>IF(A808="","",IF(LOOKUP(A808,Stammdaten!$A$17:$A$1001,Stammdaten!$G$17:$G$1001)="Nein",0,IF(ISBLANK('Beladung des Speichers'!A808),"",ROUND(MIN(J808,Q808)*-1,2))))</f>
        <v/>
      </c>
    </row>
    <row r="809" spans="1:19" x14ac:dyDescent="0.2">
      <c r="A809" s="98" t="str">
        <f>IF('Beladung des Speichers'!A809="","",'Beladung des Speichers'!A809)</f>
        <v/>
      </c>
      <c r="B809" s="98" t="str">
        <f>IF('Beladung des Speichers'!B809="","",'Beladung des Speichers'!B809)</f>
        <v/>
      </c>
      <c r="C809" s="150" t="str">
        <f>IF(ISBLANK('Beladung des Speichers'!A809),"",SUMIFS('Beladung des Speichers'!$C$17:$C$300,'Beladung des Speichers'!$A$17:$A$300,A809)-SUMIFS('Entladung des Speichers'!$C$17:$C$300,'Entladung des Speichers'!$A$17:$A$300,A809)+SUMIFS(Füllstände!$B$17:$B$299,Füllstände!$A$17:$A$299,A809)-SUMIFS(Füllstände!$C$17:$C$299,Füllstände!$A$17:$A$299,A809))</f>
        <v/>
      </c>
      <c r="D809" s="151" t="str">
        <f>IF(ISBLANK('Beladung des Speichers'!A809),"",C809*'Beladung des Speichers'!C809/SUMIFS('Beladung des Speichers'!$C$17:$C$300,'Beladung des Speichers'!$A$17:$A$300,A809))</f>
        <v/>
      </c>
      <c r="E809" s="152" t="str">
        <f>IF(ISBLANK('Beladung des Speichers'!A809),"",1/SUMIFS('Beladung des Speichers'!$C$17:$C$300,'Beladung des Speichers'!$A$17:$A$300,A809)*C809*SUMIF($A$17:$A$300,A809,'Beladung des Speichers'!$E$17:$E$300))</f>
        <v/>
      </c>
      <c r="F809" s="153" t="str">
        <f>IF(ISBLANK('Beladung des Speichers'!A809),"",IF(C809=0,"0,00",D809/C809*E809))</f>
        <v/>
      </c>
      <c r="G809" s="154" t="str">
        <f>IF(ISBLANK('Beladung des Speichers'!A809),"",SUMIFS('Beladung des Speichers'!$C$17:$C$300,'Beladung des Speichers'!$A$17:$A$300,A809))</f>
        <v/>
      </c>
      <c r="H809" s="112" t="str">
        <f>IF(ISBLANK('Beladung des Speichers'!A809),"",'Beladung des Speichers'!C809)</f>
        <v/>
      </c>
      <c r="I809" s="155" t="str">
        <f>IF(ISBLANK('Beladung des Speichers'!A809),"",SUMIFS('Beladung des Speichers'!$E$17:$E$1001,'Beladung des Speichers'!$A$17:$A$1001,'Ergebnis (detailliert)'!A809))</f>
        <v/>
      </c>
      <c r="J809" s="113" t="str">
        <f>IF(ISBLANK('Beladung des Speichers'!A809),"",'Beladung des Speichers'!E809)</f>
        <v/>
      </c>
      <c r="K809" s="155" t="str">
        <f>IF(ISBLANK('Beladung des Speichers'!A809),"",SUMIFS('Entladung des Speichers'!$C$17:$C$1001,'Entladung des Speichers'!$A$17:$A$1001,'Ergebnis (detailliert)'!A809))</f>
        <v/>
      </c>
      <c r="L809" s="156" t="str">
        <f t="shared" si="50"/>
        <v/>
      </c>
      <c r="M809" s="156" t="str">
        <f>IF(ISBLANK('Entladung des Speichers'!A809),"",'Entladung des Speichers'!C809)</f>
        <v/>
      </c>
      <c r="N809" s="155" t="str">
        <f>IF(ISBLANK('Beladung des Speichers'!A809),"",SUMIFS('Entladung des Speichers'!$E$17:$E$1001,'Entladung des Speichers'!$A$17:$A$1001,'Ergebnis (detailliert)'!$A$17:$A$300))</f>
        <v/>
      </c>
      <c r="O809" s="113" t="str">
        <f t="shared" si="51"/>
        <v/>
      </c>
      <c r="P809" s="17" t="str">
        <f>IFERROR(IF(A809="","",N809*'Ergebnis (detailliert)'!J809/'Ergebnis (detailliert)'!I809),0)</f>
        <v/>
      </c>
      <c r="Q809" s="95" t="str">
        <f t="shared" si="52"/>
        <v/>
      </c>
      <c r="R809" s="96" t="str">
        <f t="shared" si="53"/>
        <v/>
      </c>
      <c r="S809" s="97" t="str">
        <f>IF(A809="","",IF(LOOKUP(A809,Stammdaten!$A$17:$A$1001,Stammdaten!$G$17:$G$1001)="Nein",0,IF(ISBLANK('Beladung des Speichers'!A809),"",ROUND(MIN(J809,Q809)*-1,2))))</f>
        <v/>
      </c>
    </row>
    <row r="810" spans="1:19" x14ac:dyDescent="0.2">
      <c r="A810" s="98" t="str">
        <f>IF('Beladung des Speichers'!A810="","",'Beladung des Speichers'!A810)</f>
        <v/>
      </c>
      <c r="B810" s="98" t="str">
        <f>IF('Beladung des Speichers'!B810="","",'Beladung des Speichers'!B810)</f>
        <v/>
      </c>
      <c r="C810" s="150" t="str">
        <f>IF(ISBLANK('Beladung des Speichers'!A810),"",SUMIFS('Beladung des Speichers'!$C$17:$C$300,'Beladung des Speichers'!$A$17:$A$300,A810)-SUMIFS('Entladung des Speichers'!$C$17:$C$300,'Entladung des Speichers'!$A$17:$A$300,A810)+SUMIFS(Füllstände!$B$17:$B$299,Füllstände!$A$17:$A$299,A810)-SUMIFS(Füllstände!$C$17:$C$299,Füllstände!$A$17:$A$299,A810))</f>
        <v/>
      </c>
      <c r="D810" s="151" t="str">
        <f>IF(ISBLANK('Beladung des Speichers'!A810),"",C810*'Beladung des Speichers'!C810/SUMIFS('Beladung des Speichers'!$C$17:$C$300,'Beladung des Speichers'!$A$17:$A$300,A810))</f>
        <v/>
      </c>
      <c r="E810" s="152" t="str">
        <f>IF(ISBLANK('Beladung des Speichers'!A810),"",1/SUMIFS('Beladung des Speichers'!$C$17:$C$300,'Beladung des Speichers'!$A$17:$A$300,A810)*C810*SUMIF($A$17:$A$300,A810,'Beladung des Speichers'!$E$17:$E$300))</f>
        <v/>
      </c>
      <c r="F810" s="153" t="str">
        <f>IF(ISBLANK('Beladung des Speichers'!A810),"",IF(C810=0,"0,00",D810/C810*E810))</f>
        <v/>
      </c>
      <c r="G810" s="154" t="str">
        <f>IF(ISBLANK('Beladung des Speichers'!A810),"",SUMIFS('Beladung des Speichers'!$C$17:$C$300,'Beladung des Speichers'!$A$17:$A$300,A810))</f>
        <v/>
      </c>
      <c r="H810" s="112" t="str">
        <f>IF(ISBLANK('Beladung des Speichers'!A810),"",'Beladung des Speichers'!C810)</f>
        <v/>
      </c>
      <c r="I810" s="155" t="str">
        <f>IF(ISBLANK('Beladung des Speichers'!A810),"",SUMIFS('Beladung des Speichers'!$E$17:$E$1001,'Beladung des Speichers'!$A$17:$A$1001,'Ergebnis (detailliert)'!A810))</f>
        <v/>
      </c>
      <c r="J810" s="113" t="str">
        <f>IF(ISBLANK('Beladung des Speichers'!A810),"",'Beladung des Speichers'!E810)</f>
        <v/>
      </c>
      <c r="K810" s="155" t="str">
        <f>IF(ISBLANK('Beladung des Speichers'!A810),"",SUMIFS('Entladung des Speichers'!$C$17:$C$1001,'Entladung des Speichers'!$A$17:$A$1001,'Ergebnis (detailliert)'!A810))</f>
        <v/>
      </c>
      <c r="L810" s="156" t="str">
        <f t="shared" si="50"/>
        <v/>
      </c>
      <c r="M810" s="156" t="str">
        <f>IF(ISBLANK('Entladung des Speichers'!A810),"",'Entladung des Speichers'!C810)</f>
        <v/>
      </c>
      <c r="N810" s="155" t="str">
        <f>IF(ISBLANK('Beladung des Speichers'!A810),"",SUMIFS('Entladung des Speichers'!$E$17:$E$1001,'Entladung des Speichers'!$A$17:$A$1001,'Ergebnis (detailliert)'!$A$17:$A$300))</f>
        <v/>
      </c>
      <c r="O810" s="113" t="str">
        <f t="shared" si="51"/>
        <v/>
      </c>
      <c r="P810" s="17" t="str">
        <f>IFERROR(IF(A810="","",N810*'Ergebnis (detailliert)'!J810/'Ergebnis (detailliert)'!I810),0)</f>
        <v/>
      </c>
      <c r="Q810" s="95" t="str">
        <f t="shared" si="52"/>
        <v/>
      </c>
      <c r="R810" s="96" t="str">
        <f t="shared" si="53"/>
        <v/>
      </c>
      <c r="S810" s="97" t="str">
        <f>IF(A810="","",IF(LOOKUP(A810,Stammdaten!$A$17:$A$1001,Stammdaten!$G$17:$G$1001)="Nein",0,IF(ISBLANK('Beladung des Speichers'!A810),"",ROUND(MIN(J810,Q810)*-1,2))))</f>
        <v/>
      </c>
    </row>
    <row r="811" spans="1:19" x14ac:dyDescent="0.2">
      <c r="A811" s="98" t="str">
        <f>IF('Beladung des Speichers'!A811="","",'Beladung des Speichers'!A811)</f>
        <v/>
      </c>
      <c r="B811" s="98" t="str">
        <f>IF('Beladung des Speichers'!B811="","",'Beladung des Speichers'!B811)</f>
        <v/>
      </c>
      <c r="C811" s="150" t="str">
        <f>IF(ISBLANK('Beladung des Speichers'!A811),"",SUMIFS('Beladung des Speichers'!$C$17:$C$300,'Beladung des Speichers'!$A$17:$A$300,A811)-SUMIFS('Entladung des Speichers'!$C$17:$C$300,'Entladung des Speichers'!$A$17:$A$300,A811)+SUMIFS(Füllstände!$B$17:$B$299,Füllstände!$A$17:$A$299,A811)-SUMIFS(Füllstände!$C$17:$C$299,Füllstände!$A$17:$A$299,A811))</f>
        <v/>
      </c>
      <c r="D811" s="151" t="str">
        <f>IF(ISBLANK('Beladung des Speichers'!A811),"",C811*'Beladung des Speichers'!C811/SUMIFS('Beladung des Speichers'!$C$17:$C$300,'Beladung des Speichers'!$A$17:$A$300,A811))</f>
        <v/>
      </c>
      <c r="E811" s="152" t="str">
        <f>IF(ISBLANK('Beladung des Speichers'!A811),"",1/SUMIFS('Beladung des Speichers'!$C$17:$C$300,'Beladung des Speichers'!$A$17:$A$300,A811)*C811*SUMIF($A$17:$A$300,A811,'Beladung des Speichers'!$E$17:$E$300))</f>
        <v/>
      </c>
      <c r="F811" s="153" t="str">
        <f>IF(ISBLANK('Beladung des Speichers'!A811),"",IF(C811=0,"0,00",D811/C811*E811))</f>
        <v/>
      </c>
      <c r="G811" s="154" t="str">
        <f>IF(ISBLANK('Beladung des Speichers'!A811),"",SUMIFS('Beladung des Speichers'!$C$17:$C$300,'Beladung des Speichers'!$A$17:$A$300,A811))</f>
        <v/>
      </c>
      <c r="H811" s="112" t="str">
        <f>IF(ISBLANK('Beladung des Speichers'!A811),"",'Beladung des Speichers'!C811)</f>
        <v/>
      </c>
      <c r="I811" s="155" t="str">
        <f>IF(ISBLANK('Beladung des Speichers'!A811),"",SUMIFS('Beladung des Speichers'!$E$17:$E$1001,'Beladung des Speichers'!$A$17:$A$1001,'Ergebnis (detailliert)'!A811))</f>
        <v/>
      </c>
      <c r="J811" s="113" t="str">
        <f>IF(ISBLANK('Beladung des Speichers'!A811),"",'Beladung des Speichers'!E811)</f>
        <v/>
      </c>
      <c r="K811" s="155" t="str">
        <f>IF(ISBLANK('Beladung des Speichers'!A811),"",SUMIFS('Entladung des Speichers'!$C$17:$C$1001,'Entladung des Speichers'!$A$17:$A$1001,'Ergebnis (detailliert)'!A811))</f>
        <v/>
      </c>
      <c r="L811" s="156" t="str">
        <f t="shared" si="50"/>
        <v/>
      </c>
      <c r="M811" s="156" t="str">
        <f>IF(ISBLANK('Entladung des Speichers'!A811),"",'Entladung des Speichers'!C811)</f>
        <v/>
      </c>
      <c r="N811" s="155" t="str">
        <f>IF(ISBLANK('Beladung des Speichers'!A811),"",SUMIFS('Entladung des Speichers'!$E$17:$E$1001,'Entladung des Speichers'!$A$17:$A$1001,'Ergebnis (detailliert)'!$A$17:$A$300))</f>
        <v/>
      </c>
      <c r="O811" s="113" t="str">
        <f t="shared" si="51"/>
        <v/>
      </c>
      <c r="P811" s="17" t="str">
        <f>IFERROR(IF(A811="","",N811*'Ergebnis (detailliert)'!J811/'Ergebnis (detailliert)'!I811),0)</f>
        <v/>
      </c>
      <c r="Q811" s="95" t="str">
        <f t="shared" si="52"/>
        <v/>
      </c>
      <c r="R811" s="96" t="str">
        <f t="shared" si="53"/>
        <v/>
      </c>
      <c r="S811" s="97" t="str">
        <f>IF(A811="","",IF(LOOKUP(A811,Stammdaten!$A$17:$A$1001,Stammdaten!$G$17:$G$1001)="Nein",0,IF(ISBLANK('Beladung des Speichers'!A811),"",ROUND(MIN(J811,Q811)*-1,2))))</f>
        <v/>
      </c>
    </row>
    <row r="812" spans="1:19" x14ac:dyDescent="0.2">
      <c r="A812" s="98" t="str">
        <f>IF('Beladung des Speichers'!A812="","",'Beladung des Speichers'!A812)</f>
        <v/>
      </c>
      <c r="B812" s="98" t="str">
        <f>IF('Beladung des Speichers'!B812="","",'Beladung des Speichers'!B812)</f>
        <v/>
      </c>
      <c r="C812" s="150" t="str">
        <f>IF(ISBLANK('Beladung des Speichers'!A812),"",SUMIFS('Beladung des Speichers'!$C$17:$C$300,'Beladung des Speichers'!$A$17:$A$300,A812)-SUMIFS('Entladung des Speichers'!$C$17:$C$300,'Entladung des Speichers'!$A$17:$A$300,A812)+SUMIFS(Füllstände!$B$17:$B$299,Füllstände!$A$17:$A$299,A812)-SUMIFS(Füllstände!$C$17:$C$299,Füllstände!$A$17:$A$299,A812))</f>
        <v/>
      </c>
      <c r="D812" s="151" t="str">
        <f>IF(ISBLANK('Beladung des Speichers'!A812),"",C812*'Beladung des Speichers'!C812/SUMIFS('Beladung des Speichers'!$C$17:$C$300,'Beladung des Speichers'!$A$17:$A$300,A812))</f>
        <v/>
      </c>
      <c r="E812" s="152" t="str">
        <f>IF(ISBLANK('Beladung des Speichers'!A812),"",1/SUMIFS('Beladung des Speichers'!$C$17:$C$300,'Beladung des Speichers'!$A$17:$A$300,A812)*C812*SUMIF($A$17:$A$300,A812,'Beladung des Speichers'!$E$17:$E$300))</f>
        <v/>
      </c>
      <c r="F812" s="153" t="str">
        <f>IF(ISBLANK('Beladung des Speichers'!A812),"",IF(C812=0,"0,00",D812/C812*E812))</f>
        <v/>
      </c>
      <c r="G812" s="154" t="str">
        <f>IF(ISBLANK('Beladung des Speichers'!A812),"",SUMIFS('Beladung des Speichers'!$C$17:$C$300,'Beladung des Speichers'!$A$17:$A$300,A812))</f>
        <v/>
      </c>
      <c r="H812" s="112" t="str">
        <f>IF(ISBLANK('Beladung des Speichers'!A812),"",'Beladung des Speichers'!C812)</f>
        <v/>
      </c>
      <c r="I812" s="155" t="str">
        <f>IF(ISBLANK('Beladung des Speichers'!A812),"",SUMIFS('Beladung des Speichers'!$E$17:$E$1001,'Beladung des Speichers'!$A$17:$A$1001,'Ergebnis (detailliert)'!A812))</f>
        <v/>
      </c>
      <c r="J812" s="113" t="str">
        <f>IF(ISBLANK('Beladung des Speichers'!A812),"",'Beladung des Speichers'!E812)</f>
        <v/>
      </c>
      <c r="K812" s="155" t="str">
        <f>IF(ISBLANK('Beladung des Speichers'!A812),"",SUMIFS('Entladung des Speichers'!$C$17:$C$1001,'Entladung des Speichers'!$A$17:$A$1001,'Ergebnis (detailliert)'!A812))</f>
        <v/>
      </c>
      <c r="L812" s="156" t="str">
        <f t="shared" si="50"/>
        <v/>
      </c>
      <c r="M812" s="156" t="str">
        <f>IF(ISBLANK('Entladung des Speichers'!A812),"",'Entladung des Speichers'!C812)</f>
        <v/>
      </c>
      <c r="N812" s="155" t="str">
        <f>IF(ISBLANK('Beladung des Speichers'!A812),"",SUMIFS('Entladung des Speichers'!$E$17:$E$1001,'Entladung des Speichers'!$A$17:$A$1001,'Ergebnis (detailliert)'!$A$17:$A$300))</f>
        <v/>
      </c>
      <c r="O812" s="113" t="str">
        <f t="shared" si="51"/>
        <v/>
      </c>
      <c r="P812" s="17" t="str">
        <f>IFERROR(IF(A812="","",N812*'Ergebnis (detailliert)'!J812/'Ergebnis (detailliert)'!I812),0)</f>
        <v/>
      </c>
      <c r="Q812" s="95" t="str">
        <f t="shared" si="52"/>
        <v/>
      </c>
      <c r="R812" s="96" t="str">
        <f t="shared" si="53"/>
        <v/>
      </c>
      <c r="S812" s="97" t="str">
        <f>IF(A812="","",IF(LOOKUP(A812,Stammdaten!$A$17:$A$1001,Stammdaten!$G$17:$G$1001)="Nein",0,IF(ISBLANK('Beladung des Speichers'!A812),"",ROUND(MIN(J812,Q812)*-1,2))))</f>
        <v/>
      </c>
    </row>
    <row r="813" spans="1:19" x14ac:dyDescent="0.2">
      <c r="A813" s="98" t="str">
        <f>IF('Beladung des Speichers'!A813="","",'Beladung des Speichers'!A813)</f>
        <v/>
      </c>
      <c r="B813" s="98" t="str">
        <f>IF('Beladung des Speichers'!B813="","",'Beladung des Speichers'!B813)</f>
        <v/>
      </c>
      <c r="C813" s="150" t="str">
        <f>IF(ISBLANK('Beladung des Speichers'!A813),"",SUMIFS('Beladung des Speichers'!$C$17:$C$300,'Beladung des Speichers'!$A$17:$A$300,A813)-SUMIFS('Entladung des Speichers'!$C$17:$C$300,'Entladung des Speichers'!$A$17:$A$300,A813)+SUMIFS(Füllstände!$B$17:$B$299,Füllstände!$A$17:$A$299,A813)-SUMIFS(Füllstände!$C$17:$C$299,Füllstände!$A$17:$A$299,A813))</f>
        <v/>
      </c>
      <c r="D813" s="151" t="str">
        <f>IF(ISBLANK('Beladung des Speichers'!A813),"",C813*'Beladung des Speichers'!C813/SUMIFS('Beladung des Speichers'!$C$17:$C$300,'Beladung des Speichers'!$A$17:$A$300,A813))</f>
        <v/>
      </c>
      <c r="E813" s="152" t="str">
        <f>IF(ISBLANK('Beladung des Speichers'!A813),"",1/SUMIFS('Beladung des Speichers'!$C$17:$C$300,'Beladung des Speichers'!$A$17:$A$300,A813)*C813*SUMIF($A$17:$A$300,A813,'Beladung des Speichers'!$E$17:$E$300))</f>
        <v/>
      </c>
      <c r="F813" s="153" t="str">
        <f>IF(ISBLANK('Beladung des Speichers'!A813),"",IF(C813=0,"0,00",D813/C813*E813))</f>
        <v/>
      </c>
      <c r="G813" s="154" t="str">
        <f>IF(ISBLANK('Beladung des Speichers'!A813),"",SUMIFS('Beladung des Speichers'!$C$17:$C$300,'Beladung des Speichers'!$A$17:$A$300,A813))</f>
        <v/>
      </c>
      <c r="H813" s="112" t="str">
        <f>IF(ISBLANK('Beladung des Speichers'!A813),"",'Beladung des Speichers'!C813)</f>
        <v/>
      </c>
      <c r="I813" s="155" t="str">
        <f>IF(ISBLANK('Beladung des Speichers'!A813),"",SUMIFS('Beladung des Speichers'!$E$17:$E$1001,'Beladung des Speichers'!$A$17:$A$1001,'Ergebnis (detailliert)'!A813))</f>
        <v/>
      </c>
      <c r="J813" s="113" t="str">
        <f>IF(ISBLANK('Beladung des Speichers'!A813),"",'Beladung des Speichers'!E813)</f>
        <v/>
      </c>
      <c r="K813" s="155" t="str">
        <f>IF(ISBLANK('Beladung des Speichers'!A813),"",SUMIFS('Entladung des Speichers'!$C$17:$C$1001,'Entladung des Speichers'!$A$17:$A$1001,'Ergebnis (detailliert)'!A813))</f>
        <v/>
      </c>
      <c r="L813" s="156" t="str">
        <f t="shared" si="50"/>
        <v/>
      </c>
      <c r="M813" s="156" t="str">
        <f>IF(ISBLANK('Entladung des Speichers'!A813),"",'Entladung des Speichers'!C813)</f>
        <v/>
      </c>
      <c r="N813" s="155" t="str">
        <f>IF(ISBLANK('Beladung des Speichers'!A813),"",SUMIFS('Entladung des Speichers'!$E$17:$E$1001,'Entladung des Speichers'!$A$17:$A$1001,'Ergebnis (detailliert)'!$A$17:$A$300))</f>
        <v/>
      </c>
      <c r="O813" s="113" t="str">
        <f t="shared" si="51"/>
        <v/>
      </c>
      <c r="P813" s="17" t="str">
        <f>IFERROR(IF(A813="","",N813*'Ergebnis (detailliert)'!J813/'Ergebnis (detailliert)'!I813),0)</f>
        <v/>
      </c>
      <c r="Q813" s="95" t="str">
        <f t="shared" si="52"/>
        <v/>
      </c>
      <c r="R813" s="96" t="str">
        <f t="shared" si="53"/>
        <v/>
      </c>
      <c r="S813" s="97" t="str">
        <f>IF(A813="","",IF(LOOKUP(A813,Stammdaten!$A$17:$A$1001,Stammdaten!$G$17:$G$1001)="Nein",0,IF(ISBLANK('Beladung des Speichers'!A813),"",ROUND(MIN(J813,Q813)*-1,2))))</f>
        <v/>
      </c>
    </row>
    <row r="814" spans="1:19" x14ac:dyDescent="0.2">
      <c r="A814" s="98" t="str">
        <f>IF('Beladung des Speichers'!A814="","",'Beladung des Speichers'!A814)</f>
        <v/>
      </c>
      <c r="B814" s="98" t="str">
        <f>IF('Beladung des Speichers'!B814="","",'Beladung des Speichers'!B814)</f>
        <v/>
      </c>
      <c r="C814" s="150" t="str">
        <f>IF(ISBLANK('Beladung des Speichers'!A814),"",SUMIFS('Beladung des Speichers'!$C$17:$C$300,'Beladung des Speichers'!$A$17:$A$300,A814)-SUMIFS('Entladung des Speichers'!$C$17:$C$300,'Entladung des Speichers'!$A$17:$A$300,A814)+SUMIFS(Füllstände!$B$17:$B$299,Füllstände!$A$17:$A$299,A814)-SUMIFS(Füllstände!$C$17:$C$299,Füllstände!$A$17:$A$299,A814))</f>
        <v/>
      </c>
      <c r="D814" s="151" t="str">
        <f>IF(ISBLANK('Beladung des Speichers'!A814),"",C814*'Beladung des Speichers'!C814/SUMIFS('Beladung des Speichers'!$C$17:$C$300,'Beladung des Speichers'!$A$17:$A$300,A814))</f>
        <v/>
      </c>
      <c r="E814" s="152" t="str">
        <f>IF(ISBLANK('Beladung des Speichers'!A814),"",1/SUMIFS('Beladung des Speichers'!$C$17:$C$300,'Beladung des Speichers'!$A$17:$A$300,A814)*C814*SUMIF($A$17:$A$300,A814,'Beladung des Speichers'!$E$17:$E$300))</f>
        <v/>
      </c>
      <c r="F814" s="153" t="str">
        <f>IF(ISBLANK('Beladung des Speichers'!A814),"",IF(C814=0,"0,00",D814/C814*E814))</f>
        <v/>
      </c>
      <c r="G814" s="154" t="str">
        <f>IF(ISBLANK('Beladung des Speichers'!A814),"",SUMIFS('Beladung des Speichers'!$C$17:$C$300,'Beladung des Speichers'!$A$17:$A$300,A814))</f>
        <v/>
      </c>
      <c r="H814" s="112" t="str">
        <f>IF(ISBLANK('Beladung des Speichers'!A814),"",'Beladung des Speichers'!C814)</f>
        <v/>
      </c>
      <c r="I814" s="155" t="str">
        <f>IF(ISBLANK('Beladung des Speichers'!A814),"",SUMIFS('Beladung des Speichers'!$E$17:$E$1001,'Beladung des Speichers'!$A$17:$A$1001,'Ergebnis (detailliert)'!A814))</f>
        <v/>
      </c>
      <c r="J814" s="113" t="str">
        <f>IF(ISBLANK('Beladung des Speichers'!A814),"",'Beladung des Speichers'!E814)</f>
        <v/>
      </c>
      <c r="K814" s="155" t="str">
        <f>IF(ISBLANK('Beladung des Speichers'!A814),"",SUMIFS('Entladung des Speichers'!$C$17:$C$1001,'Entladung des Speichers'!$A$17:$A$1001,'Ergebnis (detailliert)'!A814))</f>
        <v/>
      </c>
      <c r="L814" s="156" t="str">
        <f t="shared" si="50"/>
        <v/>
      </c>
      <c r="M814" s="156" t="str">
        <f>IF(ISBLANK('Entladung des Speichers'!A814),"",'Entladung des Speichers'!C814)</f>
        <v/>
      </c>
      <c r="N814" s="155" t="str">
        <f>IF(ISBLANK('Beladung des Speichers'!A814),"",SUMIFS('Entladung des Speichers'!$E$17:$E$1001,'Entladung des Speichers'!$A$17:$A$1001,'Ergebnis (detailliert)'!$A$17:$A$300))</f>
        <v/>
      </c>
      <c r="O814" s="113" t="str">
        <f t="shared" si="51"/>
        <v/>
      </c>
      <c r="P814" s="17" t="str">
        <f>IFERROR(IF(A814="","",N814*'Ergebnis (detailliert)'!J814/'Ergebnis (detailliert)'!I814),0)</f>
        <v/>
      </c>
      <c r="Q814" s="95" t="str">
        <f t="shared" si="52"/>
        <v/>
      </c>
      <c r="R814" s="96" t="str">
        <f t="shared" si="53"/>
        <v/>
      </c>
      <c r="S814" s="97" t="str">
        <f>IF(A814="","",IF(LOOKUP(A814,Stammdaten!$A$17:$A$1001,Stammdaten!$G$17:$G$1001)="Nein",0,IF(ISBLANK('Beladung des Speichers'!A814),"",ROUND(MIN(J814,Q814)*-1,2))))</f>
        <v/>
      </c>
    </row>
    <row r="815" spans="1:19" x14ac:dyDescent="0.2">
      <c r="A815" s="98" t="str">
        <f>IF('Beladung des Speichers'!A815="","",'Beladung des Speichers'!A815)</f>
        <v/>
      </c>
      <c r="B815" s="98" t="str">
        <f>IF('Beladung des Speichers'!B815="","",'Beladung des Speichers'!B815)</f>
        <v/>
      </c>
      <c r="C815" s="150" t="str">
        <f>IF(ISBLANK('Beladung des Speichers'!A815),"",SUMIFS('Beladung des Speichers'!$C$17:$C$300,'Beladung des Speichers'!$A$17:$A$300,A815)-SUMIFS('Entladung des Speichers'!$C$17:$C$300,'Entladung des Speichers'!$A$17:$A$300,A815)+SUMIFS(Füllstände!$B$17:$B$299,Füllstände!$A$17:$A$299,A815)-SUMIFS(Füllstände!$C$17:$C$299,Füllstände!$A$17:$A$299,A815))</f>
        <v/>
      </c>
      <c r="D815" s="151" t="str">
        <f>IF(ISBLANK('Beladung des Speichers'!A815),"",C815*'Beladung des Speichers'!C815/SUMIFS('Beladung des Speichers'!$C$17:$C$300,'Beladung des Speichers'!$A$17:$A$300,A815))</f>
        <v/>
      </c>
      <c r="E815" s="152" t="str">
        <f>IF(ISBLANK('Beladung des Speichers'!A815),"",1/SUMIFS('Beladung des Speichers'!$C$17:$C$300,'Beladung des Speichers'!$A$17:$A$300,A815)*C815*SUMIF($A$17:$A$300,A815,'Beladung des Speichers'!$E$17:$E$300))</f>
        <v/>
      </c>
      <c r="F815" s="153" t="str">
        <f>IF(ISBLANK('Beladung des Speichers'!A815),"",IF(C815=0,"0,00",D815/C815*E815))</f>
        <v/>
      </c>
      <c r="G815" s="154" t="str">
        <f>IF(ISBLANK('Beladung des Speichers'!A815),"",SUMIFS('Beladung des Speichers'!$C$17:$C$300,'Beladung des Speichers'!$A$17:$A$300,A815))</f>
        <v/>
      </c>
      <c r="H815" s="112" t="str">
        <f>IF(ISBLANK('Beladung des Speichers'!A815),"",'Beladung des Speichers'!C815)</f>
        <v/>
      </c>
      <c r="I815" s="155" t="str">
        <f>IF(ISBLANK('Beladung des Speichers'!A815),"",SUMIFS('Beladung des Speichers'!$E$17:$E$1001,'Beladung des Speichers'!$A$17:$A$1001,'Ergebnis (detailliert)'!A815))</f>
        <v/>
      </c>
      <c r="J815" s="113" t="str">
        <f>IF(ISBLANK('Beladung des Speichers'!A815),"",'Beladung des Speichers'!E815)</f>
        <v/>
      </c>
      <c r="K815" s="155" t="str">
        <f>IF(ISBLANK('Beladung des Speichers'!A815),"",SUMIFS('Entladung des Speichers'!$C$17:$C$1001,'Entladung des Speichers'!$A$17:$A$1001,'Ergebnis (detailliert)'!A815))</f>
        <v/>
      </c>
      <c r="L815" s="156" t="str">
        <f t="shared" si="50"/>
        <v/>
      </c>
      <c r="M815" s="156" t="str">
        <f>IF(ISBLANK('Entladung des Speichers'!A815),"",'Entladung des Speichers'!C815)</f>
        <v/>
      </c>
      <c r="N815" s="155" t="str">
        <f>IF(ISBLANK('Beladung des Speichers'!A815),"",SUMIFS('Entladung des Speichers'!$E$17:$E$1001,'Entladung des Speichers'!$A$17:$A$1001,'Ergebnis (detailliert)'!$A$17:$A$300))</f>
        <v/>
      </c>
      <c r="O815" s="113" t="str">
        <f t="shared" si="51"/>
        <v/>
      </c>
      <c r="P815" s="17" t="str">
        <f>IFERROR(IF(A815="","",N815*'Ergebnis (detailliert)'!J815/'Ergebnis (detailliert)'!I815),0)</f>
        <v/>
      </c>
      <c r="Q815" s="95" t="str">
        <f t="shared" si="52"/>
        <v/>
      </c>
      <c r="R815" s="96" t="str">
        <f t="shared" si="53"/>
        <v/>
      </c>
      <c r="S815" s="97" t="str">
        <f>IF(A815="","",IF(LOOKUP(A815,Stammdaten!$A$17:$A$1001,Stammdaten!$G$17:$G$1001)="Nein",0,IF(ISBLANK('Beladung des Speichers'!A815),"",ROUND(MIN(J815,Q815)*-1,2))))</f>
        <v/>
      </c>
    </row>
    <row r="816" spans="1:19" x14ac:dyDescent="0.2">
      <c r="A816" s="98" t="str">
        <f>IF('Beladung des Speichers'!A816="","",'Beladung des Speichers'!A816)</f>
        <v/>
      </c>
      <c r="B816" s="98" t="str">
        <f>IF('Beladung des Speichers'!B816="","",'Beladung des Speichers'!B816)</f>
        <v/>
      </c>
      <c r="C816" s="150" t="str">
        <f>IF(ISBLANK('Beladung des Speichers'!A816),"",SUMIFS('Beladung des Speichers'!$C$17:$C$300,'Beladung des Speichers'!$A$17:$A$300,A816)-SUMIFS('Entladung des Speichers'!$C$17:$C$300,'Entladung des Speichers'!$A$17:$A$300,A816)+SUMIFS(Füllstände!$B$17:$B$299,Füllstände!$A$17:$A$299,A816)-SUMIFS(Füllstände!$C$17:$C$299,Füllstände!$A$17:$A$299,A816))</f>
        <v/>
      </c>
      <c r="D816" s="151" t="str">
        <f>IF(ISBLANK('Beladung des Speichers'!A816),"",C816*'Beladung des Speichers'!C816/SUMIFS('Beladung des Speichers'!$C$17:$C$300,'Beladung des Speichers'!$A$17:$A$300,A816))</f>
        <v/>
      </c>
      <c r="E816" s="152" t="str">
        <f>IF(ISBLANK('Beladung des Speichers'!A816),"",1/SUMIFS('Beladung des Speichers'!$C$17:$C$300,'Beladung des Speichers'!$A$17:$A$300,A816)*C816*SUMIF($A$17:$A$300,A816,'Beladung des Speichers'!$E$17:$E$300))</f>
        <v/>
      </c>
      <c r="F816" s="153" t="str">
        <f>IF(ISBLANK('Beladung des Speichers'!A816),"",IF(C816=0,"0,00",D816/C816*E816))</f>
        <v/>
      </c>
      <c r="G816" s="154" t="str">
        <f>IF(ISBLANK('Beladung des Speichers'!A816),"",SUMIFS('Beladung des Speichers'!$C$17:$C$300,'Beladung des Speichers'!$A$17:$A$300,A816))</f>
        <v/>
      </c>
      <c r="H816" s="112" t="str">
        <f>IF(ISBLANK('Beladung des Speichers'!A816),"",'Beladung des Speichers'!C816)</f>
        <v/>
      </c>
      <c r="I816" s="155" t="str">
        <f>IF(ISBLANK('Beladung des Speichers'!A816),"",SUMIFS('Beladung des Speichers'!$E$17:$E$1001,'Beladung des Speichers'!$A$17:$A$1001,'Ergebnis (detailliert)'!A816))</f>
        <v/>
      </c>
      <c r="J816" s="113" t="str">
        <f>IF(ISBLANK('Beladung des Speichers'!A816),"",'Beladung des Speichers'!E816)</f>
        <v/>
      </c>
      <c r="K816" s="155" t="str">
        <f>IF(ISBLANK('Beladung des Speichers'!A816),"",SUMIFS('Entladung des Speichers'!$C$17:$C$1001,'Entladung des Speichers'!$A$17:$A$1001,'Ergebnis (detailliert)'!A816))</f>
        <v/>
      </c>
      <c r="L816" s="156" t="str">
        <f t="shared" si="50"/>
        <v/>
      </c>
      <c r="M816" s="156" t="str">
        <f>IF(ISBLANK('Entladung des Speichers'!A816),"",'Entladung des Speichers'!C816)</f>
        <v/>
      </c>
      <c r="N816" s="155" t="str">
        <f>IF(ISBLANK('Beladung des Speichers'!A816),"",SUMIFS('Entladung des Speichers'!$E$17:$E$1001,'Entladung des Speichers'!$A$17:$A$1001,'Ergebnis (detailliert)'!$A$17:$A$300))</f>
        <v/>
      </c>
      <c r="O816" s="113" t="str">
        <f t="shared" si="51"/>
        <v/>
      </c>
      <c r="P816" s="17" t="str">
        <f>IFERROR(IF(A816="","",N816*'Ergebnis (detailliert)'!J816/'Ergebnis (detailliert)'!I816),0)</f>
        <v/>
      </c>
      <c r="Q816" s="95" t="str">
        <f t="shared" si="52"/>
        <v/>
      </c>
      <c r="R816" s="96" t="str">
        <f t="shared" si="53"/>
        <v/>
      </c>
      <c r="S816" s="97" t="str">
        <f>IF(A816="","",IF(LOOKUP(A816,Stammdaten!$A$17:$A$1001,Stammdaten!$G$17:$G$1001)="Nein",0,IF(ISBLANK('Beladung des Speichers'!A816),"",ROUND(MIN(J816,Q816)*-1,2))))</f>
        <v/>
      </c>
    </row>
    <row r="817" spans="1:19" x14ac:dyDescent="0.2">
      <c r="A817" s="98" t="str">
        <f>IF('Beladung des Speichers'!A817="","",'Beladung des Speichers'!A817)</f>
        <v/>
      </c>
      <c r="B817" s="98" t="str">
        <f>IF('Beladung des Speichers'!B817="","",'Beladung des Speichers'!B817)</f>
        <v/>
      </c>
      <c r="C817" s="150" t="str">
        <f>IF(ISBLANK('Beladung des Speichers'!A817),"",SUMIFS('Beladung des Speichers'!$C$17:$C$300,'Beladung des Speichers'!$A$17:$A$300,A817)-SUMIFS('Entladung des Speichers'!$C$17:$C$300,'Entladung des Speichers'!$A$17:$A$300,A817)+SUMIFS(Füllstände!$B$17:$B$299,Füllstände!$A$17:$A$299,A817)-SUMIFS(Füllstände!$C$17:$C$299,Füllstände!$A$17:$A$299,A817))</f>
        <v/>
      </c>
      <c r="D817" s="151" t="str">
        <f>IF(ISBLANK('Beladung des Speichers'!A817),"",C817*'Beladung des Speichers'!C817/SUMIFS('Beladung des Speichers'!$C$17:$C$300,'Beladung des Speichers'!$A$17:$A$300,A817))</f>
        <v/>
      </c>
      <c r="E817" s="152" t="str">
        <f>IF(ISBLANK('Beladung des Speichers'!A817),"",1/SUMIFS('Beladung des Speichers'!$C$17:$C$300,'Beladung des Speichers'!$A$17:$A$300,A817)*C817*SUMIF($A$17:$A$300,A817,'Beladung des Speichers'!$E$17:$E$300))</f>
        <v/>
      </c>
      <c r="F817" s="153" t="str">
        <f>IF(ISBLANK('Beladung des Speichers'!A817),"",IF(C817=0,"0,00",D817/C817*E817))</f>
        <v/>
      </c>
      <c r="G817" s="154" t="str">
        <f>IF(ISBLANK('Beladung des Speichers'!A817),"",SUMIFS('Beladung des Speichers'!$C$17:$C$300,'Beladung des Speichers'!$A$17:$A$300,A817))</f>
        <v/>
      </c>
      <c r="H817" s="112" t="str">
        <f>IF(ISBLANK('Beladung des Speichers'!A817),"",'Beladung des Speichers'!C817)</f>
        <v/>
      </c>
      <c r="I817" s="155" t="str">
        <f>IF(ISBLANK('Beladung des Speichers'!A817),"",SUMIFS('Beladung des Speichers'!$E$17:$E$1001,'Beladung des Speichers'!$A$17:$A$1001,'Ergebnis (detailliert)'!A817))</f>
        <v/>
      </c>
      <c r="J817" s="113" t="str">
        <f>IF(ISBLANK('Beladung des Speichers'!A817),"",'Beladung des Speichers'!E817)</f>
        <v/>
      </c>
      <c r="K817" s="155" t="str">
        <f>IF(ISBLANK('Beladung des Speichers'!A817),"",SUMIFS('Entladung des Speichers'!$C$17:$C$1001,'Entladung des Speichers'!$A$17:$A$1001,'Ergebnis (detailliert)'!A817))</f>
        <v/>
      </c>
      <c r="L817" s="156" t="str">
        <f t="shared" si="50"/>
        <v/>
      </c>
      <c r="M817" s="156" t="str">
        <f>IF(ISBLANK('Entladung des Speichers'!A817),"",'Entladung des Speichers'!C817)</f>
        <v/>
      </c>
      <c r="N817" s="155" t="str">
        <f>IF(ISBLANK('Beladung des Speichers'!A817),"",SUMIFS('Entladung des Speichers'!$E$17:$E$1001,'Entladung des Speichers'!$A$17:$A$1001,'Ergebnis (detailliert)'!$A$17:$A$300))</f>
        <v/>
      </c>
      <c r="O817" s="113" t="str">
        <f t="shared" si="51"/>
        <v/>
      </c>
      <c r="P817" s="17" t="str">
        <f>IFERROR(IF(A817="","",N817*'Ergebnis (detailliert)'!J817/'Ergebnis (detailliert)'!I817),0)</f>
        <v/>
      </c>
      <c r="Q817" s="95" t="str">
        <f t="shared" si="52"/>
        <v/>
      </c>
      <c r="R817" s="96" t="str">
        <f t="shared" si="53"/>
        <v/>
      </c>
      <c r="S817" s="97" t="str">
        <f>IF(A817="","",IF(LOOKUP(A817,Stammdaten!$A$17:$A$1001,Stammdaten!$G$17:$G$1001)="Nein",0,IF(ISBLANK('Beladung des Speichers'!A817),"",ROUND(MIN(J817,Q817)*-1,2))))</f>
        <v/>
      </c>
    </row>
    <row r="818" spans="1:19" x14ac:dyDescent="0.2">
      <c r="A818" s="98" t="str">
        <f>IF('Beladung des Speichers'!A818="","",'Beladung des Speichers'!A818)</f>
        <v/>
      </c>
      <c r="B818" s="98" t="str">
        <f>IF('Beladung des Speichers'!B818="","",'Beladung des Speichers'!B818)</f>
        <v/>
      </c>
      <c r="C818" s="150" t="str">
        <f>IF(ISBLANK('Beladung des Speichers'!A818),"",SUMIFS('Beladung des Speichers'!$C$17:$C$300,'Beladung des Speichers'!$A$17:$A$300,A818)-SUMIFS('Entladung des Speichers'!$C$17:$C$300,'Entladung des Speichers'!$A$17:$A$300,A818)+SUMIFS(Füllstände!$B$17:$B$299,Füllstände!$A$17:$A$299,A818)-SUMIFS(Füllstände!$C$17:$C$299,Füllstände!$A$17:$A$299,A818))</f>
        <v/>
      </c>
      <c r="D818" s="151" t="str">
        <f>IF(ISBLANK('Beladung des Speichers'!A818),"",C818*'Beladung des Speichers'!C818/SUMIFS('Beladung des Speichers'!$C$17:$C$300,'Beladung des Speichers'!$A$17:$A$300,A818))</f>
        <v/>
      </c>
      <c r="E818" s="152" t="str">
        <f>IF(ISBLANK('Beladung des Speichers'!A818),"",1/SUMIFS('Beladung des Speichers'!$C$17:$C$300,'Beladung des Speichers'!$A$17:$A$300,A818)*C818*SUMIF($A$17:$A$300,A818,'Beladung des Speichers'!$E$17:$E$300))</f>
        <v/>
      </c>
      <c r="F818" s="153" t="str">
        <f>IF(ISBLANK('Beladung des Speichers'!A818),"",IF(C818=0,"0,00",D818/C818*E818))</f>
        <v/>
      </c>
      <c r="G818" s="154" t="str">
        <f>IF(ISBLANK('Beladung des Speichers'!A818),"",SUMIFS('Beladung des Speichers'!$C$17:$C$300,'Beladung des Speichers'!$A$17:$A$300,A818))</f>
        <v/>
      </c>
      <c r="H818" s="112" t="str">
        <f>IF(ISBLANK('Beladung des Speichers'!A818),"",'Beladung des Speichers'!C818)</f>
        <v/>
      </c>
      <c r="I818" s="155" t="str">
        <f>IF(ISBLANK('Beladung des Speichers'!A818),"",SUMIFS('Beladung des Speichers'!$E$17:$E$1001,'Beladung des Speichers'!$A$17:$A$1001,'Ergebnis (detailliert)'!A818))</f>
        <v/>
      </c>
      <c r="J818" s="113" t="str">
        <f>IF(ISBLANK('Beladung des Speichers'!A818),"",'Beladung des Speichers'!E818)</f>
        <v/>
      </c>
      <c r="K818" s="155" t="str">
        <f>IF(ISBLANK('Beladung des Speichers'!A818),"",SUMIFS('Entladung des Speichers'!$C$17:$C$1001,'Entladung des Speichers'!$A$17:$A$1001,'Ergebnis (detailliert)'!A818))</f>
        <v/>
      </c>
      <c r="L818" s="156" t="str">
        <f t="shared" si="50"/>
        <v/>
      </c>
      <c r="M818" s="156" t="str">
        <f>IF(ISBLANK('Entladung des Speichers'!A818),"",'Entladung des Speichers'!C818)</f>
        <v/>
      </c>
      <c r="N818" s="155" t="str">
        <f>IF(ISBLANK('Beladung des Speichers'!A818),"",SUMIFS('Entladung des Speichers'!$E$17:$E$1001,'Entladung des Speichers'!$A$17:$A$1001,'Ergebnis (detailliert)'!$A$17:$A$300))</f>
        <v/>
      </c>
      <c r="O818" s="113" t="str">
        <f t="shared" si="51"/>
        <v/>
      </c>
      <c r="P818" s="17" t="str">
        <f>IFERROR(IF(A818="","",N818*'Ergebnis (detailliert)'!J818/'Ergebnis (detailliert)'!I818),0)</f>
        <v/>
      </c>
      <c r="Q818" s="95" t="str">
        <f t="shared" si="52"/>
        <v/>
      </c>
      <c r="R818" s="96" t="str">
        <f t="shared" si="53"/>
        <v/>
      </c>
      <c r="S818" s="97" t="str">
        <f>IF(A818="","",IF(LOOKUP(A818,Stammdaten!$A$17:$A$1001,Stammdaten!$G$17:$G$1001)="Nein",0,IF(ISBLANK('Beladung des Speichers'!A818),"",ROUND(MIN(J818,Q818)*-1,2))))</f>
        <v/>
      </c>
    </row>
    <row r="819" spans="1:19" x14ac:dyDescent="0.2">
      <c r="A819" s="98" t="str">
        <f>IF('Beladung des Speichers'!A819="","",'Beladung des Speichers'!A819)</f>
        <v/>
      </c>
      <c r="B819" s="98" t="str">
        <f>IF('Beladung des Speichers'!B819="","",'Beladung des Speichers'!B819)</f>
        <v/>
      </c>
      <c r="C819" s="150" t="str">
        <f>IF(ISBLANK('Beladung des Speichers'!A819),"",SUMIFS('Beladung des Speichers'!$C$17:$C$300,'Beladung des Speichers'!$A$17:$A$300,A819)-SUMIFS('Entladung des Speichers'!$C$17:$C$300,'Entladung des Speichers'!$A$17:$A$300,A819)+SUMIFS(Füllstände!$B$17:$B$299,Füllstände!$A$17:$A$299,A819)-SUMIFS(Füllstände!$C$17:$C$299,Füllstände!$A$17:$A$299,A819))</f>
        <v/>
      </c>
      <c r="D819" s="151" t="str">
        <f>IF(ISBLANK('Beladung des Speichers'!A819),"",C819*'Beladung des Speichers'!C819/SUMIFS('Beladung des Speichers'!$C$17:$C$300,'Beladung des Speichers'!$A$17:$A$300,A819))</f>
        <v/>
      </c>
      <c r="E819" s="152" t="str">
        <f>IF(ISBLANK('Beladung des Speichers'!A819),"",1/SUMIFS('Beladung des Speichers'!$C$17:$C$300,'Beladung des Speichers'!$A$17:$A$300,A819)*C819*SUMIF($A$17:$A$300,A819,'Beladung des Speichers'!$E$17:$E$300))</f>
        <v/>
      </c>
      <c r="F819" s="153" t="str">
        <f>IF(ISBLANK('Beladung des Speichers'!A819),"",IF(C819=0,"0,00",D819/C819*E819))</f>
        <v/>
      </c>
      <c r="G819" s="154" t="str">
        <f>IF(ISBLANK('Beladung des Speichers'!A819),"",SUMIFS('Beladung des Speichers'!$C$17:$C$300,'Beladung des Speichers'!$A$17:$A$300,A819))</f>
        <v/>
      </c>
      <c r="H819" s="112" t="str">
        <f>IF(ISBLANK('Beladung des Speichers'!A819),"",'Beladung des Speichers'!C819)</f>
        <v/>
      </c>
      <c r="I819" s="155" t="str">
        <f>IF(ISBLANK('Beladung des Speichers'!A819),"",SUMIFS('Beladung des Speichers'!$E$17:$E$1001,'Beladung des Speichers'!$A$17:$A$1001,'Ergebnis (detailliert)'!A819))</f>
        <v/>
      </c>
      <c r="J819" s="113" t="str">
        <f>IF(ISBLANK('Beladung des Speichers'!A819),"",'Beladung des Speichers'!E819)</f>
        <v/>
      </c>
      <c r="K819" s="155" t="str">
        <f>IF(ISBLANK('Beladung des Speichers'!A819),"",SUMIFS('Entladung des Speichers'!$C$17:$C$1001,'Entladung des Speichers'!$A$17:$A$1001,'Ergebnis (detailliert)'!A819))</f>
        <v/>
      </c>
      <c r="L819" s="156" t="str">
        <f t="shared" si="50"/>
        <v/>
      </c>
      <c r="M819" s="156" t="str">
        <f>IF(ISBLANK('Entladung des Speichers'!A819),"",'Entladung des Speichers'!C819)</f>
        <v/>
      </c>
      <c r="N819" s="155" t="str">
        <f>IF(ISBLANK('Beladung des Speichers'!A819),"",SUMIFS('Entladung des Speichers'!$E$17:$E$1001,'Entladung des Speichers'!$A$17:$A$1001,'Ergebnis (detailliert)'!$A$17:$A$300))</f>
        <v/>
      </c>
      <c r="O819" s="113" t="str">
        <f t="shared" si="51"/>
        <v/>
      </c>
      <c r="P819" s="17" t="str">
        <f>IFERROR(IF(A819="","",N819*'Ergebnis (detailliert)'!J819/'Ergebnis (detailliert)'!I819),0)</f>
        <v/>
      </c>
      <c r="Q819" s="95" t="str">
        <f t="shared" si="52"/>
        <v/>
      </c>
      <c r="R819" s="96" t="str">
        <f t="shared" si="53"/>
        <v/>
      </c>
      <c r="S819" s="97" t="str">
        <f>IF(A819="","",IF(LOOKUP(A819,Stammdaten!$A$17:$A$1001,Stammdaten!$G$17:$G$1001)="Nein",0,IF(ISBLANK('Beladung des Speichers'!A819),"",ROUND(MIN(J819,Q819)*-1,2))))</f>
        <v/>
      </c>
    </row>
    <row r="820" spans="1:19" x14ac:dyDescent="0.2">
      <c r="A820" s="98" t="str">
        <f>IF('Beladung des Speichers'!A820="","",'Beladung des Speichers'!A820)</f>
        <v/>
      </c>
      <c r="B820" s="98" t="str">
        <f>IF('Beladung des Speichers'!B820="","",'Beladung des Speichers'!B820)</f>
        <v/>
      </c>
      <c r="C820" s="150" t="str">
        <f>IF(ISBLANK('Beladung des Speichers'!A820),"",SUMIFS('Beladung des Speichers'!$C$17:$C$300,'Beladung des Speichers'!$A$17:$A$300,A820)-SUMIFS('Entladung des Speichers'!$C$17:$C$300,'Entladung des Speichers'!$A$17:$A$300,A820)+SUMIFS(Füllstände!$B$17:$B$299,Füllstände!$A$17:$A$299,A820)-SUMIFS(Füllstände!$C$17:$C$299,Füllstände!$A$17:$A$299,A820))</f>
        <v/>
      </c>
      <c r="D820" s="151" t="str">
        <f>IF(ISBLANK('Beladung des Speichers'!A820),"",C820*'Beladung des Speichers'!C820/SUMIFS('Beladung des Speichers'!$C$17:$C$300,'Beladung des Speichers'!$A$17:$A$300,A820))</f>
        <v/>
      </c>
      <c r="E820" s="152" t="str">
        <f>IF(ISBLANK('Beladung des Speichers'!A820),"",1/SUMIFS('Beladung des Speichers'!$C$17:$C$300,'Beladung des Speichers'!$A$17:$A$300,A820)*C820*SUMIF($A$17:$A$300,A820,'Beladung des Speichers'!$E$17:$E$300))</f>
        <v/>
      </c>
      <c r="F820" s="153" t="str">
        <f>IF(ISBLANK('Beladung des Speichers'!A820),"",IF(C820=0,"0,00",D820/C820*E820))</f>
        <v/>
      </c>
      <c r="G820" s="154" t="str">
        <f>IF(ISBLANK('Beladung des Speichers'!A820),"",SUMIFS('Beladung des Speichers'!$C$17:$C$300,'Beladung des Speichers'!$A$17:$A$300,A820))</f>
        <v/>
      </c>
      <c r="H820" s="112" t="str">
        <f>IF(ISBLANK('Beladung des Speichers'!A820),"",'Beladung des Speichers'!C820)</f>
        <v/>
      </c>
      <c r="I820" s="155" t="str">
        <f>IF(ISBLANK('Beladung des Speichers'!A820),"",SUMIFS('Beladung des Speichers'!$E$17:$E$1001,'Beladung des Speichers'!$A$17:$A$1001,'Ergebnis (detailliert)'!A820))</f>
        <v/>
      </c>
      <c r="J820" s="113" t="str">
        <f>IF(ISBLANK('Beladung des Speichers'!A820),"",'Beladung des Speichers'!E820)</f>
        <v/>
      </c>
      <c r="K820" s="155" t="str">
        <f>IF(ISBLANK('Beladung des Speichers'!A820),"",SUMIFS('Entladung des Speichers'!$C$17:$C$1001,'Entladung des Speichers'!$A$17:$A$1001,'Ergebnis (detailliert)'!A820))</f>
        <v/>
      </c>
      <c r="L820" s="156" t="str">
        <f t="shared" si="50"/>
        <v/>
      </c>
      <c r="M820" s="156" t="str">
        <f>IF(ISBLANK('Entladung des Speichers'!A820),"",'Entladung des Speichers'!C820)</f>
        <v/>
      </c>
      <c r="N820" s="155" t="str">
        <f>IF(ISBLANK('Beladung des Speichers'!A820),"",SUMIFS('Entladung des Speichers'!$E$17:$E$1001,'Entladung des Speichers'!$A$17:$A$1001,'Ergebnis (detailliert)'!$A$17:$A$300))</f>
        <v/>
      </c>
      <c r="O820" s="113" t="str">
        <f t="shared" si="51"/>
        <v/>
      </c>
      <c r="P820" s="17" t="str">
        <f>IFERROR(IF(A820="","",N820*'Ergebnis (detailliert)'!J820/'Ergebnis (detailliert)'!I820),0)</f>
        <v/>
      </c>
      <c r="Q820" s="95" t="str">
        <f t="shared" si="52"/>
        <v/>
      </c>
      <c r="R820" s="96" t="str">
        <f t="shared" si="53"/>
        <v/>
      </c>
      <c r="S820" s="97" t="str">
        <f>IF(A820="","",IF(LOOKUP(A820,Stammdaten!$A$17:$A$1001,Stammdaten!$G$17:$G$1001)="Nein",0,IF(ISBLANK('Beladung des Speichers'!A820),"",ROUND(MIN(J820,Q820)*-1,2))))</f>
        <v/>
      </c>
    </row>
    <row r="821" spans="1:19" x14ac:dyDescent="0.2">
      <c r="A821" s="98" t="str">
        <f>IF('Beladung des Speichers'!A821="","",'Beladung des Speichers'!A821)</f>
        <v/>
      </c>
      <c r="B821" s="98" t="str">
        <f>IF('Beladung des Speichers'!B821="","",'Beladung des Speichers'!B821)</f>
        <v/>
      </c>
      <c r="C821" s="150" t="str">
        <f>IF(ISBLANK('Beladung des Speichers'!A821),"",SUMIFS('Beladung des Speichers'!$C$17:$C$300,'Beladung des Speichers'!$A$17:$A$300,A821)-SUMIFS('Entladung des Speichers'!$C$17:$C$300,'Entladung des Speichers'!$A$17:$A$300,A821)+SUMIFS(Füllstände!$B$17:$B$299,Füllstände!$A$17:$A$299,A821)-SUMIFS(Füllstände!$C$17:$C$299,Füllstände!$A$17:$A$299,A821))</f>
        <v/>
      </c>
      <c r="D821" s="151" t="str">
        <f>IF(ISBLANK('Beladung des Speichers'!A821),"",C821*'Beladung des Speichers'!C821/SUMIFS('Beladung des Speichers'!$C$17:$C$300,'Beladung des Speichers'!$A$17:$A$300,A821))</f>
        <v/>
      </c>
      <c r="E821" s="152" t="str">
        <f>IF(ISBLANK('Beladung des Speichers'!A821),"",1/SUMIFS('Beladung des Speichers'!$C$17:$C$300,'Beladung des Speichers'!$A$17:$A$300,A821)*C821*SUMIF($A$17:$A$300,A821,'Beladung des Speichers'!$E$17:$E$300))</f>
        <v/>
      </c>
      <c r="F821" s="153" t="str">
        <f>IF(ISBLANK('Beladung des Speichers'!A821),"",IF(C821=0,"0,00",D821/C821*E821))</f>
        <v/>
      </c>
      <c r="G821" s="154" t="str">
        <f>IF(ISBLANK('Beladung des Speichers'!A821),"",SUMIFS('Beladung des Speichers'!$C$17:$C$300,'Beladung des Speichers'!$A$17:$A$300,A821))</f>
        <v/>
      </c>
      <c r="H821" s="112" t="str">
        <f>IF(ISBLANK('Beladung des Speichers'!A821),"",'Beladung des Speichers'!C821)</f>
        <v/>
      </c>
      <c r="I821" s="155" t="str">
        <f>IF(ISBLANK('Beladung des Speichers'!A821),"",SUMIFS('Beladung des Speichers'!$E$17:$E$1001,'Beladung des Speichers'!$A$17:$A$1001,'Ergebnis (detailliert)'!A821))</f>
        <v/>
      </c>
      <c r="J821" s="113" t="str">
        <f>IF(ISBLANK('Beladung des Speichers'!A821),"",'Beladung des Speichers'!E821)</f>
        <v/>
      </c>
      <c r="K821" s="155" t="str">
        <f>IF(ISBLANK('Beladung des Speichers'!A821),"",SUMIFS('Entladung des Speichers'!$C$17:$C$1001,'Entladung des Speichers'!$A$17:$A$1001,'Ergebnis (detailliert)'!A821))</f>
        <v/>
      </c>
      <c r="L821" s="156" t="str">
        <f t="shared" si="50"/>
        <v/>
      </c>
      <c r="M821" s="156" t="str">
        <f>IF(ISBLANK('Entladung des Speichers'!A821),"",'Entladung des Speichers'!C821)</f>
        <v/>
      </c>
      <c r="N821" s="155" t="str">
        <f>IF(ISBLANK('Beladung des Speichers'!A821),"",SUMIFS('Entladung des Speichers'!$E$17:$E$1001,'Entladung des Speichers'!$A$17:$A$1001,'Ergebnis (detailliert)'!$A$17:$A$300))</f>
        <v/>
      </c>
      <c r="O821" s="113" t="str">
        <f t="shared" si="51"/>
        <v/>
      </c>
      <c r="P821" s="17" t="str">
        <f>IFERROR(IF(A821="","",N821*'Ergebnis (detailliert)'!J821/'Ergebnis (detailliert)'!I821),0)</f>
        <v/>
      </c>
      <c r="Q821" s="95" t="str">
        <f t="shared" si="52"/>
        <v/>
      </c>
      <c r="R821" s="96" t="str">
        <f t="shared" si="53"/>
        <v/>
      </c>
      <c r="S821" s="97" t="str">
        <f>IF(A821="","",IF(LOOKUP(A821,Stammdaten!$A$17:$A$1001,Stammdaten!$G$17:$G$1001)="Nein",0,IF(ISBLANK('Beladung des Speichers'!A821),"",ROUND(MIN(J821,Q821)*-1,2))))</f>
        <v/>
      </c>
    </row>
    <row r="822" spans="1:19" x14ac:dyDescent="0.2">
      <c r="A822" s="98" t="str">
        <f>IF('Beladung des Speichers'!A822="","",'Beladung des Speichers'!A822)</f>
        <v/>
      </c>
      <c r="B822" s="98" t="str">
        <f>IF('Beladung des Speichers'!B822="","",'Beladung des Speichers'!B822)</f>
        <v/>
      </c>
      <c r="C822" s="150" t="str">
        <f>IF(ISBLANK('Beladung des Speichers'!A822),"",SUMIFS('Beladung des Speichers'!$C$17:$C$300,'Beladung des Speichers'!$A$17:$A$300,A822)-SUMIFS('Entladung des Speichers'!$C$17:$C$300,'Entladung des Speichers'!$A$17:$A$300,A822)+SUMIFS(Füllstände!$B$17:$B$299,Füllstände!$A$17:$A$299,A822)-SUMIFS(Füllstände!$C$17:$C$299,Füllstände!$A$17:$A$299,A822))</f>
        <v/>
      </c>
      <c r="D822" s="151" t="str">
        <f>IF(ISBLANK('Beladung des Speichers'!A822),"",C822*'Beladung des Speichers'!C822/SUMIFS('Beladung des Speichers'!$C$17:$C$300,'Beladung des Speichers'!$A$17:$A$300,A822))</f>
        <v/>
      </c>
      <c r="E822" s="152" t="str">
        <f>IF(ISBLANK('Beladung des Speichers'!A822),"",1/SUMIFS('Beladung des Speichers'!$C$17:$C$300,'Beladung des Speichers'!$A$17:$A$300,A822)*C822*SUMIF($A$17:$A$300,A822,'Beladung des Speichers'!$E$17:$E$300))</f>
        <v/>
      </c>
      <c r="F822" s="153" t="str">
        <f>IF(ISBLANK('Beladung des Speichers'!A822),"",IF(C822=0,"0,00",D822/C822*E822))</f>
        <v/>
      </c>
      <c r="G822" s="154" t="str">
        <f>IF(ISBLANK('Beladung des Speichers'!A822),"",SUMIFS('Beladung des Speichers'!$C$17:$C$300,'Beladung des Speichers'!$A$17:$A$300,A822))</f>
        <v/>
      </c>
      <c r="H822" s="112" t="str">
        <f>IF(ISBLANK('Beladung des Speichers'!A822),"",'Beladung des Speichers'!C822)</f>
        <v/>
      </c>
      <c r="I822" s="155" t="str">
        <f>IF(ISBLANK('Beladung des Speichers'!A822),"",SUMIFS('Beladung des Speichers'!$E$17:$E$1001,'Beladung des Speichers'!$A$17:$A$1001,'Ergebnis (detailliert)'!A822))</f>
        <v/>
      </c>
      <c r="J822" s="113" t="str">
        <f>IF(ISBLANK('Beladung des Speichers'!A822),"",'Beladung des Speichers'!E822)</f>
        <v/>
      </c>
      <c r="K822" s="155" t="str">
        <f>IF(ISBLANK('Beladung des Speichers'!A822),"",SUMIFS('Entladung des Speichers'!$C$17:$C$1001,'Entladung des Speichers'!$A$17:$A$1001,'Ergebnis (detailliert)'!A822))</f>
        <v/>
      </c>
      <c r="L822" s="156" t="str">
        <f t="shared" si="50"/>
        <v/>
      </c>
      <c r="M822" s="156" t="str">
        <f>IF(ISBLANK('Entladung des Speichers'!A822),"",'Entladung des Speichers'!C822)</f>
        <v/>
      </c>
      <c r="N822" s="155" t="str">
        <f>IF(ISBLANK('Beladung des Speichers'!A822),"",SUMIFS('Entladung des Speichers'!$E$17:$E$1001,'Entladung des Speichers'!$A$17:$A$1001,'Ergebnis (detailliert)'!$A$17:$A$300))</f>
        <v/>
      </c>
      <c r="O822" s="113" t="str">
        <f t="shared" si="51"/>
        <v/>
      </c>
      <c r="P822" s="17" t="str">
        <f>IFERROR(IF(A822="","",N822*'Ergebnis (detailliert)'!J822/'Ergebnis (detailliert)'!I822),0)</f>
        <v/>
      </c>
      <c r="Q822" s="95" t="str">
        <f t="shared" si="52"/>
        <v/>
      </c>
      <c r="R822" s="96" t="str">
        <f t="shared" si="53"/>
        <v/>
      </c>
      <c r="S822" s="97" t="str">
        <f>IF(A822="","",IF(LOOKUP(A822,Stammdaten!$A$17:$A$1001,Stammdaten!$G$17:$G$1001)="Nein",0,IF(ISBLANK('Beladung des Speichers'!A822),"",ROUND(MIN(J822,Q822)*-1,2))))</f>
        <v/>
      </c>
    </row>
    <row r="823" spans="1:19" x14ac:dyDescent="0.2">
      <c r="A823" s="98" t="str">
        <f>IF('Beladung des Speichers'!A823="","",'Beladung des Speichers'!A823)</f>
        <v/>
      </c>
      <c r="B823" s="98" t="str">
        <f>IF('Beladung des Speichers'!B823="","",'Beladung des Speichers'!B823)</f>
        <v/>
      </c>
      <c r="C823" s="150" t="str">
        <f>IF(ISBLANK('Beladung des Speichers'!A823),"",SUMIFS('Beladung des Speichers'!$C$17:$C$300,'Beladung des Speichers'!$A$17:$A$300,A823)-SUMIFS('Entladung des Speichers'!$C$17:$C$300,'Entladung des Speichers'!$A$17:$A$300,A823)+SUMIFS(Füllstände!$B$17:$B$299,Füllstände!$A$17:$A$299,A823)-SUMIFS(Füllstände!$C$17:$C$299,Füllstände!$A$17:$A$299,A823))</f>
        <v/>
      </c>
      <c r="D823" s="151" t="str">
        <f>IF(ISBLANK('Beladung des Speichers'!A823),"",C823*'Beladung des Speichers'!C823/SUMIFS('Beladung des Speichers'!$C$17:$C$300,'Beladung des Speichers'!$A$17:$A$300,A823))</f>
        <v/>
      </c>
      <c r="E823" s="152" t="str">
        <f>IF(ISBLANK('Beladung des Speichers'!A823),"",1/SUMIFS('Beladung des Speichers'!$C$17:$C$300,'Beladung des Speichers'!$A$17:$A$300,A823)*C823*SUMIF($A$17:$A$300,A823,'Beladung des Speichers'!$E$17:$E$300))</f>
        <v/>
      </c>
      <c r="F823" s="153" t="str">
        <f>IF(ISBLANK('Beladung des Speichers'!A823),"",IF(C823=0,"0,00",D823/C823*E823))</f>
        <v/>
      </c>
      <c r="G823" s="154" t="str">
        <f>IF(ISBLANK('Beladung des Speichers'!A823),"",SUMIFS('Beladung des Speichers'!$C$17:$C$300,'Beladung des Speichers'!$A$17:$A$300,A823))</f>
        <v/>
      </c>
      <c r="H823" s="112" t="str">
        <f>IF(ISBLANK('Beladung des Speichers'!A823),"",'Beladung des Speichers'!C823)</f>
        <v/>
      </c>
      <c r="I823" s="155" t="str">
        <f>IF(ISBLANK('Beladung des Speichers'!A823),"",SUMIFS('Beladung des Speichers'!$E$17:$E$1001,'Beladung des Speichers'!$A$17:$A$1001,'Ergebnis (detailliert)'!A823))</f>
        <v/>
      </c>
      <c r="J823" s="113" t="str">
        <f>IF(ISBLANK('Beladung des Speichers'!A823),"",'Beladung des Speichers'!E823)</f>
        <v/>
      </c>
      <c r="K823" s="155" t="str">
        <f>IF(ISBLANK('Beladung des Speichers'!A823),"",SUMIFS('Entladung des Speichers'!$C$17:$C$1001,'Entladung des Speichers'!$A$17:$A$1001,'Ergebnis (detailliert)'!A823))</f>
        <v/>
      </c>
      <c r="L823" s="156" t="str">
        <f t="shared" si="50"/>
        <v/>
      </c>
      <c r="M823" s="156" t="str">
        <f>IF(ISBLANK('Entladung des Speichers'!A823),"",'Entladung des Speichers'!C823)</f>
        <v/>
      </c>
      <c r="N823" s="155" t="str">
        <f>IF(ISBLANK('Beladung des Speichers'!A823),"",SUMIFS('Entladung des Speichers'!$E$17:$E$1001,'Entladung des Speichers'!$A$17:$A$1001,'Ergebnis (detailliert)'!$A$17:$A$300))</f>
        <v/>
      </c>
      <c r="O823" s="113" t="str">
        <f t="shared" si="51"/>
        <v/>
      </c>
      <c r="P823" s="17" t="str">
        <f>IFERROR(IF(A823="","",N823*'Ergebnis (detailliert)'!J823/'Ergebnis (detailliert)'!I823),0)</f>
        <v/>
      </c>
      <c r="Q823" s="95" t="str">
        <f t="shared" si="52"/>
        <v/>
      </c>
      <c r="R823" s="96" t="str">
        <f t="shared" si="53"/>
        <v/>
      </c>
      <c r="S823" s="97" t="str">
        <f>IF(A823="","",IF(LOOKUP(A823,Stammdaten!$A$17:$A$1001,Stammdaten!$G$17:$G$1001)="Nein",0,IF(ISBLANK('Beladung des Speichers'!A823),"",ROUND(MIN(J823,Q823)*-1,2))))</f>
        <v/>
      </c>
    </row>
    <row r="824" spans="1:19" x14ac:dyDescent="0.2">
      <c r="A824" s="98" t="str">
        <f>IF('Beladung des Speichers'!A824="","",'Beladung des Speichers'!A824)</f>
        <v/>
      </c>
      <c r="B824" s="98" t="str">
        <f>IF('Beladung des Speichers'!B824="","",'Beladung des Speichers'!B824)</f>
        <v/>
      </c>
      <c r="C824" s="150" t="str">
        <f>IF(ISBLANK('Beladung des Speichers'!A824),"",SUMIFS('Beladung des Speichers'!$C$17:$C$300,'Beladung des Speichers'!$A$17:$A$300,A824)-SUMIFS('Entladung des Speichers'!$C$17:$C$300,'Entladung des Speichers'!$A$17:$A$300,A824)+SUMIFS(Füllstände!$B$17:$B$299,Füllstände!$A$17:$A$299,A824)-SUMIFS(Füllstände!$C$17:$C$299,Füllstände!$A$17:$A$299,A824))</f>
        <v/>
      </c>
      <c r="D824" s="151" t="str">
        <f>IF(ISBLANK('Beladung des Speichers'!A824),"",C824*'Beladung des Speichers'!C824/SUMIFS('Beladung des Speichers'!$C$17:$C$300,'Beladung des Speichers'!$A$17:$A$300,A824))</f>
        <v/>
      </c>
      <c r="E824" s="152" t="str">
        <f>IF(ISBLANK('Beladung des Speichers'!A824),"",1/SUMIFS('Beladung des Speichers'!$C$17:$C$300,'Beladung des Speichers'!$A$17:$A$300,A824)*C824*SUMIF($A$17:$A$300,A824,'Beladung des Speichers'!$E$17:$E$300))</f>
        <v/>
      </c>
      <c r="F824" s="153" t="str">
        <f>IF(ISBLANK('Beladung des Speichers'!A824),"",IF(C824=0,"0,00",D824/C824*E824))</f>
        <v/>
      </c>
      <c r="G824" s="154" t="str">
        <f>IF(ISBLANK('Beladung des Speichers'!A824),"",SUMIFS('Beladung des Speichers'!$C$17:$C$300,'Beladung des Speichers'!$A$17:$A$300,A824))</f>
        <v/>
      </c>
      <c r="H824" s="112" t="str">
        <f>IF(ISBLANK('Beladung des Speichers'!A824),"",'Beladung des Speichers'!C824)</f>
        <v/>
      </c>
      <c r="I824" s="155" t="str">
        <f>IF(ISBLANK('Beladung des Speichers'!A824),"",SUMIFS('Beladung des Speichers'!$E$17:$E$1001,'Beladung des Speichers'!$A$17:$A$1001,'Ergebnis (detailliert)'!A824))</f>
        <v/>
      </c>
      <c r="J824" s="113" t="str">
        <f>IF(ISBLANK('Beladung des Speichers'!A824),"",'Beladung des Speichers'!E824)</f>
        <v/>
      </c>
      <c r="K824" s="155" t="str">
        <f>IF(ISBLANK('Beladung des Speichers'!A824),"",SUMIFS('Entladung des Speichers'!$C$17:$C$1001,'Entladung des Speichers'!$A$17:$A$1001,'Ergebnis (detailliert)'!A824))</f>
        <v/>
      </c>
      <c r="L824" s="156" t="str">
        <f t="shared" si="50"/>
        <v/>
      </c>
      <c r="M824" s="156" t="str">
        <f>IF(ISBLANK('Entladung des Speichers'!A824),"",'Entladung des Speichers'!C824)</f>
        <v/>
      </c>
      <c r="N824" s="155" t="str">
        <f>IF(ISBLANK('Beladung des Speichers'!A824),"",SUMIFS('Entladung des Speichers'!$E$17:$E$1001,'Entladung des Speichers'!$A$17:$A$1001,'Ergebnis (detailliert)'!$A$17:$A$300))</f>
        <v/>
      </c>
      <c r="O824" s="113" t="str">
        <f t="shared" si="51"/>
        <v/>
      </c>
      <c r="P824" s="17" t="str">
        <f>IFERROR(IF(A824="","",N824*'Ergebnis (detailliert)'!J824/'Ergebnis (detailliert)'!I824),0)</f>
        <v/>
      </c>
      <c r="Q824" s="95" t="str">
        <f t="shared" si="52"/>
        <v/>
      </c>
      <c r="R824" s="96" t="str">
        <f t="shared" si="53"/>
        <v/>
      </c>
      <c r="S824" s="97" t="str">
        <f>IF(A824="","",IF(LOOKUP(A824,Stammdaten!$A$17:$A$1001,Stammdaten!$G$17:$G$1001)="Nein",0,IF(ISBLANK('Beladung des Speichers'!A824),"",ROUND(MIN(J824,Q824)*-1,2))))</f>
        <v/>
      </c>
    </row>
    <row r="825" spans="1:19" x14ac:dyDescent="0.2">
      <c r="A825" s="98" t="str">
        <f>IF('Beladung des Speichers'!A825="","",'Beladung des Speichers'!A825)</f>
        <v/>
      </c>
      <c r="B825" s="98" t="str">
        <f>IF('Beladung des Speichers'!B825="","",'Beladung des Speichers'!B825)</f>
        <v/>
      </c>
      <c r="C825" s="150" t="str">
        <f>IF(ISBLANK('Beladung des Speichers'!A825),"",SUMIFS('Beladung des Speichers'!$C$17:$C$300,'Beladung des Speichers'!$A$17:$A$300,A825)-SUMIFS('Entladung des Speichers'!$C$17:$C$300,'Entladung des Speichers'!$A$17:$A$300,A825)+SUMIFS(Füllstände!$B$17:$B$299,Füllstände!$A$17:$A$299,A825)-SUMIFS(Füllstände!$C$17:$C$299,Füllstände!$A$17:$A$299,A825))</f>
        <v/>
      </c>
      <c r="D825" s="151" t="str">
        <f>IF(ISBLANK('Beladung des Speichers'!A825),"",C825*'Beladung des Speichers'!C825/SUMIFS('Beladung des Speichers'!$C$17:$C$300,'Beladung des Speichers'!$A$17:$A$300,A825))</f>
        <v/>
      </c>
      <c r="E825" s="152" t="str">
        <f>IF(ISBLANK('Beladung des Speichers'!A825),"",1/SUMIFS('Beladung des Speichers'!$C$17:$C$300,'Beladung des Speichers'!$A$17:$A$300,A825)*C825*SUMIF($A$17:$A$300,A825,'Beladung des Speichers'!$E$17:$E$300))</f>
        <v/>
      </c>
      <c r="F825" s="153" t="str">
        <f>IF(ISBLANK('Beladung des Speichers'!A825),"",IF(C825=0,"0,00",D825/C825*E825))</f>
        <v/>
      </c>
      <c r="G825" s="154" t="str">
        <f>IF(ISBLANK('Beladung des Speichers'!A825),"",SUMIFS('Beladung des Speichers'!$C$17:$C$300,'Beladung des Speichers'!$A$17:$A$300,A825))</f>
        <v/>
      </c>
      <c r="H825" s="112" t="str">
        <f>IF(ISBLANK('Beladung des Speichers'!A825),"",'Beladung des Speichers'!C825)</f>
        <v/>
      </c>
      <c r="I825" s="155" t="str">
        <f>IF(ISBLANK('Beladung des Speichers'!A825),"",SUMIFS('Beladung des Speichers'!$E$17:$E$1001,'Beladung des Speichers'!$A$17:$A$1001,'Ergebnis (detailliert)'!A825))</f>
        <v/>
      </c>
      <c r="J825" s="113" t="str">
        <f>IF(ISBLANK('Beladung des Speichers'!A825),"",'Beladung des Speichers'!E825)</f>
        <v/>
      </c>
      <c r="K825" s="155" t="str">
        <f>IF(ISBLANK('Beladung des Speichers'!A825),"",SUMIFS('Entladung des Speichers'!$C$17:$C$1001,'Entladung des Speichers'!$A$17:$A$1001,'Ergebnis (detailliert)'!A825))</f>
        <v/>
      </c>
      <c r="L825" s="156" t="str">
        <f t="shared" si="50"/>
        <v/>
      </c>
      <c r="M825" s="156" t="str">
        <f>IF(ISBLANK('Entladung des Speichers'!A825),"",'Entladung des Speichers'!C825)</f>
        <v/>
      </c>
      <c r="N825" s="155" t="str">
        <f>IF(ISBLANK('Beladung des Speichers'!A825),"",SUMIFS('Entladung des Speichers'!$E$17:$E$1001,'Entladung des Speichers'!$A$17:$A$1001,'Ergebnis (detailliert)'!$A$17:$A$300))</f>
        <v/>
      </c>
      <c r="O825" s="113" t="str">
        <f t="shared" si="51"/>
        <v/>
      </c>
      <c r="P825" s="17" t="str">
        <f>IFERROR(IF(A825="","",N825*'Ergebnis (detailliert)'!J825/'Ergebnis (detailliert)'!I825),0)</f>
        <v/>
      </c>
      <c r="Q825" s="95" t="str">
        <f t="shared" si="52"/>
        <v/>
      </c>
      <c r="R825" s="96" t="str">
        <f t="shared" si="53"/>
        <v/>
      </c>
      <c r="S825" s="97" t="str">
        <f>IF(A825="","",IF(LOOKUP(A825,Stammdaten!$A$17:$A$1001,Stammdaten!$G$17:$G$1001)="Nein",0,IF(ISBLANK('Beladung des Speichers'!A825),"",ROUND(MIN(J825,Q825)*-1,2))))</f>
        <v/>
      </c>
    </row>
    <row r="826" spans="1:19" x14ac:dyDescent="0.2">
      <c r="A826" s="98" t="str">
        <f>IF('Beladung des Speichers'!A826="","",'Beladung des Speichers'!A826)</f>
        <v/>
      </c>
      <c r="B826" s="98" t="str">
        <f>IF('Beladung des Speichers'!B826="","",'Beladung des Speichers'!B826)</f>
        <v/>
      </c>
      <c r="C826" s="150" t="str">
        <f>IF(ISBLANK('Beladung des Speichers'!A826),"",SUMIFS('Beladung des Speichers'!$C$17:$C$300,'Beladung des Speichers'!$A$17:$A$300,A826)-SUMIFS('Entladung des Speichers'!$C$17:$C$300,'Entladung des Speichers'!$A$17:$A$300,A826)+SUMIFS(Füllstände!$B$17:$B$299,Füllstände!$A$17:$A$299,A826)-SUMIFS(Füllstände!$C$17:$C$299,Füllstände!$A$17:$A$299,A826))</f>
        <v/>
      </c>
      <c r="D826" s="151" t="str">
        <f>IF(ISBLANK('Beladung des Speichers'!A826),"",C826*'Beladung des Speichers'!C826/SUMIFS('Beladung des Speichers'!$C$17:$C$300,'Beladung des Speichers'!$A$17:$A$300,A826))</f>
        <v/>
      </c>
      <c r="E826" s="152" t="str">
        <f>IF(ISBLANK('Beladung des Speichers'!A826),"",1/SUMIFS('Beladung des Speichers'!$C$17:$C$300,'Beladung des Speichers'!$A$17:$A$300,A826)*C826*SUMIF($A$17:$A$300,A826,'Beladung des Speichers'!$E$17:$E$300))</f>
        <v/>
      </c>
      <c r="F826" s="153" t="str">
        <f>IF(ISBLANK('Beladung des Speichers'!A826),"",IF(C826=0,"0,00",D826/C826*E826))</f>
        <v/>
      </c>
      <c r="G826" s="154" t="str">
        <f>IF(ISBLANK('Beladung des Speichers'!A826),"",SUMIFS('Beladung des Speichers'!$C$17:$C$300,'Beladung des Speichers'!$A$17:$A$300,A826))</f>
        <v/>
      </c>
      <c r="H826" s="112" t="str">
        <f>IF(ISBLANK('Beladung des Speichers'!A826),"",'Beladung des Speichers'!C826)</f>
        <v/>
      </c>
      <c r="I826" s="155" t="str">
        <f>IF(ISBLANK('Beladung des Speichers'!A826),"",SUMIFS('Beladung des Speichers'!$E$17:$E$1001,'Beladung des Speichers'!$A$17:$A$1001,'Ergebnis (detailliert)'!A826))</f>
        <v/>
      </c>
      <c r="J826" s="113" t="str">
        <f>IF(ISBLANK('Beladung des Speichers'!A826),"",'Beladung des Speichers'!E826)</f>
        <v/>
      </c>
      <c r="K826" s="155" t="str">
        <f>IF(ISBLANK('Beladung des Speichers'!A826),"",SUMIFS('Entladung des Speichers'!$C$17:$C$1001,'Entladung des Speichers'!$A$17:$A$1001,'Ergebnis (detailliert)'!A826))</f>
        <v/>
      </c>
      <c r="L826" s="156" t="str">
        <f t="shared" si="50"/>
        <v/>
      </c>
      <c r="M826" s="156" t="str">
        <f>IF(ISBLANK('Entladung des Speichers'!A826),"",'Entladung des Speichers'!C826)</f>
        <v/>
      </c>
      <c r="N826" s="155" t="str">
        <f>IF(ISBLANK('Beladung des Speichers'!A826),"",SUMIFS('Entladung des Speichers'!$E$17:$E$1001,'Entladung des Speichers'!$A$17:$A$1001,'Ergebnis (detailliert)'!$A$17:$A$300))</f>
        <v/>
      </c>
      <c r="O826" s="113" t="str">
        <f t="shared" si="51"/>
        <v/>
      </c>
      <c r="P826" s="17" t="str">
        <f>IFERROR(IF(A826="","",N826*'Ergebnis (detailliert)'!J826/'Ergebnis (detailliert)'!I826),0)</f>
        <v/>
      </c>
      <c r="Q826" s="95" t="str">
        <f t="shared" si="52"/>
        <v/>
      </c>
      <c r="R826" s="96" t="str">
        <f t="shared" si="53"/>
        <v/>
      </c>
      <c r="S826" s="97" t="str">
        <f>IF(A826="","",IF(LOOKUP(A826,Stammdaten!$A$17:$A$1001,Stammdaten!$G$17:$G$1001)="Nein",0,IF(ISBLANK('Beladung des Speichers'!A826),"",ROUND(MIN(J826,Q826)*-1,2))))</f>
        <v/>
      </c>
    </row>
    <row r="827" spans="1:19" x14ac:dyDescent="0.2">
      <c r="A827" s="98" t="str">
        <f>IF('Beladung des Speichers'!A827="","",'Beladung des Speichers'!A827)</f>
        <v/>
      </c>
      <c r="B827" s="98" t="str">
        <f>IF('Beladung des Speichers'!B827="","",'Beladung des Speichers'!B827)</f>
        <v/>
      </c>
      <c r="C827" s="150" t="str">
        <f>IF(ISBLANK('Beladung des Speichers'!A827),"",SUMIFS('Beladung des Speichers'!$C$17:$C$300,'Beladung des Speichers'!$A$17:$A$300,A827)-SUMIFS('Entladung des Speichers'!$C$17:$C$300,'Entladung des Speichers'!$A$17:$A$300,A827)+SUMIFS(Füllstände!$B$17:$B$299,Füllstände!$A$17:$A$299,A827)-SUMIFS(Füllstände!$C$17:$C$299,Füllstände!$A$17:$A$299,A827))</f>
        <v/>
      </c>
      <c r="D827" s="151" t="str">
        <f>IF(ISBLANK('Beladung des Speichers'!A827),"",C827*'Beladung des Speichers'!C827/SUMIFS('Beladung des Speichers'!$C$17:$C$300,'Beladung des Speichers'!$A$17:$A$300,A827))</f>
        <v/>
      </c>
      <c r="E827" s="152" t="str">
        <f>IF(ISBLANK('Beladung des Speichers'!A827),"",1/SUMIFS('Beladung des Speichers'!$C$17:$C$300,'Beladung des Speichers'!$A$17:$A$300,A827)*C827*SUMIF($A$17:$A$300,A827,'Beladung des Speichers'!$E$17:$E$300))</f>
        <v/>
      </c>
      <c r="F827" s="153" t="str">
        <f>IF(ISBLANK('Beladung des Speichers'!A827),"",IF(C827=0,"0,00",D827/C827*E827))</f>
        <v/>
      </c>
      <c r="G827" s="154" t="str">
        <f>IF(ISBLANK('Beladung des Speichers'!A827),"",SUMIFS('Beladung des Speichers'!$C$17:$C$300,'Beladung des Speichers'!$A$17:$A$300,A827))</f>
        <v/>
      </c>
      <c r="H827" s="112" t="str">
        <f>IF(ISBLANK('Beladung des Speichers'!A827),"",'Beladung des Speichers'!C827)</f>
        <v/>
      </c>
      <c r="I827" s="155" t="str">
        <f>IF(ISBLANK('Beladung des Speichers'!A827),"",SUMIFS('Beladung des Speichers'!$E$17:$E$1001,'Beladung des Speichers'!$A$17:$A$1001,'Ergebnis (detailliert)'!A827))</f>
        <v/>
      </c>
      <c r="J827" s="113" t="str">
        <f>IF(ISBLANK('Beladung des Speichers'!A827),"",'Beladung des Speichers'!E827)</f>
        <v/>
      </c>
      <c r="K827" s="155" t="str">
        <f>IF(ISBLANK('Beladung des Speichers'!A827),"",SUMIFS('Entladung des Speichers'!$C$17:$C$1001,'Entladung des Speichers'!$A$17:$A$1001,'Ergebnis (detailliert)'!A827))</f>
        <v/>
      </c>
      <c r="L827" s="156" t="str">
        <f t="shared" si="50"/>
        <v/>
      </c>
      <c r="M827" s="156" t="str">
        <f>IF(ISBLANK('Entladung des Speichers'!A827),"",'Entladung des Speichers'!C827)</f>
        <v/>
      </c>
      <c r="N827" s="155" t="str">
        <f>IF(ISBLANK('Beladung des Speichers'!A827),"",SUMIFS('Entladung des Speichers'!$E$17:$E$1001,'Entladung des Speichers'!$A$17:$A$1001,'Ergebnis (detailliert)'!$A$17:$A$300))</f>
        <v/>
      </c>
      <c r="O827" s="113" t="str">
        <f t="shared" si="51"/>
        <v/>
      </c>
      <c r="P827" s="17" t="str">
        <f>IFERROR(IF(A827="","",N827*'Ergebnis (detailliert)'!J827/'Ergebnis (detailliert)'!I827),0)</f>
        <v/>
      </c>
      <c r="Q827" s="95" t="str">
        <f t="shared" si="52"/>
        <v/>
      </c>
      <c r="R827" s="96" t="str">
        <f t="shared" si="53"/>
        <v/>
      </c>
      <c r="S827" s="97" t="str">
        <f>IF(A827="","",IF(LOOKUP(A827,Stammdaten!$A$17:$A$1001,Stammdaten!$G$17:$G$1001)="Nein",0,IF(ISBLANK('Beladung des Speichers'!A827),"",ROUND(MIN(J827,Q827)*-1,2))))</f>
        <v/>
      </c>
    </row>
    <row r="828" spans="1:19" x14ac:dyDescent="0.2">
      <c r="A828" s="98" t="str">
        <f>IF('Beladung des Speichers'!A828="","",'Beladung des Speichers'!A828)</f>
        <v/>
      </c>
      <c r="B828" s="98" t="str">
        <f>IF('Beladung des Speichers'!B828="","",'Beladung des Speichers'!B828)</f>
        <v/>
      </c>
      <c r="C828" s="150" t="str">
        <f>IF(ISBLANK('Beladung des Speichers'!A828),"",SUMIFS('Beladung des Speichers'!$C$17:$C$300,'Beladung des Speichers'!$A$17:$A$300,A828)-SUMIFS('Entladung des Speichers'!$C$17:$C$300,'Entladung des Speichers'!$A$17:$A$300,A828)+SUMIFS(Füllstände!$B$17:$B$299,Füllstände!$A$17:$A$299,A828)-SUMIFS(Füllstände!$C$17:$C$299,Füllstände!$A$17:$A$299,A828))</f>
        <v/>
      </c>
      <c r="D828" s="151" t="str">
        <f>IF(ISBLANK('Beladung des Speichers'!A828),"",C828*'Beladung des Speichers'!C828/SUMIFS('Beladung des Speichers'!$C$17:$C$300,'Beladung des Speichers'!$A$17:$A$300,A828))</f>
        <v/>
      </c>
      <c r="E828" s="152" t="str">
        <f>IF(ISBLANK('Beladung des Speichers'!A828),"",1/SUMIFS('Beladung des Speichers'!$C$17:$C$300,'Beladung des Speichers'!$A$17:$A$300,A828)*C828*SUMIF($A$17:$A$300,A828,'Beladung des Speichers'!$E$17:$E$300))</f>
        <v/>
      </c>
      <c r="F828" s="153" t="str">
        <f>IF(ISBLANK('Beladung des Speichers'!A828),"",IF(C828=0,"0,00",D828/C828*E828))</f>
        <v/>
      </c>
      <c r="G828" s="154" t="str">
        <f>IF(ISBLANK('Beladung des Speichers'!A828),"",SUMIFS('Beladung des Speichers'!$C$17:$C$300,'Beladung des Speichers'!$A$17:$A$300,A828))</f>
        <v/>
      </c>
      <c r="H828" s="112" t="str">
        <f>IF(ISBLANK('Beladung des Speichers'!A828),"",'Beladung des Speichers'!C828)</f>
        <v/>
      </c>
      <c r="I828" s="155" t="str">
        <f>IF(ISBLANK('Beladung des Speichers'!A828),"",SUMIFS('Beladung des Speichers'!$E$17:$E$1001,'Beladung des Speichers'!$A$17:$A$1001,'Ergebnis (detailliert)'!A828))</f>
        <v/>
      </c>
      <c r="J828" s="113" t="str">
        <f>IF(ISBLANK('Beladung des Speichers'!A828),"",'Beladung des Speichers'!E828)</f>
        <v/>
      </c>
      <c r="K828" s="155" t="str">
        <f>IF(ISBLANK('Beladung des Speichers'!A828),"",SUMIFS('Entladung des Speichers'!$C$17:$C$1001,'Entladung des Speichers'!$A$17:$A$1001,'Ergebnis (detailliert)'!A828))</f>
        <v/>
      </c>
      <c r="L828" s="156" t="str">
        <f t="shared" si="50"/>
        <v/>
      </c>
      <c r="M828" s="156" t="str">
        <f>IF(ISBLANK('Entladung des Speichers'!A828),"",'Entladung des Speichers'!C828)</f>
        <v/>
      </c>
      <c r="N828" s="155" t="str">
        <f>IF(ISBLANK('Beladung des Speichers'!A828),"",SUMIFS('Entladung des Speichers'!$E$17:$E$1001,'Entladung des Speichers'!$A$17:$A$1001,'Ergebnis (detailliert)'!$A$17:$A$300))</f>
        <v/>
      </c>
      <c r="O828" s="113" t="str">
        <f t="shared" si="51"/>
        <v/>
      </c>
      <c r="P828" s="17" t="str">
        <f>IFERROR(IF(A828="","",N828*'Ergebnis (detailliert)'!J828/'Ergebnis (detailliert)'!I828),0)</f>
        <v/>
      </c>
      <c r="Q828" s="95" t="str">
        <f t="shared" si="52"/>
        <v/>
      </c>
      <c r="R828" s="96" t="str">
        <f t="shared" si="53"/>
        <v/>
      </c>
      <c r="S828" s="97" t="str">
        <f>IF(A828="","",IF(LOOKUP(A828,Stammdaten!$A$17:$A$1001,Stammdaten!$G$17:$G$1001)="Nein",0,IF(ISBLANK('Beladung des Speichers'!A828),"",ROUND(MIN(J828,Q828)*-1,2))))</f>
        <v/>
      </c>
    </row>
    <row r="829" spans="1:19" x14ac:dyDescent="0.2">
      <c r="A829" s="98" t="str">
        <f>IF('Beladung des Speichers'!A829="","",'Beladung des Speichers'!A829)</f>
        <v/>
      </c>
      <c r="B829" s="98" t="str">
        <f>IF('Beladung des Speichers'!B829="","",'Beladung des Speichers'!B829)</f>
        <v/>
      </c>
      <c r="C829" s="150" t="str">
        <f>IF(ISBLANK('Beladung des Speichers'!A829),"",SUMIFS('Beladung des Speichers'!$C$17:$C$300,'Beladung des Speichers'!$A$17:$A$300,A829)-SUMIFS('Entladung des Speichers'!$C$17:$C$300,'Entladung des Speichers'!$A$17:$A$300,A829)+SUMIFS(Füllstände!$B$17:$B$299,Füllstände!$A$17:$A$299,A829)-SUMIFS(Füllstände!$C$17:$C$299,Füllstände!$A$17:$A$299,A829))</f>
        <v/>
      </c>
      <c r="D829" s="151" t="str">
        <f>IF(ISBLANK('Beladung des Speichers'!A829),"",C829*'Beladung des Speichers'!C829/SUMIFS('Beladung des Speichers'!$C$17:$C$300,'Beladung des Speichers'!$A$17:$A$300,A829))</f>
        <v/>
      </c>
      <c r="E829" s="152" t="str">
        <f>IF(ISBLANK('Beladung des Speichers'!A829),"",1/SUMIFS('Beladung des Speichers'!$C$17:$C$300,'Beladung des Speichers'!$A$17:$A$300,A829)*C829*SUMIF($A$17:$A$300,A829,'Beladung des Speichers'!$E$17:$E$300))</f>
        <v/>
      </c>
      <c r="F829" s="153" t="str">
        <f>IF(ISBLANK('Beladung des Speichers'!A829),"",IF(C829=0,"0,00",D829/C829*E829))</f>
        <v/>
      </c>
      <c r="G829" s="154" t="str">
        <f>IF(ISBLANK('Beladung des Speichers'!A829),"",SUMIFS('Beladung des Speichers'!$C$17:$C$300,'Beladung des Speichers'!$A$17:$A$300,A829))</f>
        <v/>
      </c>
      <c r="H829" s="112" t="str">
        <f>IF(ISBLANK('Beladung des Speichers'!A829),"",'Beladung des Speichers'!C829)</f>
        <v/>
      </c>
      <c r="I829" s="155" t="str">
        <f>IF(ISBLANK('Beladung des Speichers'!A829),"",SUMIFS('Beladung des Speichers'!$E$17:$E$1001,'Beladung des Speichers'!$A$17:$A$1001,'Ergebnis (detailliert)'!A829))</f>
        <v/>
      </c>
      <c r="J829" s="113" t="str">
        <f>IF(ISBLANK('Beladung des Speichers'!A829),"",'Beladung des Speichers'!E829)</f>
        <v/>
      </c>
      <c r="K829" s="155" t="str">
        <f>IF(ISBLANK('Beladung des Speichers'!A829),"",SUMIFS('Entladung des Speichers'!$C$17:$C$1001,'Entladung des Speichers'!$A$17:$A$1001,'Ergebnis (detailliert)'!A829))</f>
        <v/>
      </c>
      <c r="L829" s="156" t="str">
        <f t="shared" si="50"/>
        <v/>
      </c>
      <c r="M829" s="156" t="str">
        <f>IF(ISBLANK('Entladung des Speichers'!A829),"",'Entladung des Speichers'!C829)</f>
        <v/>
      </c>
      <c r="N829" s="155" t="str">
        <f>IF(ISBLANK('Beladung des Speichers'!A829),"",SUMIFS('Entladung des Speichers'!$E$17:$E$1001,'Entladung des Speichers'!$A$17:$A$1001,'Ergebnis (detailliert)'!$A$17:$A$300))</f>
        <v/>
      </c>
      <c r="O829" s="113" t="str">
        <f t="shared" si="51"/>
        <v/>
      </c>
      <c r="P829" s="17" t="str">
        <f>IFERROR(IF(A829="","",N829*'Ergebnis (detailliert)'!J829/'Ergebnis (detailliert)'!I829),0)</f>
        <v/>
      </c>
      <c r="Q829" s="95" t="str">
        <f t="shared" si="52"/>
        <v/>
      </c>
      <c r="R829" s="96" t="str">
        <f t="shared" si="53"/>
        <v/>
      </c>
      <c r="S829" s="97" t="str">
        <f>IF(A829="","",IF(LOOKUP(A829,Stammdaten!$A$17:$A$1001,Stammdaten!$G$17:$G$1001)="Nein",0,IF(ISBLANK('Beladung des Speichers'!A829),"",ROUND(MIN(J829,Q829)*-1,2))))</f>
        <v/>
      </c>
    </row>
    <row r="830" spans="1:19" x14ac:dyDescent="0.2">
      <c r="A830" s="98" t="str">
        <f>IF('Beladung des Speichers'!A830="","",'Beladung des Speichers'!A830)</f>
        <v/>
      </c>
      <c r="B830" s="98" t="str">
        <f>IF('Beladung des Speichers'!B830="","",'Beladung des Speichers'!B830)</f>
        <v/>
      </c>
      <c r="C830" s="150" t="str">
        <f>IF(ISBLANK('Beladung des Speichers'!A830),"",SUMIFS('Beladung des Speichers'!$C$17:$C$300,'Beladung des Speichers'!$A$17:$A$300,A830)-SUMIFS('Entladung des Speichers'!$C$17:$C$300,'Entladung des Speichers'!$A$17:$A$300,A830)+SUMIFS(Füllstände!$B$17:$B$299,Füllstände!$A$17:$A$299,A830)-SUMIFS(Füllstände!$C$17:$C$299,Füllstände!$A$17:$A$299,A830))</f>
        <v/>
      </c>
      <c r="D830" s="151" t="str">
        <f>IF(ISBLANK('Beladung des Speichers'!A830),"",C830*'Beladung des Speichers'!C830/SUMIFS('Beladung des Speichers'!$C$17:$C$300,'Beladung des Speichers'!$A$17:$A$300,A830))</f>
        <v/>
      </c>
      <c r="E830" s="152" t="str">
        <f>IF(ISBLANK('Beladung des Speichers'!A830),"",1/SUMIFS('Beladung des Speichers'!$C$17:$C$300,'Beladung des Speichers'!$A$17:$A$300,A830)*C830*SUMIF($A$17:$A$300,A830,'Beladung des Speichers'!$E$17:$E$300))</f>
        <v/>
      </c>
      <c r="F830" s="153" t="str">
        <f>IF(ISBLANK('Beladung des Speichers'!A830),"",IF(C830=0,"0,00",D830/C830*E830))</f>
        <v/>
      </c>
      <c r="G830" s="154" t="str">
        <f>IF(ISBLANK('Beladung des Speichers'!A830),"",SUMIFS('Beladung des Speichers'!$C$17:$C$300,'Beladung des Speichers'!$A$17:$A$300,A830))</f>
        <v/>
      </c>
      <c r="H830" s="112" t="str">
        <f>IF(ISBLANK('Beladung des Speichers'!A830),"",'Beladung des Speichers'!C830)</f>
        <v/>
      </c>
      <c r="I830" s="155" t="str">
        <f>IF(ISBLANK('Beladung des Speichers'!A830),"",SUMIFS('Beladung des Speichers'!$E$17:$E$1001,'Beladung des Speichers'!$A$17:$A$1001,'Ergebnis (detailliert)'!A830))</f>
        <v/>
      </c>
      <c r="J830" s="113" t="str">
        <f>IF(ISBLANK('Beladung des Speichers'!A830),"",'Beladung des Speichers'!E830)</f>
        <v/>
      </c>
      <c r="K830" s="155" t="str">
        <f>IF(ISBLANK('Beladung des Speichers'!A830),"",SUMIFS('Entladung des Speichers'!$C$17:$C$1001,'Entladung des Speichers'!$A$17:$A$1001,'Ergebnis (detailliert)'!A830))</f>
        <v/>
      </c>
      <c r="L830" s="156" t="str">
        <f t="shared" si="50"/>
        <v/>
      </c>
      <c r="M830" s="156" t="str">
        <f>IF(ISBLANK('Entladung des Speichers'!A830),"",'Entladung des Speichers'!C830)</f>
        <v/>
      </c>
      <c r="N830" s="155" t="str">
        <f>IF(ISBLANK('Beladung des Speichers'!A830),"",SUMIFS('Entladung des Speichers'!$E$17:$E$1001,'Entladung des Speichers'!$A$17:$A$1001,'Ergebnis (detailliert)'!$A$17:$A$300))</f>
        <v/>
      </c>
      <c r="O830" s="113" t="str">
        <f t="shared" si="51"/>
        <v/>
      </c>
      <c r="P830" s="17" t="str">
        <f>IFERROR(IF(A830="","",N830*'Ergebnis (detailliert)'!J830/'Ergebnis (detailliert)'!I830),0)</f>
        <v/>
      </c>
      <c r="Q830" s="95" t="str">
        <f t="shared" si="52"/>
        <v/>
      </c>
      <c r="R830" s="96" t="str">
        <f t="shared" si="53"/>
        <v/>
      </c>
      <c r="S830" s="97" t="str">
        <f>IF(A830="","",IF(LOOKUP(A830,Stammdaten!$A$17:$A$1001,Stammdaten!$G$17:$G$1001)="Nein",0,IF(ISBLANK('Beladung des Speichers'!A830),"",ROUND(MIN(J830,Q830)*-1,2))))</f>
        <v/>
      </c>
    </row>
    <row r="831" spans="1:19" x14ac:dyDescent="0.2">
      <c r="A831" s="98" t="str">
        <f>IF('Beladung des Speichers'!A831="","",'Beladung des Speichers'!A831)</f>
        <v/>
      </c>
      <c r="B831" s="98" t="str">
        <f>IF('Beladung des Speichers'!B831="","",'Beladung des Speichers'!B831)</f>
        <v/>
      </c>
      <c r="C831" s="150" t="str">
        <f>IF(ISBLANK('Beladung des Speichers'!A831),"",SUMIFS('Beladung des Speichers'!$C$17:$C$300,'Beladung des Speichers'!$A$17:$A$300,A831)-SUMIFS('Entladung des Speichers'!$C$17:$C$300,'Entladung des Speichers'!$A$17:$A$300,A831)+SUMIFS(Füllstände!$B$17:$B$299,Füllstände!$A$17:$A$299,A831)-SUMIFS(Füllstände!$C$17:$C$299,Füllstände!$A$17:$A$299,A831))</f>
        <v/>
      </c>
      <c r="D831" s="151" t="str">
        <f>IF(ISBLANK('Beladung des Speichers'!A831),"",C831*'Beladung des Speichers'!C831/SUMIFS('Beladung des Speichers'!$C$17:$C$300,'Beladung des Speichers'!$A$17:$A$300,A831))</f>
        <v/>
      </c>
      <c r="E831" s="152" t="str">
        <f>IF(ISBLANK('Beladung des Speichers'!A831),"",1/SUMIFS('Beladung des Speichers'!$C$17:$C$300,'Beladung des Speichers'!$A$17:$A$300,A831)*C831*SUMIF($A$17:$A$300,A831,'Beladung des Speichers'!$E$17:$E$300))</f>
        <v/>
      </c>
      <c r="F831" s="153" t="str">
        <f>IF(ISBLANK('Beladung des Speichers'!A831),"",IF(C831=0,"0,00",D831/C831*E831))</f>
        <v/>
      </c>
      <c r="G831" s="154" t="str">
        <f>IF(ISBLANK('Beladung des Speichers'!A831),"",SUMIFS('Beladung des Speichers'!$C$17:$C$300,'Beladung des Speichers'!$A$17:$A$300,A831))</f>
        <v/>
      </c>
      <c r="H831" s="112" t="str">
        <f>IF(ISBLANK('Beladung des Speichers'!A831),"",'Beladung des Speichers'!C831)</f>
        <v/>
      </c>
      <c r="I831" s="155" t="str">
        <f>IF(ISBLANK('Beladung des Speichers'!A831),"",SUMIFS('Beladung des Speichers'!$E$17:$E$1001,'Beladung des Speichers'!$A$17:$A$1001,'Ergebnis (detailliert)'!A831))</f>
        <v/>
      </c>
      <c r="J831" s="113" t="str">
        <f>IF(ISBLANK('Beladung des Speichers'!A831),"",'Beladung des Speichers'!E831)</f>
        <v/>
      </c>
      <c r="K831" s="155" t="str">
        <f>IF(ISBLANK('Beladung des Speichers'!A831),"",SUMIFS('Entladung des Speichers'!$C$17:$C$1001,'Entladung des Speichers'!$A$17:$A$1001,'Ergebnis (detailliert)'!A831))</f>
        <v/>
      </c>
      <c r="L831" s="156" t="str">
        <f t="shared" si="50"/>
        <v/>
      </c>
      <c r="M831" s="156" t="str">
        <f>IF(ISBLANK('Entladung des Speichers'!A831),"",'Entladung des Speichers'!C831)</f>
        <v/>
      </c>
      <c r="N831" s="155" t="str">
        <f>IF(ISBLANK('Beladung des Speichers'!A831),"",SUMIFS('Entladung des Speichers'!$E$17:$E$1001,'Entladung des Speichers'!$A$17:$A$1001,'Ergebnis (detailliert)'!$A$17:$A$300))</f>
        <v/>
      </c>
      <c r="O831" s="113" t="str">
        <f t="shared" si="51"/>
        <v/>
      </c>
      <c r="P831" s="17" t="str">
        <f>IFERROR(IF(A831="","",N831*'Ergebnis (detailliert)'!J831/'Ergebnis (detailliert)'!I831),0)</f>
        <v/>
      </c>
      <c r="Q831" s="95" t="str">
        <f t="shared" si="52"/>
        <v/>
      </c>
      <c r="R831" s="96" t="str">
        <f t="shared" si="53"/>
        <v/>
      </c>
      <c r="S831" s="97" t="str">
        <f>IF(A831="","",IF(LOOKUP(A831,Stammdaten!$A$17:$A$1001,Stammdaten!$G$17:$G$1001)="Nein",0,IF(ISBLANK('Beladung des Speichers'!A831),"",ROUND(MIN(J831,Q831)*-1,2))))</f>
        <v/>
      </c>
    </row>
    <row r="832" spans="1:19" x14ac:dyDescent="0.2">
      <c r="A832" s="98" t="str">
        <f>IF('Beladung des Speichers'!A832="","",'Beladung des Speichers'!A832)</f>
        <v/>
      </c>
      <c r="B832" s="98" t="str">
        <f>IF('Beladung des Speichers'!B832="","",'Beladung des Speichers'!B832)</f>
        <v/>
      </c>
      <c r="C832" s="150" t="str">
        <f>IF(ISBLANK('Beladung des Speichers'!A832),"",SUMIFS('Beladung des Speichers'!$C$17:$C$300,'Beladung des Speichers'!$A$17:$A$300,A832)-SUMIFS('Entladung des Speichers'!$C$17:$C$300,'Entladung des Speichers'!$A$17:$A$300,A832)+SUMIFS(Füllstände!$B$17:$B$299,Füllstände!$A$17:$A$299,A832)-SUMIFS(Füllstände!$C$17:$C$299,Füllstände!$A$17:$A$299,A832))</f>
        <v/>
      </c>
      <c r="D832" s="151" t="str">
        <f>IF(ISBLANK('Beladung des Speichers'!A832),"",C832*'Beladung des Speichers'!C832/SUMIFS('Beladung des Speichers'!$C$17:$C$300,'Beladung des Speichers'!$A$17:$A$300,A832))</f>
        <v/>
      </c>
      <c r="E832" s="152" t="str">
        <f>IF(ISBLANK('Beladung des Speichers'!A832),"",1/SUMIFS('Beladung des Speichers'!$C$17:$C$300,'Beladung des Speichers'!$A$17:$A$300,A832)*C832*SUMIF($A$17:$A$300,A832,'Beladung des Speichers'!$E$17:$E$300))</f>
        <v/>
      </c>
      <c r="F832" s="153" t="str">
        <f>IF(ISBLANK('Beladung des Speichers'!A832),"",IF(C832=0,"0,00",D832/C832*E832))</f>
        <v/>
      </c>
      <c r="G832" s="154" t="str">
        <f>IF(ISBLANK('Beladung des Speichers'!A832),"",SUMIFS('Beladung des Speichers'!$C$17:$C$300,'Beladung des Speichers'!$A$17:$A$300,A832))</f>
        <v/>
      </c>
      <c r="H832" s="112" t="str">
        <f>IF(ISBLANK('Beladung des Speichers'!A832),"",'Beladung des Speichers'!C832)</f>
        <v/>
      </c>
      <c r="I832" s="155" t="str">
        <f>IF(ISBLANK('Beladung des Speichers'!A832),"",SUMIFS('Beladung des Speichers'!$E$17:$E$1001,'Beladung des Speichers'!$A$17:$A$1001,'Ergebnis (detailliert)'!A832))</f>
        <v/>
      </c>
      <c r="J832" s="113" t="str">
        <f>IF(ISBLANK('Beladung des Speichers'!A832),"",'Beladung des Speichers'!E832)</f>
        <v/>
      </c>
      <c r="K832" s="155" t="str">
        <f>IF(ISBLANK('Beladung des Speichers'!A832),"",SUMIFS('Entladung des Speichers'!$C$17:$C$1001,'Entladung des Speichers'!$A$17:$A$1001,'Ergebnis (detailliert)'!A832))</f>
        <v/>
      </c>
      <c r="L832" s="156" t="str">
        <f t="shared" si="50"/>
        <v/>
      </c>
      <c r="M832" s="156" t="str">
        <f>IF(ISBLANK('Entladung des Speichers'!A832),"",'Entladung des Speichers'!C832)</f>
        <v/>
      </c>
      <c r="N832" s="155" t="str">
        <f>IF(ISBLANK('Beladung des Speichers'!A832),"",SUMIFS('Entladung des Speichers'!$E$17:$E$1001,'Entladung des Speichers'!$A$17:$A$1001,'Ergebnis (detailliert)'!$A$17:$A$300))</f>
        <v/>
      </c>
      <c r="O832" s="113" t="str">
        <f t="shared" si="51"/>
        <v/>
      </c>
      <c r="P832" s="17" t="str">
        <f>IFERROR(IF(A832="","",N832*'Ergebnis (detailliert)'!J832/'Ergebnis (detailliert)'!I832),0)</f>
        <v/>
      </c>
      <c r="Q832" s="95" t="str">
        <f t="shared" si="52"/>
        <v/>
      </c>
      <c r="R832" s="96" t="str">
        <f t="shared" si="53"/>
        <v/>
      </c>
      <c r="S832" s="97" t="str">
        <f>IF(A832="","",IF(LOOKUP(A832,Stammdaten!$A$17:$A$1001,Stammdaten!$G$17:$G$1001)="Nein",0,IF(ISBLANK('Beladung des Speichers'!A832),"",ROUND(MIN(J832,Q832)*-1,2))))</f>
        <v/>
      </c>
    </row>
    <row r="833" spans="1:19" x14ac:dyDescent="0.2">
      <c r="A833" s="98" t="str">
        <f>IF('Beladung des Speichers'!A833="","",'Beladung des Speichers'!A833)</f>
        <v/>
      </c>
      <c r="B833" s="98" t="str">
        <f>IF('Beladung des Speichers'!B833="","",'Beladung des Speichers'!B833)</f>
        <v/>
      </c>
      <c r="C833" s="150" t="str">
        <f>IF(ISBLANK('Beladung des Speichers'!A833),"",SUMIFS('Beladung des Speichers'!$C$17:$C$300,'Beladung des Speichers'!$A$17:$A$300,A833)-SUMIFS('Entladung des Speichers'!$C$17:$C$300,'Entladung des Speichers'!$A$17:$A$300,A833)+SUMIFS(Füllstände!$B$17:$B$299,Füllstände!$A$17:$A$299,A833)-SUMIFS(Füllstände!$C$17:$C$299,Füllstände!$A$17:$A$299,A833))</f>
        <v/>
      </c>
      <c r="D833" s="151" t="str">
        <f>IF(ISBLANK('Beladung des Speichers'!A833),"",C833*'Beladung des Speichers'!C833/SUMIFS('Beladung des Speichers'!$C$17:$C$300,'Beladung des Speichers'!$A$17:$A$300,A833))</f>
        <v/>
      </c>
      <c r="E833" s="152" t="str">
        <f>IF(ISBLANK('Beladung des Speichers'!A833),"",1/SUMIFS('Beladung des Speichers'!$C$17:$C$300,'Beladung des Speichers'!$A$17:$A$300,A833)*C833*SUMIF($A$17:$A$300,A833,'Beladung des Speichers'!$E$17:$E$300))</f>
        <v/>
      </c>
      <c r="F833" s="153" t="str">
        <f>IF(ISBLANK('Beladung des Speichers'!A833),"",IF(C833=0,"0,00",D833/C833*E833))</f>
        <v/>
      </c>
      <c r="G833" s="154" t="str">
        <f>IF(ISBLANK('Beladung des Speichers'!A833),"",SUMIFS('Beladung des Speichers'!$C$17:$C$300,'Beladung des Speichers'!$A$17:$A$300,A833))</f>
        <v/>
      </c>
      <c r="H833" s="112" t="str">
        <f>IF(ISBLANK('Beladung des Speichers'!A833),"",'Beladung des Speichers'!C833)</f>
        <v/>
      </c>
      <c r="I833" s="155" t="str">
        <f>IF(ISBLANK('Beladung des Speichers'!A833),"",SUMIFS('Beladung des Speichers'!$E$17:$E$1001,'Beladung des Speichers'!$A$17:$A$1001,'Ergebnis (detailliert)'!A833))</f>
        <v/>
      </c>
      <c r="J833" s="113" t="str">
        <f>IF(ISBLANK('Beladung des Speichers'!A833),"",'Beladung des Speichers'!E833)</f>
        <v/>
      </c>
      <c r="K833" s="155" t="str">
        <f>IF(ISBLANK('Beladung des Speichers'!A833),"",SUMIFS('Entladung des Speichers'!$C$17:$C$1001,'Entladung des Speichers'!$A$17:$A$1001,'Ergebnis (detailliert)'!A833))</f>
        <v/>
      </c>
      <c r="L833" s="156" t="str">
        <f t="shared" si="50"/>
        <v/>
      </c>
      <c r="M833" s="156" t="str">
        <f>IF(ISBLANK('Entladung des Speichers'!A833),"",'Entladung des Speichers'!C833)</f>
        <v/>
      </c>
      <c r="N833" s="155" t="str">
        <f>IF(ISBLANK('Beladung des Speichers'!A833),"",SUMIFS('Entladung des Speichers'!$E$17:$E$1001,'Entladung des Speichers'!$A$17:$A$1001,'Ergebnis (detailliert)'!$A$17:$A$300))</f>
        <v/>
      </c>
      <c r="O833" s="113" t="str">
        <f t="shared" si="51"/>
        <v/>
      </c>
      <c r="P833" s="17" t="str">
        <f>IFERROR(IF(A833="","",N833*'Ergebnis (detailliert)'!J833/'Ergebnis (detailliert)'!I833),0)</f>
        <v/>
      </c>
      <c r="Q833" s="95" t="str">
        <f t="shared" si="52"/>
        <v/>
      </c>
      <c r="R833" s="96" t="str">
        <f t="shared" si="53"/>
        <v/>
      </c>
      <c r="S833" s="97" t="str">
        <f>IF(A833="","",IF(LOOKUP(A833,Stammdaten!$A$17:$A$1001,Stammdaten!$G$17:$G$1001)="Nein",0,IF(ISBLANK('Beladung des Speichers'!A833),"",ROUND(MIN(J833,Q833)*-1,2))))</f>
        <v/>
      </c>
    </row>
    <row r="834" spans="1:19" x14ac:dyDescent="0.2">
      <c r="A834" s="98" t="str">
        <f>IF('Beladung des Speichers'!A834="","",'Beladung des Speichers'!A834)</f>
        <v/>
      </c>
      <c r="B834" s="98" t="str">
        <f>IF('Beladung des Speichers'!B834="","",'Beladung des Speichers'!B834)</f>
        <v/>
      </c>
      <c r="C834" s="150" t="str">
        <f>IF(ISBLANK('Beladung des Speichers'!A834),"",SUMIFS('Beladung des Speichers'!$C$17:$C$300,'Beladung des Speichers'!$A$17:$A$300,A834)-SUMIFS('Entladung des Speichers'!$C$17:$C$300,'Entladung des Speichers'!$A$17:$A$300,A834)+SUMIFS(Füllstände!$B$17:$B$299,Füllstände!$A$17:$A$299,A834)-SUMIFS(Füllstände!$C$17:$C$299,Füllstände!$A$17:$A$299,A834))</f>
        <v/>
      </c>
      <c r="D834" s="151" t="str">
        <f>IF(ISBLANK('Beladung des Speichers'!A834),"",C834*'Beladung des Speichers'!C834/SUMIFS('Beladung des Speichers'!$C$17:$C$300,'Beladung des Speichers'!$A$17:$A$300,A834))</f>
        <v/>
      </c>
      <c r="E834" s="152" t="str">
        <f>IF(ISBLANK('Beladung des Speichers'!A834),"",1/SUMIFS('Beladung des Speichers'!$C$17:$C$300,'Beladung des Speichers'!$A$17:$A$300,A834)*C834*SUMIF($A$17:$A$300,A834,'Beladung des Speichers'!$E$17:$E$300))</f>
        <v/>
      </c>
      <c r="F834" s="153" t="str">
        <f>IF(ISBLANK('Beladung des Speichers'!A834),"",IF(C834=0,"0,00",D834/C834*E834))</f>
        <v/>
      </c>
      <c r="G834" s="154" t="str">
        <f>IF(ISBLANK('Beladung des Speichers'!A834),"",SUMIFS('Beladung des Speichers'!$C$17:$C$300,'Beladung des Speichers'!$A$17:$A$300,A834))</f>
        <v/>
      </c>
      <c r="H834" s="112" t="str">
        <f>IF(ISBLANK('Beladung des Speichers'!A834),"",'Beladung des Speichers'!C834)</f>
        <v/>
      </c>
      <c r="I834" s="155" t="str">
        <f>IF(ISBLANK('Beladung des Speichers'!A834),"",SUMIFS('Beladung des Speichers'!$E$17:$E$1001,'Beladung des Speichers'!$A$17:$A$1001,'Ergebnis (detailliert)'!A834))</f>
        <v/>
      </c>
      <c r="J834" s="113" t="str">
        <f>IF(ISBLANK('Beladung des Speichers'!A834),"",'Beladung des Speichers'!E834)</f>
        <v/>
      </c>
      <c r="K834" s="155" t="str">
        <f>IF(ISBLANK('Beladung des Speichers'!A834),"",SUMIFS('Entladung des Speichers'!$C$17:$C$1001,'Entladung des Speichers'!$A$17:$A$1001,'Ergebnis (detailliert)'!A834))</f>
        <v/>
      </c>
      <c r="L834" s="156" t="str">
        <f t="shared" si="50"/>
        <v/>
      </c>
      <c r="M834" s="156" t="str">
        <f>IF(ISBLANK('Entladung des Speichers'!A834),"",'Entladung des Speichers'!C834)</f>
        <v/>
      </c>
      <c r="N834" s="155" t="str">
        <f>IF(ISBLANK('Beladung des Speichers'!A834),"",SUMIFS('Entladung des Speichers'!$E$17:$E$1001,'Entladung des Speichers'!$A$17:$A$1001,'Ergebnis (detailliert)'!$A$17:$A$300))</f>
        <v/>
      </c>
      <c r="O834" s="113" t="str">
        <f t="shared" si="51"/>
        <v/>
      </c>
      <c r="P834" s="17" t="str">
        <f>IFERROR(IF(A834="","",N834*'Ergebnis (detailliert)'!J834/'Ergebnis (detailliert)'!I834),0)</f>
        <v/>
      </c>
      <c r="Q834" s="95" t="str">
        <f t="shared" si="52"/>
        <v/>
      </c>
      <c r="R834" s="96" t="str">
        <f t="shared" si="53"/>
        <v/>
      </c>
      <c r="S834" s="97" t="str">
        <f>IF(A834="","",IF(LOOKUP(A834,Stammdaten!$A$17:$A$1001,Stammdaten!$G$17:$G$1001)="Nein",0,IF(ISBLANK('Beladung des Speichers'!A834),"",ROUND(MIN(J834,Q834)*-1,2))))</f>
        <v/>
      </c>
    </row>
    <row r="835" spans="1:19" x14ac:dyDescent="0.2">
      <c r="A835" s="98" t="str">
        <f>IF('Beladung des Speichers'!A835="","",'Beladung des Speichers'!A835)</f>
        <v/>
      </c>
      <c r="B835" s="98" t="str">
        <f>IF('Beladung des Speichers'!B835="","",'Beladung des Speichers'!B835)</f>
        <v/>
      </c>
      <c r="C835" s="150" t="str">
        <f>IF(ISBLANK('Beladung des Speichers'!A835),"",SUMIFS('Beladung des Speichers'!$C$17:$C$300,'Beladung des Speichers'!$A$17:$A$300,A835)-SUMIFS('Entladung des Speichers'!$C$17:$C$300,'Entladung des Speichers'!$A$17:$A$300,A835)+SUMIFS(Füllstände!$B$17:$B$299,Füllstände!$A$17:$A$299,A835)-SUMIFS(Füllstände!$C$17:$C$299,Füllstände!$A$17:$A$299,A835))</f>
        <v/>
      </c>
      <c r="D835" s="151" t="str">
        <f>IF(ISBLANK('Beladung des Speichers'!A835),"",C835*'Beladung des Speichers'!C835/SUMIFS('Beladung des Speichers'!$C$17:$C$300,'Beladung des Speichers'!$A$17:$A$300,A835))</f>
        <v/>
      </c>
      <c r="E835" s="152" t="str">
        <f>IF(ISBLANK('Beladung des Speichers'!A835),"",1/SUMIFS('Beladung des Speichers'!$C$17:$C$300,'Beladung des Speichers'!$A$17:$A$300,A835)*C835*SUMIF($A$17:$A$300,A835,'Beladung des Speichers'!$E$17:$E$300))</f>
        <v/>
      </c>
      <c r="F835" s="153" t="str">
        <f>IF(ISBLANK('Beladung des Speichers'!A835),"",IF(C835=0,"0,00",D835/C835*E835))</f>
        <v/>
      </c>
      <c r="G835" s="154" t="str">
        <f>IF(ISBLANK('Beladung des Speichers'!A835),"",SUMIFS('Beladung des Speichers'!$C$17:$C$300,'Beladung des Speichers'!$A$17:$A$300,A835))</f>
        <v/>
      </c>
      <c r="H835" s="112" t="str">
        <f>IF(ISBLANK('Beladung des Speichers'!A835),"",'Beladung des Speichers'!C835)</f>
        <v/>
      </c>
      <c r="I835" s="155" t="str">
        <f>IF(ISBLANK('Beladung des Speichers'!A835),"",SUMIFS('Beladung des Speichers'!$E$17:$E$1001,'Beladung des Speichers'!$A$17:$A$1001,'Ergebnis (detailliert)'!A835))</f>
        <v/>
      </c>
      <c r="J835" s="113" t="str">
        <f>IF(ISBLANK('Beladung des Speichers'!A835),"",'Beladung des Speichers'!E835)</f>
        <v/>
      </c>
      <c r="K835" s="155" t="str">
        <f>IF(ISBLANK('Beladung des Speichers'!A835),"",SUMIFS('Entladung des Speichers'!$C$17:$C$1001,'Entladung des Speichers'!$A$17:$A$1001,'Ergebnis (detailliert)'!A835))</f>
        <v/>
      </c>
      <c r="L835" s="156" t="str">
        <f t="shared" si="50"/>
        <v/>
      </c>
      <c r="M835" s="156" t="str">
        <f>IF(ISBLANK('Entladung des Speichers'!A835),"",'Entladung des Speichers'!C835)</f>
        <v/>
      </c>
      <c r="N835" s="155" t="str">
        <f>IF(ISBLANK('Beladung des Speichers'!A835),"",SUMIFS('Entladung des Speichers'!$E$17:$E$1001,'Entladung des Speichers'!$A$17:$A$1001,'Ergebnis (detailliert)'!$A$17:$A$300))</f>
        <v/>
      </c>
      <c r="O835" s="113" t="str">
        <f t="shared" si="51"/>
        <v/>
      </c>
      <c r="P835" s="17" t="str">
        <f>IFERROR(IF(A835="","",N835*'Ergebnis (detailliert)'!J835/'Ergebnis (detailliert)'!I835),0)</f>
        <v/>
      </c>
      <c r="Q835" s="95" t="str">
        <f t="shared" si="52"/>
        <v/>
      </c>
      <c r="R835" s="96" t="str">
        <f t="shared" si="53"/>
        <v/>
      </c>
      <c r="S835" s="97" t="str">
        <f>IF(A835="","",IF(LOOKUP(A835,Stammdaten!$A$17:$A$1001,Stammdaten!$G$17:$G$1001)="Nein",0,IF(ISBLANK('Beladung des Speichers'!A835),"",ROUND(MIN(J835,Q835)*-1,2))))</f>
        <v/>
      </c>
    </row>
    <row r="836" spans="1:19" x14ac:dyDescent="0.2">
      <c r="A836" s="98" t="str">
        <f>IF('Beladung des Speichers'!A836="","",'Beladung des Speichers'!A836)</f>
        <v/>
      </c>
      <c r="B836" s="98" t="str">
        <f>IF('Beladung des Speichers'!B836="","",'Beladung des Speichers'!B836)</f>
        <v/>
      </c>
      <c r="C836" s="150" t="str">
        <f>IF(ISBLANK('Beladung des Speichers'!A836),"",SUMIFS('Beladung des Speichers'!$C$17:$C$300,'Beladung des Speichers'!$A$17:$A$300,A836)-SUMIFS('Entladung des Speichers'!$C$17:$C$300,'Entladung des Speichers'!$A$17:$A$300,A836)+SUMIFS(Füllstände!$B$17:$B$299,Füllstände!$A$17:$A$299,A836)-SUMIFS(Füllstände!$C$17:$C$299,Füllstände!$A$17:$A$299,A836))</f>
        <v/>
      </c>
      <c r="D836" s="151" t="str">
        <f>IF(ISBLANK('Beladung des Speichers'!A836),"",C836*'Beladung des Speichers'!C836/SUMIFS('Beladung des Speichers'!$C$17:$C$300,'Beladung des Speichers'!$A$17:$A$300,A836))</f>
        <v/>
      </c>
      <c r="E836" s="152" t="str">
        <f>IF(ISBLANK('Beladung des Speichers'!A836),"",1/SUMIFS('Beladung des Speichers'!$C$17:$C$300,'Beladung des Speichers'!$A$17:$A$300,A836)*C836*SUMIF($A$17:$A$300,A836,'Beladung des Speichers'!$E$17:$E$300))</f>
        <v/>
      </c>
      <c r="F836" s="153" t="str">
        <f>IF(ISBLANK('Beladung des Speichers'!A836),"",IF(C836=0,"0,00",D836/C836*E836))</f>
        <v/>
      </c>
      <c r="G836" s="154" t="str">
        <f>IF(ISBLANK('Beladung des Speichers'!A836),"",SUMIFS('Beladung des Speichers'!$C$17:$C$300,'Beladung des Speichers'!$A$17:$A$300,A836))</f>
        <v/>
      </c>
      <c r="H836" s="112" t="str">
        <f>IF(ISBLANK('Beladung des Speichers'!A836),"",'Beladung des Speichers'!C836)</f>
        <v/>
      </c>
      <c r="I836" s="155" t="str">
        <f>IF(ISBLANK('Beladung des Speichers'!A836),"",SUMIFS('Beladung des Speichers'!$E$17:$E$1001,'Beladung des Speichers'!$A$17:$A$1001,'Ergebnis (detailliert)'!A836))</f>
        <v/>
      </c>
      <c r="J836" s="113" t="str">
        <f>IF(ISBLANK('Beladung des Speichers'!A836),"",'Beladung des Speichers'!E836)</f>
        <v/>
      </c>
      <c r="K836" s="155" t="str">
        <f>IF(ISBLANK('Beladung des Speichers'!A836),"",SUMIFS('Entladung des Speichers'!$C$17:$C$1001,'Entladung des Speichers'!$A$17:$A$1001,'Ergebnis (detailliert)'!A836))</f>
        <v/>
      </c>
      <c r="L836" s="156" t="str">
        <f t="shared" si="50"/>
        <v/>
      </c>
      <c r="M836" s="156" t="str">
        <f>IF(ISBLANK('Entladung des Speichers'!A836),"",'Entladung des Speichers'!C836)</f>
        <v/>
      </c>
      <c r="N836" s="155" t="str">
        <f>IF(ISBLANK('Beladung des Speichers'!A836),"",SUMIFS('Entladung des Speichers'!$E$17:$E$1001,'Entladung des Speichers'!$A$17:$A$1001,'Ergebnis (detailliert)'!$A$17:$A$300))</f>
        <v/>
      </c>
      <c r="O836" s="113" t="str">
        <f t="shared" si="51"/>
        <v/>
      </c>
      <c r="P836" s="17" t="str">
        <f>IFERROR(IF(A836="","",N836*'Ergebnis (detailliert)'!J836/'Ergebnis (detailliert)'!I836),0)</f>
        <v/>
      </c>
      <c r="Q836" s="95" t="str">
        <f t="shared" si="52"/>
        <v/>
      </c>
      <c r="R836" s="96" t="str">
        <f t="shared" si="53"/>
        <v/>
      </c>
      <c r="S836" s="97" t="str">
        <f>IF(A836="","",IF(LOOKUP(A836,Stammdaten!$A$17:$A$1001,Stammdaten!$G$17:$G$1001)="Nein",0,IF(ISBLANK('Beladung des Speichers'!A836),"",ROUND(MIN(J836,Q836)*-1,2))))</f>
        <v/>
      </c>
    </row>
    <row r="837" spans="1:19" x14ac:dyDescent="0.2">
      <c r="A837" s="98" t="str">
        <f>IF('Beladung des Speichers'!A837="","",'Beladung des Speichers'!A837)</f>
        <v/>
      </c>
      <c r="B837" s="98" t="str">
        <f>IF('Beladung des Speichers'!B837="","",'Beladung des Speichers'!B837)</f>
        <v/>
      </c>
      <c r="C837" s="150" t="str">
        <f>IF(ISBLANK('Beladung des Speichers'!A837),"",SUMIFS('Beladung des Speichers'!$C$17:$C$300,'Beladung des Speichers'!$A$17:$A$300,A837)-SUMIFS('Entladung des Speichers'!$C$17:$C$300,'Entladung des Speichers'!$A$17:$A$300,A837)+SUMIFS(Füllstände!$B$17:$B$299,Füllstände!$A$17:$A$299,A837)-SUMIFS(Füllstände!$C$17:$C$299,Füllstände!$A$17:$A$299,A837))</f>
        <v/>
      </c>
      <c r="D837" s="151" t="str">
        <f>IF(ISBLANK('Beladung des Speichers'!A837),"",C837*'Beladung des Speichers'!C837/SUMIFS('Beladung des Speichers'!$C$17:$C$300,'Beladung des Speichers'!$A$17:$A$300,A837))</f>
        <v/>
      </c>
      <c r="E837" s="152" t="str">
        <f>IF(ISBLANK('Beladung des Speichers'!A837),"",1/SUMIFS('Beladung des Speichers'!$C$17:$C$300,'Beladung des Speichers'!$A$17:$A$300,A837)*C837*SUMIF($A$17:$A$300,A837,'Beladung des Speichers'!$E$17:$E$300))</f>
        <v/>
      </c>
      <c r="F837" s="153" t="str">
        <f>IF(ISBLANK('Beladung des Speichers'!A837),"",IF(C837=0,"0,00",D837/C837*E837))</f>
        <v/>
      </c>
      <c r="G837" s="154" t="str">
        <f>IF(ISBLANK('Beladung des Speichers'!A837),"",SUMIFS('Beladung des Speichers'!$C$17:$C$300,'Beladung des Speichers'!$A$17:$A$300,A837))</f>
        <v/>
      </c>
      <c r="H837" s="112" t="str">
        <f>IF(ISBLANK('Beladung des Speichers'!A837),"",'Beladung des Speichers'!C837)</f>
        <v/>
      </c>
      <c r="I837" s="155" t="str">
        <f>IF(ISBLANK('Beladung des Speichers'!A837),"",SUMIFS('Beladung des Speichers'!$E$17:$E$1001,'Beladung des Speichers'!$A$17:$A$1001,'Ergebnis (detailliert)'!A837))</f>
        <v/>
      </c>
      <c r="J837" s="113" t="str">
        <f>IF(ISBLANK('Beladung des Speichers'!A837),"",'Beladung des Speichers'!E837)</f>
        <v/>
      </c>
      <c r="K837" s="155" t="str">
        <f>IF(ISBLANK('Beladung des Speichers'!A837),"",SUMIFS('Entladung des Speichers'!$C$17:$C$1001,'Entladung des Speichers'!$A$17:$A$1001,'Ergebnis (detailliert)'!A837))</f>
        <v/>
      </c>
      <c r="L837" s="156" t="str">
        <f t="shared" si="50"/>
        <v/>
      </c>
      <c r="M837" s="156" t="str">
        <f>IF(ISBLANK('Entladung des Speichers'!A837),"",'Entladung des Speichers'!C837)</f>
        <v/>
      </c>
      <c r="N837" s="155" t="str">
        <f>IF(ISBLANK('Beladung des Speichers'!A837),"",SUMIFS('Entladung des Speichers'!$E$17:$E$1001,'Entladung des Speichers'!$A$17:$A$1001,'Ergebnis (detailliert)'!$A$17:$A$300))</f>
        <v/>
      </c>
      <c r="O837" s="113" t="str">
        <f t="shared" si="51"/>
        <v/>
      </c>
      <c r="P837" s="17" t="str">
        <f>IFERROR(IF(A837="","",N837*'Ergebnis (detailliert)'!J837/'Ergebnis (detailliert)'!I837),0)</f>
        <v/>
      </c>
      <c r="Q837" s="95" t="str">
        <f t="shared" si="52"/>
        <v/>
      </c>
      <c r="R837" s="96" t="str">
        <f t="shared" si="53"/>
        <v/>
      </c>
      <c r="S837" s="97" t="str">
        <f>IF(A837="","",IF(LOOKUP(A837,Stammdaten!$A$17:$A$1001,Stammdaten!$G$17:$G$1001)="Nein",0,IF(ISBLANK('Beladung des Speichers'!A837),"",ROUND(MIN(J837,Q837)*-1,2))))</f>
        <v/>
      </c>
    </row>
    <row r="838" spans="1:19" x14ac:dyDescent="0.2">
      <c r="A838" s="98" t="str">
        <f>IF('Beladung des Speichers'!A838="","",'Beladung des Speichers'!A838)</f>
        <v/>
      </c>
      <c r="B838" s="98" t="str">
        <f>IF('Beladung des Speichers'!B838="","",'Beladung des Speichers'!B838)</f>
        <v/>
      </c>
      <c r="C838" s="150" t="str">
        <f>IF(ISBLANK('Beladung des Speichers'!A838),"",SUMIFS('Beladung des Speichers'!$C$17:$C$300,'Beladung des Speichers'!$A$17:$A$300,A838)-SUMIFS('Entladung des Speichers'!$C$17:$C$300,'Entladung des Speichers'!$A$17:$A$300,A838)+SUMIFS(Füllstände!$B$17:$B$299,Füllstände!$A$17:$A$299,A838)-SUMIFS(Füllstände!$C$17:$C$299,Füllstände!$A$17:$A$299,A838))</f>
        <v/>
      </c>
      <c r="D838" s="151" t="str">
        <f>IF(ISBLANK('Beladung des Speichers'!A838),"",C838*'Beladung des Speichers'!C838/SUMIFS('Beladung des Speichers'!$C$17:$C$300,'Beladung des Speichers'!$A$17:$A$300,A838))</f>
        <v/>
      </c>
      <c r="E838" s="152" t="str">
        <f>IF(ISBLANK('Beladung des Speichers'!A838),"",1/SUMIFS('Beladung des Speichers'!$C$17:$C$300,'Beladung des Speichers'!$A$17:$A$300,A838)*C838*SUMIF($A$17:$A$300,A838,'Beladung des Speichers'!$E$17:$E$300))</f>
        <v/>
      </c>
      <c r="F838" s="153" t="str">
        <f>IF(ISBLANK('Beladung des Speichers'!A838),"",IF(C838=0,"0,00",D838/C838*E838))</f>
        <v/>
      </c>
      <c r="G838" s="154" t="str">
        <f>IF(ISBLANK('Beladung des Speichers'!A838),"",SUMIFS('Beladung des Speichers'!$C$17:$C$300,'Beladung des Speichers'!$A$17:$A$300,A838))</f>
        <v/>
      </c>
      <c r="H838" s="112" t="str">
        <f>IF(ISBLANK('Beladung des Speichers'!A838),"",'Beladung des Speichers'!C838)</f>
        <v/>
      </c>
      <c r="I838" s="155" t="str">
        <f>IF(ISBLANK('Beladung des Speichers'!A838),"",SUMIFS('Beladung des Speichers'!$E$17:$E$1001,'Beladung des Speichers'!$A$17:$A$1001,'Ergebnis (detailliert)'!A838))</f>
        <v/>
      </c>
      <c r="J838" s="113" t="str">
        <f>IF(ISBLANK('Beladung des Speichers'!A838),"",'Beladung des Speichers'!E838)</f>
        <v/>
      </c>
      <c r="K838" s="155" t="str">
        <f>IF(ISBLANK('Beladung des Speichers'!A838),"",SUMIFS('Entladung des Speichers'!$C$17:$C$1001,'Entladung des Speichers'!$A$17:$A$1001,'Ergebnis (detailliert)'!A838))</f>
        <v/>
      </c>
      <c r="L838" s="156" t="str">
        <f t="shared" si="50"/>
        <v/>
      </c>
      <c r="M838" s="156" t="str">
        <f>IF(ISBLANK('Entladung des Speichers'!A838),"",'Entladung des Speichers'!C838)</f>
        <v/>
      </c>
      <c r="N838" s="155" t="str">
        <f>IF(ISBLANK('Beladung des Speichers'!A838),"",SUMIFS('Entladung des Speichers'!$E$17:$E$1001,'Entladung des Speichers'!$A$17:$A$1001,'Ergebnis (detailliert)'!$A$17:$A$300))</f>
        <v/>
      </c>
      <c r="O838" s="113" t="str">
        <f t="shared" si="51"/>
        <v/>
      </c>
      <c r="P838" s="17" t="str">
        <f>IFERROR(IF(A838="","",N838*'Ergebnis (detailliert)'!J838/'Ergebnis (detailliert)'!I838),0)</f>
        <v/>
      </c>
      <c r="Q838" s="95" t="str">
        <f t="shared" si="52"/>
        <v/>
      </c>
      <c r="R838" s="96" t="str">
        <f t="shared" si="53"/>
        <v/>
      </c>
      <c r="S838" s="97" t="str">
        <f>IF(A838="","",IF(LOOKUP(A838,Stammdaten!$A$17:$A$1001,Stammdaten!$G$17:$G$1001)="Nein",0,IF(ISBLANK('Beladung des Speichers'!A838),"",ROUND(MIN(J838,Q838)*-1,2))))</f>
        <v/>
      </c>
    </row>
    <row r="839" spans="1:19" x14ac:dyDescent="0.2">
      <c r="A839" s="98" t="str">
        <f>IF('Beladung des Speichers'!A839="","",'Beladung des Speichers'!A839)</f>
        <v/>
      </c>
      <c r="B839" s="98" t="str">
        <f>IF('Beladung des Speichers'!B839="","",'Beladung des Speichers'!B839)</f>
        <v/>
      </c>
      <c r="C839" s="150" t="str">
        <f>IF(ISBLANK('Beladung des Speichers'!A839),"",SUMIFS('Beladung des Speichers'!$C$17:$C$300,'Beladung des Speichers'!$A$17:$A$300,A839)-SUMIFS('Entladung des Speichers'!$C$17:$C$300,'Entladung des Speichers'!$A$17:$A$300,A839)+SUMIFS(Füllstände!$B$17:$B$299,Füllstände!$A$17:$A$299,A839)-SUMIFS(Füllstände!$C$17:$C$299,Füllstände!$A$17:$A$299,A839))</f>
        <v/>
      </c>
      <c r="D839" s="151" t="str">
        <f>IF(ISBLANK('Beladung des Speichers'!A839),"",C839*'Beladung des Speichers'!C839/SUMIFS('Beladung des Speichers'!$C$17:$C$300,'Beladung des Speichers'!$A$17:$A$300,A839))</f>
        <v/>
      </c>
      <c r="E839" s="152" t="str">
        <f>IF(ISBLANK('Beladung des Speichers'!A839),"",1/SUMIFS('Beladung des Speichers'!$C$17:$C$300,'Beladung des Speichers'!$A$17:$A$300,A839)*C839*SUMIF($A$17:$A$300,A839,'Beladung des Speichers'!$E$17:$E$300))</f>
        <v/>
      </c>
      <c r="F839" s="153" t="str">
        <f>IF(ISBLANK('Beladung des Speichers'!A839),"",IF(C839=0,"0,00",D839/C839*E839))</f>
        <v/>
      </c>
      <c r="G839" s="154" t="str">
        <f>IF(ISBLANK('Beladung des Speichers'!A839),"",SUMIFS('Beladung des Speichers'!$C$17:$C$300,'Beladung des Speichers'!$A$17:$A$300,A839))</f>
        <v/>
      </c>
      <c r="H839" s="112" t="str">
        <f>IF(ISBLANK('Beladung des Speichers'!A839),"",'Beladung des Speichers'!C839)</f>
        <v/>
      </c>
      <c r="I839" s="155" t="str">
        <f>IF(ISBLANK('Beladung des Speichers'!A839),"",SUMIFS('Beladung des Speichers'!$E$17:$E$1001,'Beladung des Speichers'!$A$17:$A$1001,'Ergebnis (detailliert)'!A839))</f>
        <v/>
      </c>
      <c r="J839" s="113" t="str">
        <f>IF(ISBLANK('Beladung des Speichers'!A839),"",'Beladung des Speichers'!E839)</f>
        <v/>
      </c>
      <c r="K839" s="155" t="str">
        <f>IF(ISBLANK('Beladung des Speichers'!A839),"",SUMIFS('Entladung des Speichers'!$C$17:$C$1001,'Entladung des Speichers'!$A$17:$A$1001,'Ergebnis (detailliert)'!A839))</f>
        <v/>
      </c>
      <c r="L839" s="156" t="str">
        <f t="shared" si="50"/>
        <v/>
      </c>
      <c r="M839" s="156" t="str">
        <f>IF(ISBLANK('Entladung des Speichers'!A839),"",'Entladung des Speichers'!C839)</f>
        <v/>
      </c>
      <c r="N839" s="155" t="str">
        <f>IF(ISBLANK('Beladung des Speichers'!A839),"",SUMIFS('Entladung des Speichers'!$E$17:$E$1001,'Entladung des Speichers'!$A$17:$A$1001,'Ergebnis (detailliert)'!$A$17:$A$300))</f>
        <v/>
      </c>
      <c r="O839" s="113" t="str">
        <f t="shared" si="51"/>
        <v/>
      </c>
      <c r="P839" s="17" t="str">
        <f>IFERROR(IF(A839="","",N839*'Ergebnis (detailliert)'!J839/'Ergebnis (detailliert)'!I839),0)</f>
        <v/>
      </c>
      <c r="Q839" s="95" t="str">
        <f t="shared" si="52"/>
        <v/>
      </c>
      <c r="R839" s="96" t="str">
        <f t="shared" si="53"/>
        <v/>
      </c>
      <c r="S839" s="97" t="str">
        <f>IF(A839="","",IF(LOOKUP(A839,Stammdaten!$A$17:$A$1001,Stammdaten!$G$17:$G$1001)="Nein",0,IF(ISBLANK('Beladung des Speichers'!A839),"",ROUND(MIN(J839,Q839)*-1,2))))</f>
        <v/>
      </c>
    </row>
    <row r="840" spans="1:19" x14ac:dyDescent="0.2">
      <c r="A840" s="98" t="str">
        <f>IF('Beladung des Speichers'!A840="","",'Beladung des Speichers'!A840)</f>
        <v/>
      </c>
      <c r="B840" s="98" t="str">
        <f>IF('Beladung des Speichers'!B840="","",'Beladung des Speichers'!B840)</f>
        <v/>
      </c>
      <c r="C840" s="150" t="str">
        <f>IF(ISBLANK('Beladung des Speichers'!A840),"",SUMIFS('Beladung des Speichers'!$C$17:$C$300,'Beladung des Speichers'!$A$17:$A$300,A840)-SUMIFS('Entladung des Speichers'!$C$17:$C$300,'Entladung des Speichers'!$A$17:$A$300,A840)+SUMIFS(Füllstände!$B$17:$B$299,Füllstände!$A$17:$A$299,A840)-SUMIFS(Füllstände!$C$17:$C$299,Füllstände!$A$17:$A$299,A840))</f>
        <v/>
      </c>
      <c r="D840" s="151" t="str">
        <f>IF(ISBLANK('Beladung des Speichers'!A840),"",C840*'Beladung des Speichers'!C840/SUMIFS('Beladung des Speichers'!$C$17:$C$300,'Beladung des Speichers'!$A$17:$A$300,A840))</f>
        <v/>
      </c>
      <c r="E840" s="152" t="str">
        <f>IF(ISBLANK('Beladung des Speichers'!A840),"",1/SUMIFS('Beladung des Speichers'!$C$17:$C$300,'Beladung des Speichers'!$A$17:$A$300,A840)*C840*SUMIF($A$17:$A$300,A840,'Beladung des Speichers'!$E$17:$E$300))</f>
        <v/>
      </c>
      <c r="F840" s="153" t="str">
        <f>IF(ISBLANK('Beladung des Speichers'!A840),"",IF(C840=0,"0,00",D840/C840*E840))</f>
        <v/>
      </c>
      <c r="G840" s="154" t="str">
        <f>IF(ISBLANK('Beladung des Speichers'!A840),"",SUMIFS('Beladung des Speichers'!$C$17:$C$300,'Beladung des Speichers'!$A$17:$A$300,A840))</f>
        <v/>
      </c>
      <c r="H840" s="112" t="str">
        <f>IF(ISBLANK('Beladung des Speichers'!A840),"",'Beladung des Speichers'!C840)</f>
        <v/>
      </c>
      <c r="I840" s="155" t="str">
        <f>IF(ISBLANK('Beladung des Speichers'!A840),"",SUMIFS('Beladung des Speichers'!$E$17:$E$1001,'Beladung des Speichers'!$A$17:$A$1001,'Ergebnis (detailliert)'!A840))</f>
        <v/>
      </c>
      <c r="J840" s="113" t="str">
        <f>IF(ISBLANK('Beladung des Speichers'!A840),"",'Beladung des Speichers'!E840)</f>
        <v/>
      </c>
      <c r="K840" s="155" t="str">
        <f>IF(ISBLANK('Beladung des Speichers'!A840),"",SUMIFS('Entladung des Speichers'!$C$17:$C$1001,'Entladung des Speichers'!$A$17:$A$1001,'Ergebnis (detailliert)'!A840))</f>
        <v/>
      </c>
      <c r="L840" s="156" t="str">
        <f t="shared" si="50"/>
        <v/>
      </c>
      <c r="M840" s="156" t="str">
        <f>IF(ISBLANK('Entladung des Speichers'!A840),"",'Entladung des Speichers'!C840)</f>
        <v/>
      </c>
      <c r="N840" s="155" t="str">
        <f>IF(ISBLANK('Beladung des Speichers'!A840),"",SUMIFS('Entladung des Speichers'!$E$17:$E$1001,'Entladung des Speichers'!$A$17:$A$1001,'Ergebnis (detailliert)'!$A$17:$A$300))</f>
        <v/>
      </c>
      <c r="O840" s="113" t="str">
        <f t="shared" si="51"/>
        <v/>
      </c>
      <c r="P840" s="17" t="str">
        <f>IFERROR(IF(A840="","",N840*'Ergebnis (detailliert)'!J840/'Ergebnis (detailliert)'!I840),0)</f>
        <v/>
      </c>
      <c r="Q840" s="95" t="str">
        <f t="shared" si="52"/>
        <v/>
      </c>
      <c r="R840" s="96" t="str">
        <f t="shared" si="53"/>
        <v/>
      </c>
      <c r="S840" s="97" t="str">
        <f>IF(A840="","",IF(LOOKUP(A840,Stammdaten!$A$17:$A$1001,Stammdaten!$G$17:$G$1001)="Nein",0,IF(ISBLANK('Beladung des Speichers'!A840),"",ROUND(MIN(J840,Q840)*-1,2))))</f>
        <v/>
      </c>
    </row>
    <row r="841" spans="1:19" x14ac:dyDescent="0.2">
      <c r="A841" s="98" t="str">
        <f>IF('Beladung des Speichers'!A841="","",'Beladung des Speichers'!A841)</f>
        <v/>
      </c>
      <c r="B841" s="98" t="str">
        <f>IF('Beladung des Speichers'!B841="","",'Beladung des Speichers'!B841)</f>
        <v/>
      </c>
      <c r="C841" s="150" t="str">
        <f>IF(ISBLANK('Beladung des Speichers'!A841),"",SUMIFS('Beladung des Speichers'!$C$17:$C$300,'Beladung des Speichers'!$A$17:$A$300,A841)-SUMIFS('Entladung des Speichers'!$C$17:$C$300,'Entladung des Speichers'!$A$17:$A$300,A841)+SUMIFS(Füllstände!$B$17:$B$299,Füllstände!$A$17:$A$299,A841)-SUMIFS(Füllstände!$C$17:$C$299,Füllstände!$A$17:$A$299,A841))</f>
        <v/>
      </c>
      <c r="D841" s="151" t="str">
        <f>IF(ISBLANK('Beladung des Speichers'!A841),"",C841*'Beladung des Speichers'!C841/SUMIFS('Beladung des Speichers'!$C$17:$C$300,'Beladung des Speichers'!$A$17:$A$300,A841))</f>
        <v/>
      </c>
      <c r="E841" s="152" t="str">
        <f>IF(ISBLANK('Beladung des Speichers'!A841),"",1/SUMIFS('Beladung des Speichers'!$C$17:$C$300,'Beladung des Speichers'!$A$17:$A$300,A841)*C841*SUMIF($A$17:$A$300,A841,'Beladung des Speichers'!$E$17:$E$300))</f>
        <v/>
      </c>
      <c r="F841" s="153" t="str">
        <f>IF(ISBLANK('Beladung des Speichers'!A841),"",IF(C841=0,"0,00",D841/C841*E841))</f>
        <v/>
      </c>
      <c r="G841" s="154" t="str">
        <f>IF(ISBLANK('Beladung des Speichers'!A841),"",SUMIFS('Beladung des Speichers'!$C$17:$C$300,'Beladung des Speichers'!$A$17:$A$300,A841))</f>
        <v/>
      </c>
      <c r="H841" s="112" t="str">
        <f>IF(ISBLANK('Beladung des Speichers'!A841),"",'Beladung des Speichers'!C841)</f>
        <v/>
      </c>
      <c r="I841" s="155" t="str">
        <f>IF(ISBLANK('Beladung des Speichers'!A841),"",SUMIFS('Beladung des Speichers'!$E$17:$E$1001,'Beladung des Speichers'!$A$17:$A$1001,'Ergebnis (detailliert)'!A841))</f>
        <v/>
      </c>
      <c r="J841" s="113" t="str">
        <f>IF(ISBLANK('Beladung des Speichers'!A841),"",'Beladung des Speichers'!E841)</f>
        <v/>
      </c>
      <c r="K841" s="155" t="str">
        <f>IF(ISBLANK('Beladung des Speichers'!A841),"",SUMIFS('Entladung des Speichers'!$C$17:$C$1001,'Entladung des Speichers'!$A$17:$A$1001,'Ergebnis (detailliert)'!A841))</f>
        <v/>
      </c>
      <c r="L841" s="156" t="str">
        <f t="shared" si="50"/>
        <v/>
      </c>
      <c r="M841" s="156" t="str">
        <f>IF(ISBLANK('Entladung des Speichers'!A841),"",'Entladung des Speichers'!C841)</f>
        <v/>
      </c>
      <c r="N841" s="155" t="str">
        <f>IF(ISBLANK('Beladung des Speichers'!A841),"",SUMIFS('Entladung des Speichers'!$E$17:$E$1001,'Entladung des Speichers'!$A$17:$A$1001,'Ergebnis (detailliert)'!$A$17:$A$300))</f>
        <v/>
      </c>
      <c r="O841" s="113" t="str">
        <f t="shared" si="51"/>
        <v/>
      </c>
      <c r="P841" s="17" t="str">
        <f>IFERROR(IF(A841="","",N841*'Ergebnis (detailliert)'!J841/'Ergebnis (detailliert)'!I841),0)</f>
        <v/>
      </c>
      <c r="Q841" s="95" t="str">
        <f t="shared" si="52"/>
        <v/>
      </c>
      <c r="R841" s="96" t="str">
        <f t="shared" si="53"/>
        <v/>
      </c>
      <c r="S841" s="97" t="str">
        <f>IF(A841="","",IF(LOOKUP(A841,Stammdaten!$A$17:$A$1001,Stammdaten!$G$17:$G$1001)="Nein",0,IF(ISBLANK('Beladung des Speichers'!A841),"",ROUND(MIN(J841,Q841)*-1,2))))</f>
        <v/>
      </c>
    </row>
    <row r="842" spans="1:19" x14ac:dyDescent="0.2">
      <c r="A842" s="98" t="str">
        <f>IF('Beladung des Speichers'!A842="","",'Beladung des Speichers'!A842)</f>
        <v/>
      </c>
      <c r="B842" s="98" t="str">
        <f>IF('Beladung des Speichers'!B842="","",'Beladung des Speichers'!B842)</f>
        <v/>
      </c>
      <c r="C842" s="150" t="str">
        <f>IF(ISBLANK('Beladung des Speichers'!A842),"",SUMIFS('Beladung des Speichers'!$C$17:$C$300,'Beladung des Speichers'!$A$17:$A$300,A842)-SUMIFS('Entladung des Speichers'!$C$17:$C$300,'Entladung des Speichers'!$A$17:$A$300,A842)+SUMIFS(Füllstände!$B$17:$B$299,Füllstände!$A$17:$A$299,A842)-SUMIFS(Füllstände!$C$17:$C$299,Füllstände!$A$17:$A$299,A842))</f>
        <v/>
      </c>
      <c r="D842" s="151" t="str">
        <f>IF(ISBLANK('Beladung des Speichers'!A842),"",C842*'Beladung des Speichers'!C842/SUMIFS('Beladung des Speichers'!$C$17:$C$300,'Beladung des Speichers'!$A$17:$A$300,A842))</f>
        <v/>
      </c>
      <c r="E842" s="152" t="str">
        <f>IF(ISBLANK('Beladung des Speichers'!A842),"",1/SUMIFS('Beladung des Speichers'!$C$17:$C$300,'Beladung des Speichers'!$A$17:$A$300,A842)*C842*SUMIF($A$17:$A$300,A842,'Beladung des Speichers'!$E$17:$E$300))</f>
        <v/>
      </c>
      <c r="F842" s="153" t="str">
        <f>IF(ISBLANK('Beladung des Speichers'!A842),"",IF(C842=0,"0,00",D842/C842*E842))</f>
        <v/>
      </c>
      <c r="G842" s="154" t="str">
        <f>IF(ISBLANK('Beladung des Speichers'!A842),"",SUMIFS('Beladung des Speichers'!$C$17:$C$300,'Beladung des Speichers'!$A$17:$A$300,A842))</f>
        <v/>
      </c>
      <c r="H842" s="112" t="str">
        <f>IF(ISBLANK('Beladung des Speichers'!A842),"",'Beladung des Speichers'!C842)</f>
        <v/>
      </c>
      <c r="I842" s="155" t="str">
        <f>IF(ISBLANK('Beladung des Speichers'!A842),"",SUMIFS('Beladung des Speichers'!$E$17:$E$1001,'Beladung des Speichers'!$A$17:$A$1001,'Ergebnis (detailliert)'!A842))</f>
        <v/>
      </c>
      <c r="J842" s="113" t="str">
        <f>IF(ISBLANK('Beladung des Speichers'!A842),"",'Beladung des Speichers'!E842)</f>
        <v/>
      </c>
      <c r="K842" s="155" t="str">
        <f>IF(ISBLANK('Beladung des Speichers'!A842),"",SUMIFS('Entladung des Speichers'!$C$17:$C$1001,'Entladung des Speichers'!$A$17:$A$1001,'Ergebnis (detailliert)'!A842))</f>
        <v/>
      </c>
      <c r="L842" s="156" t="str">
        <f t="shared" si="50"/>
        <v/>
      </c>
      <c r="M842" s="156" t="str">
        <f>IF(ISBLANK('Entladung des Speichers'!A842),"",'Entladung des Speichers'!C842)</f>
        <v/>
      </c>
      <c r="N842" s="155" t="str">
        <f>IF(ISBLANK('Beladung des Speichers'!A842),"",SUMIFS('Entladung des Speichers'!$E$17:$E$1001,'Entladung des Speichers'!$A$17:$A$1001,'Ergebnis (detailliert)'!$A$17:$A$300))</f>
        <v/>
      </c>
      <c r="O842" s="113" t="str">
        <f t="shared" si="51"/>
        <v/>
      </c>
      <c r="P842" s="17" t="str">
        <f>IFERROR(IF(A842="","",N842*'Ergebnis (detailliert)'!J842/'Ergebnis (detailliert)'!I842),0)</f>
        <v/>
      </c>
      <c r="Q842" s="95" t="str">
        <f t="shared" si="52"/>
        <v/>
      </c>
      <c r="R842" s="96" t="str">
        <f t="shared" si="53"/>
        <v/>
      </c>
      <c r="S842" s="97" t="str">
        <f>IF(A842="","",IF(LOOKUP(A842,Stammdaten!$A$17:$A$1001,Stammdaten!$G$17:$G$1001)="Nein",0,IF(ISBLANK('Beladung des Speichers'!A842),"",ROUND(MIN(J842,Q842)*-1,2))))</f>
        <v/>
      </c>
    </row>
    <row r="843" spans="1:19" x14ac:dyDescent="0.2">
      <c r="A843" s="98" t="str">
        <f>IF('Beladung des Speichers'!A843="","",'Beladung des Speichers'!A843)</f>
        <v/>
      </c>
      <c r="B843" s="98" t="str">
        <f>IF('Beladung des Speichers'!B843="","",'Beladung des Speichers'!B843)</f>
        <v/>
      </c>
      <c r="C843" s="150" t="str">
        <f>IF(ISBLANK('Beladung des Speichers'!A843),"",SUMIFS('Beladung des Speichers'!$C$17:$C$300,'Beladung des Speichers'!$A$17:$A$300,A843)-SUMIFS('Entladung des Speichers'!$C$17:$C$300,'Entladung des Speichers'!$A$17:$A$300,A843)+SUMIFS(Füllstände!$B$17:$B$299,Füllstände!$A$17:$A$299,A843)-SUMIFS(Füllstände!$C$17:$C$299,Füllstände!$A$17:$A$299,A843))</f>
        <v/>
      </c>
      <c r="D843" s="151" t="str">
        <f>IF(ISBLANK('Beladung des Speichers'!A843),"",C843*'Beladung des Speichers'!C843/SUMIFS('Beladung des Speichers'!$C$17:$C$300,'Beladung des Speichers'!$A$17:$A$300,A843))</f>
        <v/>
      </c>
      <c r="E843" s="152" t="str">
        <f>IF(ISBLANK('Beladung des Speichers'!A843),"",1/SUMIFS('Beladung des Speichers'!$C$17:$C$300,'Beladung des Speichers'!$A$17:$A$300,A843)*C843*SUMIF($A$17:$A$300,A843,'Beladung des Speichers'!$E$17:$E$300))</f>
        <v/>
      </c>
      <c r="F843" s="153" t="str">
        <f>IF(ISBLANK('Beladung des Speichers'!A843),"",IF(C843=0,"0,00",D843/C843*E843))</f>
        <v/>
      </c>
      <c r="G843" s="154" t="str">
        <f>IF(ISBLANK('Beladung des Speichers'!A843),"",SUMIFS('Beladung des Speichers'!$C$17:$C$300,'Beladung des Speichers'!$A$17:$A$300,A843))</f>
        <v/>
      </c>
      <c r="H843" s="112" t="str">
        <f>IF(ISBLANK('Beladung des Speichers'!A843),"",'Beladung des Speichers'!C843)</f>
        <v/>
      </c>
      <c r="I843" s="155" t="str">
        <f>IF(ISBLANK('Beladung des Speichers'!A843),"",SUMIFS('Beladung des Speichers'!$E$17:$E$1001,'Beladung des Speichers'!$A$17:$A$1001,'Ergebnis (detailliert)'!A843))</f>
        <v/>
      </c>
      <c r="J843" s="113" t="str">
        <f>IF(ISBLANK('Beladung des Speichers'!A843),"",'Beladung des Speichers'!E843)</f>
        <v/>
      </c>
      <c r="K843" s="155" t="str">
        <f>IF(ISBLANK('Beladung des Speichers'!A843),"",SUMIFS('Entladung des Speichers'!$C$17:$C$1001,'Entladung des Speichers'!$A$17:$A$1001,'Ergebnis (detailliert)'!A843))</f>
        <v/>
      </c>
      <c r="L843" s="156" t="str">
        <f t="shared" si="50"/>
        <v/>
      </c>
      <c r="M843" s="156" t="str">
        <f>IF(ISBLANK('Entladung des Speichers'!A843),"",'Entladung des Speichers'!C843)</f>
        <v/>
      </c>
      <c r="N843" s="155" t="str">
        <f>IF(ISBLANK('Beladung des Speichers'!A843),"",SUMIFS('Entladung des Speichers'!$E$17:$E$1001,'Entladung des Speichers'!$A$17:$A$1001,'Ergebnis (detailliert)'!$A$17:$A$300))</f>
        <v/>
      </c>
      <c r="O843" s="113" t="str">
        <f t="shared" si="51"/>
        <v/>
      </c>
      <c r="P843" s="17" t="str">
        <f>IFERROR(IF(A843="","",N843*'Ergebnis (detailliert)'!J843/'Ergebnis (detailliert)'!I843),0)</f>
        <v/>
      </c>
      <c r="Q843" s="95" t="str">
        <f t="shared" si="52"/>
        <v/>
      </c>
      <c r="R843" s="96" t="str">
        <f t="shared" si="53"/>
        <v/>
      </c>
      <c r="S843" s="97" t="str">
        <f>IF(A843="","",IF(LOOKUP(A843,Stammdaten!$A$17:$A$1001,Stammdaten!$G$17:$G$1001)="Nein",0,IF(ISBLANK('Beladung des Speichers'!A843),"",ROUND(MIN(J843,Q843)*-1,2))))</f>
        <v/>
      </c>
    </row>
    <row r="844" spans="1:19" x14ac:dyDescent="0.2">
      <c r="A844" s="98" t="str">
        <f>IF('Beladung des Speichers'!A844="","",'Beladung des Speichers'!A844)</f>
        <v/>
      </c>
      <c r="B844" s="98" t="str">
        <f>IF('Beladung des Speichers'!B844="","",'Beladung des Speichers'!B844)</f>
        <v/>
      </c>
      <c r="C844" s="150" t="str">
        <f>IF(ISBLANK('Beladung des Speichers'!A844),"",SUMIFS('Beladung des Speichers'!$C$17:$C$300,'Beladung des Speichers'!$A$17:$A$300,A844)-SUMIFS('Entladung des Speichers'!$C$17:$C$300,'Entladung des Speichers'!$A$17:$A$300,A844)+SUMIFS(Füllstände!$B$17:$B$299,Füllstände!$A$17:$A$299,A844)-SUMIFS(Füllstände!$C$17:$C$299,Füllstände!$A$17:$A$299,A844))</f>
        <v/>
      </c>
      <c r="D844" s="151" t="str">
        <f>IF(ISBLANK('Beladung des Speichers'!A844),"",C844*'Beladung des Speichers'!C844/SUMIFS('Beladung des Speichers'!$C$17:$C$300,'Beladung des Speichers'!$A$17:$A$300,A844))</f>
        <v/>
      </c>
      <c r="E844" s="152" t="str">
        <f>IF(ISBLANK('Beladung des Speichers'!A844),"",1/SUMIFS('Beladung des Speichers'!$C$17:$C$300,'Beladung des Speichers'!$A$17:$A$300,A844)*C844*SUMIF($A$17:$A$300,A844,'Beladung des Speichers'!$E$17:$E$300))</f>
        <v/>
      </c>
      <c r="F844" s="153" t="str">
        <f>IF(ISBLANK('Beladung des Speichers'!A844),"",IF(C844=0,"0,00",D844/C844*E844))</f>
        <v/>
      </c>
      <c r="G844" s="154" t="str">
        <f>IF(ISBLANK('Beladung des Speichers'!A844),"",SUMIFS('Beladung des Speichers'!$C$17:$C$300,'Beladung des Speichers'!$A$17:$A$300,A844))</f>
        <v/>
      </c>
      <c r="H844" s="112" t="str">
        <f>IF(ISBLANK('Beladung des Speichers'!A844),"",'Beladung des Speichers'!C844)</f>
        <v/>
      </c>
      <c r="I844" s="155" t="str">
        <f>IF(ISBLANK('Beladung des Speichers'!A844),"",SUMIFS('Beladung des Speichers'!$E$17:$E$1001,'Beladung des Speichers'!$A$17:$A$1001,'Ergebnis (detailliert)'!A844))</f>
        <v/>
      </c>
      <c r="J844" s="113" t="str">
        <f>IF(ISBLANK('Beladung des Speichers'!A844),"",'Beladung des Speichers'!E844)</f>
        <v/>
      </c>
      <c r="K844" s="155" t="str">
        <f>IF(ISBLANK('Beladung des Speichers'!A844),"",SUMIFS('Entladung des Speichers'!$C$17:$C$1001,'Entladung des Speichers'!$A$17:$A$1001,'Ergebnis (detailliert)'!A844))</f>
        <v/>
      </c>
      <c r="L844" s="156" t="str">
        <f t="shared" si="50"/>
        <v/>
      </c>
      <c r="M844" s="156" t="str">
        <f>IF(ISBLANK('Entladung des Speichers'!A844),"",'Entladung des Speichers'!C844)</f>
        <v/>
      </c>
      <c r="N844" s="155" t="str">
        <f>IF(ISBLANK('Beladung des Speichers'!A844),"",SUMIFS('Entladung des Speichers'!$E$17:$E$1001,'Entladung des Speichers'!$A$17:$A$1001,'Ergebnis (detailliert)'!$A$17:$A$300))</f>
        <v/>
      </c>
      <c r="O844" s="113" t="str">
        <f t="shared" si="51"/>
        <v/>
      </c>
      <c r="P844" s="17" t="str">
        <f>IFERROR(IF(A844="","",N844*'Ergebnis (detailliert)'!J844/'Ergebnis (detailliert)'!I844),0)</f>
        <v/>
      </c>
      <c r="Q844" s="95" t="str">
        <f t="shared" si="52"/>
        <v/>
      </c>
      <c r="R844" s="96" t="str">
        <f t="shared" si="53"/>
        <v/>
      </c>
      <c r="S844" s="97" t="str">
        <f>IF(A844="","",IF(LOOKUP(A844,Stammdaten!$A$17:$A$1001,Stammdaten!$G$17:$G$1001)="Nein",0,IF(ISBLANK('Beladung des Speichers'!A844),"",ROUND(MIN(J844,Q844)*-1,2))))</f>
        <v/>
      </c>
    </row>
    <row r="845" spans="1:19" x14ac:dyDescent="0.2">
      <c r="A845" s="98" t="str">
        <f>IF('Beladung des Speichers'!A845="","",'Beladung des Speichers'!A845)</f>
        <v/>
      </c>
      <c r="B845" s="98" t="str">
        <f>IF('Beladung des Speichers'!B845="","",'Beladung des Speichers'!B845)</f>
        <v/>
      </c>
      <c r="C845" s="150" t="str">
        <f>IF(ISBLANK('Beladung des Speichers'!A845),"",SUMIFS('Beladung des Speichers'!$C$17:$C$300,'Beladung des Speichers'!$A$17:$A$300,A845)-SUMIFS('Entladung des Speichers'!$C$17:$C$300,'Entladung des Speichers'!$A$17:$A$300,A845)+SUMIFS(Füllstände!$B$17:$B$299,Füllstände!$A$17:$A$299,A845)-SUMIFS(Füllstände!$C$17:$C$299,Füllstände!$A$17:$A$299,A845))</f>
        <v/>
      </c>
      <c r="D845" s="151" t="str">
        <f>IF(ISBLANK('Beladung des Speichers'!A845),"",C845*'Beladung des Speichers'!C845/SUMIFS('Beladung des Speichers'!$C$17:$C$300,'Beladung des Speichers'!$A$17:$A$300,A845))</f>
        <v/>
      </c>
      <c r="E845" s="152" t="str">
        <f>IF(ISBLANK('Beladung des Speichers'!A845),"",1/SUMIFS('Beladung des Speichers'!$C$17:$C$300,'Beladung des Speichers'!$A$17:$A$300,A845)*C845*SUMIF($A$17:$A$300,A845,'Beladung des Speichers'!$E$17:$E$300))</f>
        <v/>
      </c>
      <c r="F845" s="153" t="str">
        <f>IF(ISBLANK('Beladung des Speichers'!A845),"",IF(C845=0,"0,00",D845/C845*E845))</f>
        <v/>
      </c>
      <c r="G845" s="154" t="str">
        <f>IF(ISBLANK('Beladung des Speichers'!A845),"",SUMIFS('Beladung des Speichers'!$C$17:$C$300,'Beladung des Speichers'!$A$17:$A$300,A845))</f>
        <v/>
      </c>
      <c r="H845" s="112" t="str">
        <f>IF(ISBLANK('Beladung des Speichers'!A845),"",'Beladung des Speichers'!C845)</f>
        <v/>
      </c>
      <c r="I845" s="155" t="str">
        <f>IF(ISBLANK('Beladung des Speichers'!A845),"",SUMIFS('Beladung des Speichers'!$E$17:$E$1001,'Beladung des Speichers'!$A$17:$A$1001,'Ergebnis (detailliert)'!A845))</f>
        <v/>
      </c>
      <c r="J845" s="113" t="str">
        <f>IF(ISBLANK('Beladung des Speichers'!A845),"",'Beladung des Speichers'!E845)</f>
        <v/>
      </c>
      <c r="K845" s="155" t="str">
        <f>IF(ISBLANK('Beladung des Speichers'!A845),"",SUMIFS('Entladung des Speichers'!$C$17:$C$1001,'Entladung des Speichers'!$A$17:$A$1001,'Ergebnis (detailliert)'!A845))</f>
        <v/>
      </c>
      <c r="L845" s="156" t="str">
        <f t="shared" si="50"/>
        <v/>
      </c>
      <c r="M845" s="156" t="str">
        <f>IF(ISBLANK('Entladung des Speichers'!A845),"",'Entladung des Speichers'!C845)</f>
        <v/>
      </c>
      <c r="N845" s="155" t="str">
        <f>IF(ISBLANK('Beladung des Speichers'!A845),"",SUMIFS('Entladung des Speichers'!$E$17:$E$1001,'Entladung des Speichers'!$A$17:$A$1001,'Ergebnis (detailliert)'!$A$17:$A$300))</f>
        <v/>
      </c>
      <c r="O845" s="113" t="str">
        <f t="shared" si="51"/>
        <v/>
      </c>
      <c r="P845" s="17" t="str">
        <f>IFERROR(IF(A845="","",N845*'Ergebnis (detailliert)'!J845/'Ergebnis (detailliert)'!I845),0)</f>
        <v/>
      </c>
      <c r="Q845" s="95" t="str">
        <f t="shared" si="52"/>
        <v/>
      </c>
      <c r="R845" s="96" t="str">
        <f t="shared" si="53"/>
        <v/>
      </c>
      <c r="S845" s="97" t="str">
        <f>IF(A845="","",IF(LOOKUP(A845,Stammdaten!$A$17:$A$1001,Stammdaten!$G$17:$G$1001)="Nein",0,IF(ISBLANK('Beladung des Speichers'!A845),"",ROUND(MIN(J845,Q845)*-1,2))))</f>
        <v/>
      </c>
    </row>
    <row r="846" spans="1:19" x14ac:dyDescent="0.2">
      <c r="A846" s="98" t="str">
        <f>IF('Beladung des Speichers'!A846="","",'Beladung des Speichers'!A846)</f>
        <v/>
      </c>
      <c r="B846" s="98" t="str">
        <f>IF('Beladung des Speichers'!B846="","",'Beladung des Speichers'!B846)</f>
        <v/>
      </c>
      <c r="C846" s="150" t="str">
        <f>IF(ISBLANK('Beladung des Speichers'!A846),"",SUMIFS('Beladung des Speichers'!$C$17:$C$300,'Beladung des Speichers'!$A$17:$A$300,A846)-SUMIFS('Entladung des Speichers'!$C$17:$C$300,'Entladung des Speichers'!$A$17:$A$300,A846)+SUMIFS(Füllstände!$B$17:$B$299,Füllstände!$A$17:$A$299,A846)-SUMIFS(Füllstände!$C$17:$C$299,Füllstände!$A$17:$A$299,A846))</f>
        <v/>
      </c>
      <c r="D846" s="151" t="str">
        <f>IF(ISBLANK('Beladung des Speichers'!A846),"",C846*'Beladung des Speichers'!C846/SUMIFS('Beladung des Speichers'!$C$17:$C$300,'Beladung des Speichers'!$A$17:$A$300,A846))</f>
        <v/>
      </c>
      <c r="E846" s="152" t="str">
        <f>IF(ISBLANK('Beladung des Speichers'!A846),"",1/SUMIFS('Beladung des Speichers'!$C$17:$C$300,'Beladung des Speichers'!$A$17:$A$300,A846)*C846*SUMIF($A$17:$A$300,A846,'Beladung des Speichers'!$E$17:$E$300))</f>
        <v/>
      </c>
      <c r="F846" s="153" t="str">
        <f>IF(ISBLANK('Beladung des Speichers'!A846),"",IF(C846=0,"0,00",D846/C846*E846))</f>
        <v/>
      </c>
      <c r="G846" s="154" t="str">
        <f>IF(ISBLANK('Beladung des Speichers'!A846),"",SUMIFS('Beladung des Speichers'!$C$17:$C$300,'Beladung des Speichers'!$A$17:$A$300,A846))</f>
        <v/>
      </c>
      <c r="H846" s="112" t="str">
        <f>IF(ISBLANK('Beladung des Speichers'!A846),"",'Beladung des Speichers'!C846)</f>
        <v/>
      </c>
      <c r="I846" s="155" t="str">
        <f>IF(ISBLANK('Beladung des Speichers'!A846),"",SUMIFS('Beladung des Speichers'!$E$17:$E$1001,'Beladung des Speichers'!$A$17:$A$1001,'Ergebnis (detailliert)'!A846))</f>
        <v/>
      </c>
      <c r="J846" s="113" t="str">
        <f>IF(ISBLANK('Beladung des Speichers'!A846),"",'Beladung des Speichers'!E846)</f>
        <v/>
      </c>
      <c r="K846" s="155" t="str">
        <f>IF(ISBLANK('Beladung des Speichers'!A846),"",SUMIFS('Entladung des Speichers'!$C$17:$C$1001,'Entladung des Speichers'!$A$17:$A$1001,'Ergebnis (detailliert)'!A846))</f>
        <v/>
      </c>
      <c r="L846" s="156" t="str">
        <f t="shared" si="50"/>
        <v/>
      </c>
      <c r="M846" s="156" t="str">
        <f>IF(ISBLANK('Entladung des Speichers'!A846),"",'Entladung des Speichers'!C846)</f>
        <v/>
      </c>
      <c r="N846" s="155" t="str">
        <f>IF(ISBLANK('Beladung des Speichers'!A846),"",SUMIFS('Entladung des Speichers'!$E$17:$E$1001,'Entladung des Speichers'!$A$17:$A$1001,'Ergebnis (detailliert)'!$A$17:$A$300))</f>
        <v/>
      </c>
      <c r="O846" s="113" t="str">
        <f t="shared" si="51"/>
        <v/>
      </c>
      <c r="P846" s="17" t="str">
        <f>IFERROR(IF(A846="","",N846*'Ergebnis (detailliert)'!J846/'Ergebnis (detailliert)'!I846),0)</f>
        <v/>
      </c>
      <c r="Q846" s="95" t="str">
        <f t="shared" si="52"/>
        <v/>
      </c>
      <c r="R846" s="96" t="str">
        <f t="shared" si="53"/>
        <v/>
      </c>
      <c r="S846" s="97" t="str">
        <f>IF(A846="","",IF(LOOKUP(A846,Stammdaten!$A$17:$A$1001,Stammdaten!$G$17:$G$1001)="Nein",0,IF(ISBLANK('Beladung des Speichers'!A846),"",ROUND(MIN(J846,Q846)*-1,2))))</f>
        <v/>
      </c>
    </row>
    <row r="847" spans="1:19" x14ac:dyDescent="0.2">
      <c r="A847" s="98" t="str">
        <f>IF('Beladung des Speichers'!A847="","",'Beladung des Speichers'!A847)</f>
        <v/>
      </c>
      <c r="B847" s="98" t="str">
        <f>IF('Beladung des Speichers'!B847="","",'Beladung des Speichers'!B847)</f>
        <v/>
      </c>
      <c r="C847" s="150" t="str">
        <f>IF(ISBLANK('Beladung des Speichers'!A847),"",SUMIFS('Beladung des Speichers'!$C$17:$C$300,'Beladung des Speichers'!$A$17:$A$300,A847)-SUMIFS('Entladung des Speichers'!$C$17:$C$300,'Entladung des Speichers'!$A$17:$A$300,A847)+SUMIFS(Füllstände!$B$17:$B$299,Füllstände!$A$17:$A$299,A847)-SUMIFS(Füllstände!$C$17:$C$299,Füllstände!$A$17:$A$299,A847))</f>
        <v/>
      </c>
      <c r="D847" s="151" t="str">
        <f>IF(ISBLANK('Beladung des Speichers'!A847),"",C847*'Beladung des Speichers'!C847/SUMIFS('Beladung des Speichers'!$C$17:$C$300,'Beladung des Speichers'!$A$17:$A$300,A847))</f>
        <v/>
      </c>
      <c r="E847" s="152" t="str">
        <f>IF(ISBLANK('Beladung des Speichers'!A847),"",1/SUMIFS('Beladung des Speichers'!$C$17:$C$300,'Beladung des Speichers'!$A$17:$A$300,A847)*C847*SUMIF($A$17:$A$300,A847,'Beladung des Speichers'!$E$17:$E$300))</f>
        <v/>
      </c>
      <c r="F847" s="153" t="str">
        <f>IF(ISBLANK('Beladung des Speichers'!A847),"",IF(C847=0,"0,00",D847/C847*E847))</f>
        <v/>
      </c>
      <c r="G847" s="154" t="str">
        <f>IF(ISBLANK('Beladung des Speichers'!A847),"",SUMIFS('Beladung des Speichers'!$C$17:$C$300,'Beladung des Speichers'!$A$17:$A$300,A847))</f>
        <v/>
      </c>
      <c r="H847" s="112" t="str">
        <f>IF(ISBLANK('Beladung des Speichers'!A847),"",'Beladung des Speichers'!C847)</f>
        <v/>
      </c>
      <c r="I847" s="155" t="str">
        <f>IF(ISBLANK('Beladung des Speichers'!A847),"",SUMIFS('Beladung des Speichers'!$E$17:$E$1001,'Beladung des Speichers'!$A$17:$A$1001,'Ergebnis (detailliert)'!A847))</f>
        <v/>
      </c>
      <c r="J847" s="113" t="str">
        <f>IF(ISBLANK('Beladung des Speichers'!A847),"",'Beladung des Speichers'!E847)</f>
        <v/>
      </c>
      <c r="K847" s="155" t="str">
        <f>IF(ISBLANK('Beladung des Speichers'!A847),"",SUMIFS('Entladung des Speichers'!$C$17:$C$1001,'Entladung des Speichers'!$A$17:$A$1001,'Ergebnis (detailliert)'!A847))</f>
        <v/>
      </c>
      <c r="L847" s="156" t="str">
        <f t="shared" si="50"/>
        <v/>
      </c>
      <c r="M847" s="156" t="str">
        <f>IF(ISBLANK('Entladung des Speichers'!A847),"",'Entladung des Speichers'!C847)</f>
        <v/>
      </c>
      <c r="N847" s="155" t="str">
        <f>IF(ISBLANK('Beladung des Speichers'!A847),"",SUMIFS('Entladung des Speichers'!$E$17:$E$1001,'Entladung des Speichers'!$A$17:$A$1001,'Ergebnis (detailliert)'!$A$17:$A$300))</f>
        <v/>
      </c>
      <c r="O847" s="113" t="str">
        <f t="shared" si="51"/>
        <v/>
      </c>
      <c r="P847" s="17" t="str">
        <f>IFERROR(IF(A847="","",N847*'Ergebnis (detailliert)'!J847/'Ergebnis (detailliert)'!I847),0)</f>
        <v/>
      </c>
      <c r="Q847" s="95" t="str">
        <f t="shared" si="52"/>
        <v/>
      </c>
      <c r="R847" s="96" t="str">
        <f t="shared" si="53"/>
        <v/>
      </c>
      <c r="S847" s="97" t="str">
        <f>IF(A847="","",IF(LOOKUP(A847,Stammdaten!$A$17:$A$1001,Stammdaten!$G$17:$G$1001)="Nein",0,IF(ISBLANK('Beladung des Speichers'!A847),"",ROUND(MIN(J847,Q847)*-1,2))))</f>
        <v/>
      </c>
    </row>
    <row r="848" spans="1:19" x14ac:dyDescent="0.2">
      <c r="A848" s="98" t="str">
        <f>IF('Beladung des Speichers'!A848="","",'Beladung des Speichers'!A848)</f>
        <v/>
      </c>
      <c r="B848" s="98" t="str">
        <f>IF('Beladung des Speichers'!B848="","",'Beladung des Speichers'!B848)</f>
        <v/>
      </c>
      <c r="C848" s="150" t="str">
        <f>IF(ISBLANK('Beladung des Speichers'!A848),"",SUMIFS('Beladung des Speichers'!$C$17:$C$300,'Beladung des Speichers'!$A$17:$A$300,A848)-SUMIFS('Entladung des Speichers'!$C$17:$C$300,'Entladung des Speichers'!$A$17:$A$300,A848)+SUMIFS(Füllstände!$B$17:$B$299,Füllstände!$A$17:$A$299,A848)-SUMIFS(Füllstände!$C$17:$C$299,Füllstände!$A$17:$A$299,A848))</f>
        <v/>
      </c>
      <c r="D848" s="151" t="str">
        <f>IF(ISBLANK('Beladung des Speichers'!A848),"",C848*'Beladung des Speichers'!C848/SUMIFS('Beladung des Speichers'!$C$17:$C$300,'Beladung des Speichers'!$A$17:$A$300,A848))</f>
        <v/>
      </c>
      <c r="E848" s="152" t="str">
        <f>IF(ISBLANK('Beladung des Speichers'!A848),"",1/SUMIFS('Beladung des Speichers'!$C$17:$C$300,'Beladung des Speichers'!$A$17:$A$300,A848)*C848*SUMIF($A$17:$A$300,A848,'Beladung des Speichers'!$E$17:$E$300))</f>
        <v/>
      </c>
      <c r="F848" s="153" t="str">
        <f>IF(ISBLANK('Beladung des Speichers'!A848),"",IF(C848=0,"0,00",D848/C848*E848))</f>
        <v/>
      </c>
      <c r="G848" s="154" t="str">
        <f>IF(ISBLANK('Beladung des Speichers'!A848),"",SUMIFS('Beladung des Speichers'!$C$17:$C$300,'Beladung des Speichers'!$A$17:$A$300,A848))</f>
        <v/>
      </c>
      <c r="H848" s="112" t="str">
        <f>IF(ISBLANK('Beladung des Speichers'!A848),"",'Beladung des Speichers'!C848)</f>
        <v/>
      </c>
      <c r="I848" s="155" t="str">
        <f>IF(ISBLANK('Beladung des Speichers'!A848),"",SUMIFS('Beladung des Speichers'!$E$17:$E$1001,'Beladung des Speichers'!$A$17:$A$1001,'Ergebnis (detailliert)'!A848))</f>
        <v/>
      </c>
      <c r="J848" s="113" t="str">
        <f>IF(ISBLANK('Beladung des Speichers'!A848),"",'Beladung des Speichers'!E848)</f>
        <v/>
      </c>
      <c r="K848" s="155" t="str">
        <f>IF(ISBLANK('Beladung des Speichers'!A848),"",SUMIFS('Entladung des Speichers'!$C$17:$C$1001,'Entladung des Speichers'!$A$17:$A$1001,'Ergebnis (detailliert)'!A848))</f>
        <v/>
      </c>
      <c r="L848" s="156" t="str">
        <f t="shared" si="50"/>
        <v/>
      </c>
      <c r="M848" s="156" t="str">
        <f>IF(ISBLANK('Entladung des Speichers'!A848),"",'Entladung des Speichers'!C848)</f>
        <v/>
      </c>
      <c r="N848" s="155" t="str">
        <f>IF(ISBLANK('Beladung des Speichers'!A848),"",SUMIFS('Entladung des Speichers'!$E$17:$E$1001,'Entladung des Speichers'!$A$17:$A$1001,'Ergebnis (detailliert)'!$A$17:$A$300))</f>
        <v/>
      </c>
      <c r="O848" s="113" t="str">
        <f t="shared" si="51"/>
        <v/>
      </c>
      <c r="P848" s="17" t="str">
        <f>IFERROR(IF(A848="","",N848*'Ergebnis (detailliert)'!J848/'Ergebnis (detailliert)'!I848),0)</f>
        <v/>
      </c>
      <c r="Q848" s="95" t="str">
        <f t="shared" si="52"/>
        <v/>
      </c>
      <c r="R848" s="96" t="str">
        <f t="shared" si="53"/>
        <v/>
      </c>
      <c r="S848" s="97" t="str">
        <f>IF(A848="","",IF(LOOKUP(A848,Stammdaten!$A$17:$A$1001,Stammdaten!$G$17:$G$1001)="Nein",0,IF(ISBLANK('Beladung des Speichers'!A848),"",ROUND(MIN(J848,Q848)*-1,2))))</f>
        <v/>
      </c>
    </row>
    <row r="849" spans="1:19" x14ac:dyDescent="0.2">
      <c r="A849" s="98" t="str">
        <f>IF('Beladung des Speichers'!A849="","",'Beladung des Speichers'!A849)</f>
        <v/>
      </c>
      <c r="B849" s="98" t="str">
        <f>IF('Beladung des Speichers'!B849="","",'Beladung des Speichers'!B849)</f>
        <v/>
      </c>
      <c r="C849" s="150" t="str">
        <f>IF(ISBLANK('Beladung des Speichers'!A849),"",SUMIFS('Beladung des Speichers'!$C$17:$C$300,'Beladung des Speichers'!$A$17:$A$300,A849)-SUMIFS('Entladung des Speichers'!$C$17:$C$300,'Entladung des Speichers'!$A$17:$A$300,A849)+SUMIFS(Füllstände!$B$17:$B$299,Füllstände!$A$17:$A$299,A849)-SUMIFS(Füllstände!$C$17:$C$299,Füllstände!$A$17:$A$299,A849))</f>
        <v/>
      </c>
      <c r="D849" s="151" t="str">
        <f>IF(ISBLANK('Beladung des Speichers'!A849),"",C849*'Beladung des Speichers'!C849/SUMIFS('Beladung des Speichers'!$C$17:$C$300,'Beladung des Speichers'!$A$17:$A$300,A849))</f>
        <v/>
      </c>
      <c r="E849" s="152" t="str">
        <f>IF(ISBLANK('Beladung des Speichers'!A849),"",1/SUMIFS('Beladung des Speichers'!$C$17:$C$300,'Beladung des Speichers'!$A$17:$A$300,A849)*C849*SUMIF($A$17:$A$300,A849,'Beladung des Speichers'!$E$17:$E$300))</f>
        <v/>
      </c>
      <c r="F849" s="153" t="str">
        <f>IF(ISBLANK('Beladung des Speichers'!A849),"",IF(C849=0,"0,00",D849/C849*E849))</f>
        <v/>
      </c>
      <c r="G849" s="154" t="str">
        <f>IF(ISBLANK('Beladung des Speichers'!A849),"",SUMIFS('Beladung des Speichers'!$C$17:$C$300,'Beladung des Speichers'!$A$17:$A$300,A849))</f>
        <v/>
      </c>
      <c r="H849" s="112" t="str">
        <f>IF(ISBLANK('Beladung des Speichers'!A849),"",'Beladung des Speichers'!C849)</f>
        <v/>
      </c>
      <c r="I849" s="155" t="str">
        <f>IF(ISBLANK('Beladung des Speichers'!A849),"",SUMIFS('Beladung des Speichers'!$E$17:$E$1001,'Beladung des Speichers'!$A$17:$A$1001,'Ergebnis (detailliert)'!A849))</f>
        <v/>
      </c>
      <c r="J849" s="113" t="str">
        <f>IF(ISBLANK('Beladung des Speichers'!A849),"",'Beladung des Speichers'!E849)</f>
        <v/>
      </c>
      <c r="K849" s="155" t="str">
        <f>IF(ISBLANK('Beladung des Speichers'!A849),"",SUMIFS('Entladung des Speichers'!$C$17:$C$1001,'Entladung des Speichers'!$A$17:$A$1001,'Ergebnis (detailliert)'!A849))</f>
        <v/>
      </c>
      <c r="L849" s="156" t="str">
        <f t="shared" si="50"/>
        <v/>
      </c>
      <c r="M849" s="156" t="str">
        <f>IF(ISBLANK('Entladung des Speichers'!A849),"",'Entladung des Speichers'!C849)</f>
        <v/>
      </c>
      <c r="N849" s="155" t="str">
        <f>IF(ISBLANK('Beladung des Speichers'!A849),"",SUMIFS('Entladung des Speichers'!$E$17:$E$1001,'Entladung des Speichers'!$A$17:$A$1001,'Ergebnis (detailliert)'!$A$17:$A$300))</f>
        <v/>
      </c>
      <c r="O849" s="113" t="str">
        <f t="shared" si="51"/>
        <v/>
      </c>
      <c r="P849" s="17" t="str">
        <f>IFERROR(IF(A849="","",N849*'Ergebnis (detailliert)'!J849/'Ergebnis (detailliert)'!I849),0)</f>
        <v/>
      </c>
      <c r="Q849" s="95" t="str">
        <f t="shared" si="52"/>
        <v/>
      </c>
      <c r="R849" s="96" t="str">
        <f t="shared" si="53"/>
        <v/>
      </c>
      <c r="S849" s="97" t="str">
        <f>IF(A849="","",IF(LOOKUP(A849,Stammdaten!$A$17:$A$1001,Stammdaten!$G$17:$G$1001)="Nein",0,IF(ISBLANK('Beladung des Speichers'!A849),"",ROUND(MIN(J849,Q849)*-1,2))))</f>
        <v/>
      </c>
    </row>
    <row r="850" spans="1:19" x14ac:dyDescent="0.2">
      <c r="A850" s="98" t="str">
        <f>IF('Beladung des Speichers'!A850="","",'Beladung des Speichers'!A850)</f>
        <v/>
      </c>
      <c r="B850" s="98" t="str">
        <f>IF('Beladung des Speichers'!B850="","",'Beladung des Speichers'!B850)</f>
        <v/>
      </c>
      <c r="C850" s="150" t="str">
        <f>IF(ISBLANK('Beladung des Speichers'!A850),"",SUMIFS('Beladung des Speichers'!$C$17:$C$300,'Beladung des Speichers'!$A$17:$A$300,A850)-SUMIFS('Entladung des Speichers'!$C$17:$C$300,'Entladung des Speichers'!$A$17:$A$300,A850)+SUMIFS(Füllstände!$B$17:$B$299,Füllstände!$A$17:$A$299,A850)-SUMIFS(Füllstände!$C$17:$C$299,Füllstände!$A$17:$A$299,A850))</f>
        <v/>
      </c>
      <c r="D850" s="151" t="str">
        <f>IF(ISBLANK('Beladung des Speichers'!A850),"",C850*'Beladung des Speichers'!C850/SUMIFS('Beladung des Speichers'!$C$17:$C$300,'Beladung des Speichers'!$A$17:$A$300,A850))</f>
        <v/>
      </c>
      <c r="E850" s="152" t="str">
        <f>IF(ISBLANK('Beladung des Speichers'!A850),"",1/SUMIFS('Beladung des Speichers'!$C$17:$C$300,'Beladung des Speichers'!$A$17:$A$300,A850)*C850*SUMIF($A$17:$A$300,A850,'Beladung des Speichers'!$E$17:$E$300))</f>
        <v/>
      </c>
      <c r="F850" s="153" t="str">
        <f>IF(ISBLANK('Beladung des Speichers'!A850),"",IF(C850=0,"0,00",D850/C850*E850))</f>
        <v/>
      </c>
      <c r="G850" s="154" t="str">
        <f>IF(ISBLANK('Beladung des Speichers'!A850),"",SUMIFS('Beladung des Speichers'!$C$17:$C$300,'Beladung des Speichers'!$A$17:$A$300,A850))</f>
        <v/>
      </c>
      <c r="H850" s="112" t="str">
        <f>IF(ISBLANK('Beladung des Speichers'!A850),"",'Beladung des Speichers'!C850)</f>
        <v/>
      </c>
      <c r="I850" s="155" t="str">
        <f>IF(ISBLANK('Beladung des Speichers'!A850),"",SUMIFS('Beladung des Speichers'!$E$17:$E$1001,'Beladung des Speichers'!$A$17:$A$1001,'Ergebnis (detailliert)'!A850))</f>
        <v/>
      </c>
      <c r="J850" s="113" t="str">
        <f>IF(ISBLANK('Beladung des Speichers'!A850),"",'Beladung des Speichers'!E850)</f>
        <v/>
      </c>
      <c r="K850" s="155" t="str">
        <f>IF(ISBLANK('Beladung des Speichers'!A850),"",SUMIFS('Entladung des Speichers'!$C$17:$C$1001,'Entladung des Speichers'!$A$17:$A$1001,'Ergebnis (detailliert)'!A850))</f>
        <v/>
      </c>
      <c r="L850" s="156" t="str">
        <f t="shared" ref="L850:L913" si="54">IF(A850="","",K850+C850)</f>
        <v/>
      </c>
      <c r="M850" s="156" t="str">
        <f>IF(ISBLANK('Entladung des Speichers'!A850),"",'Entladung des Speichers'!C850)</f>
        <v/>
      </c>
      <c r="N850" s="155" t="str">
        <f>IF(ISBLANK('Beladung des Speichers'!A850),"",SUMIFS('Entladung des Speichers'!$E$17:$E$1001,'Entladung des Speichers'!$A$17:$A$1001,'Ergebnis (detailliert)'!$A$17:$A$300))</f>
        <v/>
      </c>
      <c r="O850" s="113" t="str">
        <f t="shared" ref="O850:O913" si="55">IF(A850="","",N850+E850)</f>
        <v/>
      </c>
      <c r="P850" s="17" t="str">
        <f>IFERROR(IF(A850="","",N850*'Ergebnis (detailliert)'!J850/'Ergebnis (detailliert)'!I850),0)</f>
        <v/>
      </c>
      <c r="Q850" s="95" t="str">
        <f t="shared" ref="Q850:Q913" si="56">IFERROR(IF(A850="","",P850+E850*H850/G850),0)</f>
        <v/>
      </c>
      <c r="R850" s="96" t="str">
        <f t="shared" ref="R850:R913" si="57">H850</f>
        <v/>
      </c>
      <c r="S850" s="97" t="str">
        <f>IF(A850="","",IF(LOOKUP(A850,Stammdaten!$A$17:$A$1001,Stammdaten!$G$17:$G$1001)="Nein",0,IF(ISBLANK('Beladung des Speichers'!A850),"",ROUND(MIN(J850,Q850)*-1,2))))</f>
        <v/>
      </c>
    </row>
    <row r="851" spans="1:19" x14ac:dyDescent="0.2">
      <c r="A851" s="98" t="str">
        <f>IF('Beladung des Speichers'!A851="","",'Beladung des Speichers'!A851)</f>
        <v/>
      </c>
      <c r="B851" s="98" t="str">
        <f>IF('Beladung des Speichers'!B851="","",'Beladung des Speichers'!B851)</f>
        <v/>
      </c>
      <c r="C851" s="150" t="str">
        <f>IF(ISBLANK('Beladung des Speichers'!A851),"",SUMIFS('Beladung des Speichers'!$C$17:$C$300,'Beladung des Speichers'!$A$17:$A$300,A851)-SUMIFS('Entladung des Speichers'!$C$17:$C$300,'Entladung des Speichers'!$A$17:$A$300,A851)+SUMIFS(Füllstände!$B$17:$B$299,Füllstände!$A$17:$A$299,A851)-SUMIFS(Füllstände!$C$17:$C$299,Füllstände!$A$17:$A$299,A851))</f>
        <v/>
      </c>
      <c r="D851" s="151" t="str">
        <f>IF(ISBLANK('Beladung des Speichers'!A851),"",C851*'Beladung des Speichers'!C851/SUMIFS('Beladung des Speichers'!$C$17:$C$300,'Beladung des Speichers'!$A$17:$A$300,A851))</f>
        <v/>
      </c>
      <c r="E851" s="152" t="str">
        <f>IF(ISBLANK('Beladung des Speichers'!A851),"",1/SUMIFS('Beladung des Speichers'!$C$17:$C$300,'Beladung des Speichers'!$A$17:$A$300,A851)*C851*SUMIF($A$17:$A$300,A851,'Beladung des Speichers'!$E$17:$E$300))</f>
        <v/>
      </c>
      <c r="F851" s="153" t="str">
        <f>IF(ISBLANK('Beladung des Speichers'!A851),"",IF(C851=0,"0,00",D851/C851*E851))</f>
        <v/>
      </c>
      <c r="G851" s="154" t="str">
        <f>IF(ISBLANK('Beladung des Speichers'!A851),"",SUMIFS('Beladung des Speichers'!$C$17:$C$300,'Beladung des Speichers'!$A$17:$A$300,A851))</f>
        <v/>
      </c>
      <c r="H851" s="112" t="str">
        <f>IF(ISBLANK('Beladung des Speichers'!A851),"",'Beladung des Speichers'!C851)</f>
        <v/>
      </c>
      <c r="I851" s="155" t="str">
        <f>IF(ISBLANK('Beladung des Speichers'!A851),"",SUMIFS('Beladung des Speichers'!$E$17:$E$1001,'Beladung des Speichers'!$A$17:$A$1001,'Ergebnis (detailliert)'!A851))</f>
        <v/>
      </c>
      <c r="J851" s="113" t="str">
        <f>IF(ISBLANK('Beladung des Speichers'!A851),"",'Beladung des Speichers'!E851)</f>
        <v/>
      </c>
      <c r="K851" s="155" t="str">
        <f>IF(ISBLANK('Beladung des Speichers'!A851),"",SUMIFS('Entladung des Speichers'!$C$17:$C$1001,'Entladung des Speichers'!$A$17:$A$1001,'Ergebnis (detailliert)'!A851))</f>
        <v/>
      </c>
      <c r="L851" s="156" t="str">
        <f t="shared" si="54"/>
        <v/>
      </c>
      <c r="M851" s="156" t="str">
        <f>IF(ISBLANK('Entladung des Speichers'!A851),"",'Entladung des Speichers'!C851)</f>
        <v/>
      </c>
      <c r="N851" s="155" t="str">
        <f>IF(ISBLANK('Beladung des Speichers'!A851),"",SUMIFS('Entladung des Speichers'!$E$17:$E$1001,'Entladung des Speichers'!$A$17:$A$1001,'Ergebnis (detailliert)'!$A$17:$A$300))</f>
        <v/>
      </c>
      <c r="O851" s="113" t="str">
        <f t="shared" si="55"/>
        <v/>
      </c>
      <c r="P851" s="17" t="str">
        <f>IFERROR(IF(A851="","",N851*'Ergebnis (detailliert)'!J851/'Ergebnis (detailliert)'!I851),0)</f>
        <v/>
      </c>
      <c r="Q851" s="95" t="str">
        <f t="shared" si="56"/>
        <v/>
      </c>
      <c r="R851" s="96" t="str">
        <f t="shared" si="57"/>
        <v/>
      </c>
      <c r="S851" s="97" t="str">
        <f>IF(A851="","",IF(LOOKUP(A851,Stammdaten!$A$17:$A$1001,Stammdaten!$G$17:$G$1001)="Nein",0,IF(ISBLANK('Beladung des Speichers'!A851),"",ROUND(MIN(J851,Q851)*-1,2))))</f>
        <v/>
      </c>
    </row>
    <row r="852" spans="1:19" x14ac:dyDescent="0.2">
      <c r="A852" s="98" t="str">
        <f>IF('Beladung des Speichers'!A852="","",'Beladung des Speichers'!A852)</f>
        <v/>
      </c>
      <c r="B852" s="98" t="str">
        <f>IF('Beladung des Speichers'!B852="","",'Beladung des Speichers'!B852)</f>
        <v/>
      </c>
      <c r="C852" s="150" t="str">
        <f>IF(ISBLANK('Beladung des Speichers'!A852),"",SUMIFS('Beladung des Speichers'!$C$17:$C$300,'Beladung des Speichers'!$A$17:$A$300,A852)-SUMIFS('Entladung des Speichers'!$C$17:$C$300,'Entladung des Speichers'!$A$17:$A$300,A852)+SUMIFS(Füllstände!$B$17:$B$299,Füllstände!$A$17:$A$299,A852)-SUMIFS(Füllstände!$C$17:$C$299,Füllstände!$A$17:$A$299,A852))</f>
        <v/>
      </c>
      <c r="D852" s="151" t="str">
        <f>IF(ISBLANK('Beladung des Speichers'!A852),"",C852*'Beladung des Speichers'!C852/SUMIFS('Beladung des Speichers'!$C$17:$C$300,'Beladung des Speichers'!$A$17:$A$300,A852))</f>
        <v/>
      </c>
      <c r="E852" s="152" t="str">
        <f>IF(ISBLANK('Beladung des Speichers'!A852),"",1/SUMIFS('Beladung des Speichers'!$C$17:$C$300,'Beladung des Speichers'!$A$17:$A$300,A852)*C852*SUMIF($A$17:$A$300,A852,'Beladung des Speichers'!$E$17:$E$300))</f>
        <v/>
      </c>
      <c r="F852" s="153" t="str">
        <f>IF(ISBLANK('Beladung des Speichers'!A852),"",IF(C852=0,"0,00",D852/C852*E852))</f>
        <v/>
      </c>
      <c r="G852" s="154" t="str">
        <f>IF(ISBLANK('Beladung des Speichers'!A852),"",SUMIFS('Beladung des Speichers'!$C$17:$C$300,'Beladung des Speichers'!$A$17:$A$300,A852))</f>
        <v/>
      </c>
      <c r="H852" s="112" t="str">
        <f>IF(ISBLANK('Beladung des Speichers'!A852),"",'Beladung des Speichers'!C852)</f>
        <v/>
      </c>
      <c r="I852" s="155" t="str">
        <f>IF(ISBLANK('Beladung des Speichers'!A852),"",SUMIFS('Beladung des Speichers'!$E$17:$E$1001,'Beladung des Speichers'!$A$17:$A$1001,'Ergebnis (detailliert)'!A852))</f>
        <v/>
      </c>
      <c r="J852" s="113" t="str">
        <f>IF(ISBLANK('Beladung des Speichers'!A852),"",'Beladung des Speichers'!E852)</f>
        <v/>
      </c>
      <c r="K852" s="155" t="str">
        <f>IF(ISBLANK('Beladung des Speichers'!A852),"",SUMIFS('Entladung des Speichers'!$C$17:$C$1001,'Entladung des Speichers'!$A$17:$A$1001,'Ergebnis (detailliert)'!A852))</f>
        <v/>
      </c>
      <c r="L852" s="156" t="str">
        <f t="shared" si="54"/>
        <v/>
      </c>
      <c r="M852" s="156" t="str">
        <f>IF(ISBLANK('Entladung des Speichers'!A852),"",'Entladung des Speichers'!C852)</f>
        <v/>
      </c>
      <c r="N852" s="155" t="str">
        <f>IF(ISBLANK('Beladung des Speichers'!A852),"",SUMIFS('Entladung des Speichers'!$E$17:$E$1001,'Entladung des Speichers'!$A$17:$A$1001,'Ergebnis (detailliert)'!$A$17:$A$300))</f>
        <v/>
      </c>
      <c r="O852" s="113" t="str">
        <f t="shared" si="55"/>
        <v/>
      </c>
      <c r="P852" s="17" t="str">
        <f>IFERROR(IF(A852="","",N852*'Ergebnis (detailliert)'!J852/'Ergebnis (detailliert)'!I852),0)</f>
        <v/>
      </c>
      <c r="Q852" s="95" t="str">
        <f t="shared" si="56"/>
        <v/>
      </c>
      <c r="R852" s="96" t="str">
        <f t="shared" si="57"/>
        <v/>
      </c>
      <c r="S852" s="97" t="str">
        <f>IF(A852="","",IF(LOOKUP(A852,Stammdaten!$A$17:$A$1001,Stammdaten!$G$17:$G$1001)="Nein",0,IF(ISBLANK('Beladung des Speichers'!A852),"",ROUND(MIN(J852,Q852)*-1,2))))</f>
        <v/>
      </c>
    </row>
    <row r="853" spans="1:19" x14ac:dyDescent="0.2">
      <c r="A853" s="98" t="str">
        <f>IF('Beladung des Speichers'!A853="","",'Beladung des Speichers'!A853)</f>
        <v/>
      </c>
      <c r="B853" s="98" t="str">
        <f>IF('Beladung des Speichers'!B853="","",'Beladung des Speichers'!B853)</f>
        <v/>
      </c>
      <c r="C853" s="150" t="str">
        <f>IF(ISBLANK('Beladung des Speichers'!A853),"",SUMIFS('Beladung des Speichers'!$C$17:$C$300,'Beladung des Speichers'!$A$17:$A$300,A853)-SUMIFS('Entladung des Speichers'!$C$17:$C$300,'Entladung des Speichers'!$A$17:$A$300,A853)+SUMIFS(Füllstände!$B$17:$B$299,Füllstände!$A$17:$A$299,A853)-SUMIFS(Füllstände!$C$17:$C$299,Füllstände!$A$17:$A$299,A853))</f>
        <v/>
      </c>
      <c r="D853" s="151" t="str">
        <f>IF(ISBLANK('Beladung des Speichers'!A853),"",C853*'Beladung des Speichers'!C853/SUMIFS('Beladung des Speichers'!$C$17:$C$300,'Beladung des Speichers'!$A$17:$A$300,A853))</f>
        <v/>
      </c>
      <c r="E853" s="152" t="str">
        <f>IF(ISBLANK('Beladung des Speichers'!A853),"",1/SUMIFS('Beladung des Speichers'!$C$17:$C$300,'Beladung des Speichers'!$A$17:$A$300,A853)*C853*SUMIF($A$17:$A$300,A853,'Beladung des Speichers'!$E$17:$E$300))</f>
        <v/>
      </c>
      <c r="F853" s="153" t="str">
        <f>IF(ISBLANK('Beladung des Speichers'!A853),"",IF(C853=0,"0,00",D853/C853*E853))</f>
        <v/>
      </c>
      <c r="G853" s="154" t="str">
        <f>IF(ISBLANK('Beladung des Speichers'!A853),"",SUMIFS('Beladung des Speichers'!$C$17:$C$300,'Beladung des Speichers'!$A$17:$A$300,A853))</f>
        <v/>
      </c>
      <c r="H853" s="112" t="str">
        <f>IF(ISBLANK('Beladung des Speichers'!A853),"",'Beladung des Speichers'!C853)</f>
        <v/>
      </c>
      <c r="I853" s="155" t="str">
        <f>IF(ISBLANK('Beladung des Speichers'!A853),"",SUMIFS('Beladung des Speichers'!$E$17:$E$1001,'Beladung des Speichers'!$A$17:$A$1001,'Ergebnis (detailliert)'!A853))</f>
        <v/>
      </c>
      <c r="J853" s="113" t="str">
        <f>IF(ISBLANK('Beladung des Speichers'!A853),"",'Beladung des Speichers'!E853)</f>
        <v/>
      </c>
      <c r="K853" s="155" t="str">
        <f>IF(ISBLANK('Beladung des Speichers'!A853),"",SUMIFS('Entladung des Speichers'!$C$17:$C$1001,'Entladung des Speichers'!$A$17:$A$1001,'Ergebnis (detailliert)'!A853))</f>
        <v/>
      </c>
      <c r="L853" s="156" t="str">
        <f t="shared" si="54"/>
        <v/>
      </c>
      <c r="M853" s="156" t="str">
        <f>IF(ISBLANK('Entladung des Speichers'!A853),"",'Entladung des Speichers'!C853)</f>
        <v/>
      </c>
      <c r="N853" s="155" t="str">
        <f>IF(ISBLANK('Beladung des Speichers'!A853),"",SUMIFS('Entladung des Speichers'!$E$17:$E$1001,'Entladung des Speichers'!$A$17:$A$1001,'Ergebnis (detailliert)'!$A$17:$A$300))</f>
        <v/>
      </c>
      <c r="O853" s="113" t="str">
        <f t="shared" si="55"/>
        <v/>
      </c>
      <c r="P853" s="17" t="str">
        <f>IFERROR(IF(A853="","",N853*'Ergebnis (detailliert)'!J853/'Ergebnis (detailliert)'!I853),0)</f>
        <v/>
      </c>
      <c r="Q853" s="95" t="str">
        <f t="shared" si="56"/>
        <v/>
      </c>
      <c r="R853" s="96" t="str">
        <f t="shared" si="57"/>
        <v/>
      </c>
      <c r="S853" s="97" t="str">
        <f>IF(A853="","",IF(LOOKUP(A853,Stammdaten!$A$17:$A$1001,Stammdaten!$G$17:$G$1001)="Nein",0,IF(ISBLANK('Beladung des Speichers'!A853),"",ROUND(MIN(J853,Q853)*-1,2))))</f>
        <v/>
      </c>
    </row>
    <row r="854" spans="1:19" x14ac:dyDescent="0.2">
      <c r="A854" s="98" t="str">
        <f>IF('Beladung des Speichers'!A854="","",'Beladung des Speichers'!A854)</f>
        <v/>
      </c>
      <c r="B854" s="98" t="str">
        <f>IF('Beladung des Speichers'!B854="","",'Beladung des Speichers'!B854)</f>
        <v/>
      </c>
      <c r="C854" s="150" t="str">
        <f>IF(ISBLANK('Beladung des Speichers'!A854),"",SUMIFS('Beladung des Speichers'!$C$17:$C$300,'Beladung des Speichers'!$A$17:$A$300,A854)-SUMIFS('Entladung des Speichers'!$C$17:$C$300,'Entladung des Speichers'!$A$17:$A$300,A854)+SUMIFS(Füllstände!$B$17:$B$299,Füllstände!$A$17:$A$299,A854)-SUMIFS(Füllstände!$C$17:$C$299,Füllstände!$A$17:$A$299,A854))</f>
        <v/>
      </c>
      <c r="D854" s="151" t="str">
        <f>IF(ISBLANK('Beladung des Speichers'!A854),"",C854*'Beladung des Speichers'!C854/SUMIFS('Beladung des Speichers'!$C$17:$C$300,'Beladung des Speichers'!$A$17:$A$300,A854))</f>
        <v/>
      </c>
      <c r="E854" s="152" t="str">
        <f>IF(ISBLANK('Beladung des Speichers'!A854),"",1/SUMIFS('Beladung des Speichers'!$C$17:$C$300,'Beladung des Speichers'!$A$17:$A$300,A854)*C854*SUMIF($A$17:$A$300,A854,'Beladung des Speichers'!$E$17:$E$300))</f>
        <v/>
      </c>
      <c r="F854" s="153" t="str">
        <f>IF(ISBLANK('Beladung des Speichers'!A854),"",IF(C854=0,"0,00",D854/C854*E854))</f>
        <v/>
      </c>
      <c r="G854" s="154" t="str">
        <f>IF(ISBLANK('Beladung des Speichers'!A854),"",SUMIFS('Beladung des Speichers'!$C$17:$C$300,'Beladung des Speichers'!$A$17:$A$300,A854))</f>
        <v/>
      </c>
      <c r="H854" s="112" t="str">
        <f>IF(ISBLANK('Beladung des Speichers'!A854),"",'Beladung des Speichers'!C854)</f>
        <v/>
      </c>
      <c r="I854" s="155" t="str">
        <f>IF(ISBLANK('Beladung des Speichers'!A854),"",SUMIFS('Beladung des Speichers'!$E$17:$E$1001,'Beladung des Speichers'!$A$17:$A$1001,'Ergebnis (detailliert)'!A854))</f>
        <v/>
      </c>
      <c r="J854" s="113" t="str">
        <f>IF(ISBLANK('Beladung des Speichers'!A854),"",'Beladung des Speichers'!E854)</f>
        <v/>
      </c>
      <c r="K854" s="155" t="str">
        <f>IF(ISBLANK('Beladung des Speichers'!A854),"",SUMIFS('Entladung des Speichers'!$C$17:$C$1001,'Entladung des Speichers'!$A$17:$A$1001,'Ergebnis (detailliert)'!A854))</f>
        <v/>
      </c>
      <c r="L854" s="156" t="str">
        <f t="shared" si="54"/>
        <v/>
      </c>
      <c r="M854" s="156" t="str">
        <f>IF(ISBLANK('Entladung des Speichers'!A854),"",'Entladung des Speichers'!C854)</f>
        <v/>
      </c>
      <c r="N854" s="155" t="str">
        <f>IF(ISBLANK('Beladung des Speichers'!A854),"",SUMIFS('Entladung des Speichers'!$E$17:$E$1001,'Entladung des Speichers'!$A$17:$A$1001,'Ergebnis (detailliert)'!$A$17:$A$300))</f>
        <v/>
      </c>
      <c r="O854" s="113" t="str">
        <f t="shared" si="55"/>
        <v/>
      </c>
      <c r="P854" s="17" t="str">
        <f>IFERROR(IF(A854="","",N854*'Ergebnis (detailliert)'!J854/'Ergebnis (detailliert)'!I854),0)</f>
        <v/>
      </c>
      <c r="Q854" s="95" t="str">
        <f t="shared" si="56"/>
        <v/>
      </c>
      <c r="R854" s="96" t="str">
        <f t="shared" si="57"/>
        <v/>
      </c>
      <c r="S854" s="97" t="str">
        <f>IF(A854="","",IF(LOOKUP(A854,Stammdaten!$A$17:$A$1001,Stammdaten!$G$17:$G$1001)="Nein",0,IF(ISBLANK('Beladung des Speichers'!A854),"",ROUND(MIN(J854,Q854)*-1,2))))</f>
        <v/>
      </c>
    </row>
    <row r="855" spans="1:19" x14ac:dyDescent="0.2">
      <c r="A855" s="98" t="str">
        <f>IF('Beladung des Speichers'!A855="","",'Beladung des Speichers'!A855)</f>
        <v/>
      </c>
      <c r="B855" s="98" t="str">
        <f>IF('Beladung des Speichers'!B855="","",'Beladung des Speichers'!B855)</f>
        <v/>
      </c>
      <c r="C855" s="150" t="str">
        <f>IF(ISBLANK('Beladung des Speichers'!A855),"",SUMIFS('Beladung des Speichers'!$C$17:$C$300,'Beladung des Speichers'!$A$17:$A$300,A855)-SUMIFS('Entladung des Speichers'!$C$17:$C$300,'Entladung des Speichers'!$A$17:$A$300,A855)+SUMIFS(Füllstände!$B$17:$B$299,Füllstände!$A$17:$A$299,A855)-SUMIFS(Füllstände!$C$17:$C$299,Füllstände!$A$17:$A$299,A855))</f>
        <v/>
      </c>
      <c r="D855" s="151" t="str">
        <f>IF(ISBLANK('Beladung des Speichers'!A855),"",C855*'Beladung des Speichers'!C855/SUMIFS('Beladung des Speichers'!$C$17:$C$300,'Beladung des Speichers'!$A$17:$A$300,A855))</f>
        <v/>
      </c>
      <c r="E855" s="152" t="str">
        <f>IF(ISBLANK('Beladung des Speichers'!A855),"",1/SUMIFS('Beladung des Speichers'!$C$17:$C$300,'Beladung des Speichers'!$A$17:$A$300,A855)*C855*SUMIF($A$17:$A$300,A855,'Beladung des Speichers'!$E$17:$E$300))</f>
        <v/>
      </c>
      <c r="F855" s="153" t="str">
        <f>IF(ISBLANK('Beladung des Speichers'!A855),"",IF(C855=0,"0,00",D855/C855*E855))</f>
        <v/>
      </c>
      <c r="G855" s="154" t="str">
        <f>IF(ISBLANK('Beladung des Speichers'!A855),"",SUMIFS('Beladung des Speichers'!$C$17:$C$300,'Beladung des Speichers'!$A$17:$A$300,A855))</f>
        <v/>
      </c>
      <c r="H855" s="112" t="str">
        <f>IF(ISBLANK('Beladung des Speichers'!A855),"",'Beladung des Speichers'!C855)</f>
        <v/>
      </c>
      <c r="I855" s="155" t="str">
        <f>IF(ISBLANK('Beladung des Speichers'!A855),"",SUMIFS('Beladung des Speichers'!$E$17:$E$1001,'Beladung des Speichers'!$A$17:$A$1001,'Ergebnis (detailliert)'!A855))</f>
        <v/>
      </c>
      <c r="J855" s="113" t="str">
        <f>IF(ISBLANK('Beladung des Speichers'!A855),"",'Beladung des Speichers'!E855)</f>
        <v/>
      </c>
      <c r="K855" s="155" t="str">
        <f>IF(ISBLANK('Beladung des Speichers'!A855),"",SUMIFS('Entladung des Speichers'!$C$17:$C$1001,'Entladung des Speichers'!$A$17:$A$1001,'Ergebnis (detailliert)'!A855))</f>
        <v/>
      </c>
      <c r="L855" s="156" t="str">
        <f t="shared" si="54"/>
        <v/>
      </c>
      <c r="M855" s="156" t="str">
        <f>IF(ISBLANK('Entladung des Speichers'!A855),"",'Entladung des Speichers'!C855)</f>
        <v/>
      </c>
      <c r="N855" s="155" t="str">
        <f>IF(ISBLANK('Beladung des Speichers'!A855),"",SUMIFS('Entladung des Speichers'!$E$17:$E$1001,'Entladung des Speichers'!$A$17:$A$1001,'Ergebnis (detailliert)'!$A$17:$A$300))</f>
        <v/>
      </c>
      <c r="O855" s="113" t="str">
        <f t="shared" si="55"/>
        <v/>
      </c>
      <c r="P855" s="17" t="str">
        <f>IFERROR(IF(A855="","",N855*'Ergebnis (detailliert)'!J855/'Ergebnis (detailliert)'!I855),0)</f>
        <v/>
      </c>
      <c r="Q855" s="95" t="str">
        <f t="shared" si="56"/>
        <v/>
      </c>
      <c r="R855" s="96" t="str">
        <f t="shared" si="57"/>
        <v/>
      </c>
      <c r="S855" s="97" t="str">
        <f>IF(A855="","",IF(LOOKUP(A855,Stammdaten!$A$17:$A$1001,Stammdaten!$G$17:$G$1001)="Nein",0,IF(ISBLANK('Beladung des Speichers'!A855),"",ROUND(MIN(J855,Q855)*-1,2))))</f>
        <v/>
      </c>
    </row>
    <row r="856" spans="1:19" x14ac:dyDescent="0.2">
      <c r="A856" s="98" t="str">
        <f>IF('Beladung des Speichers'!A856="","",'Beladung des Speichers'!A856)</f>
        <v/>
      </c>
      <c r="B856" s="98" t="str">
        <f>IF('Beladung des Speichers'!B856="","",'Beladung des Speichers'!B856)</f>
        <v/>
      </c>
      <c r="C856" s="150" t="str">
        <f>IF(ISBLANK('Beladung des Speichers'!A856),"",SUMIFS('Beladung des Speichers'!$C$17:$C$300,'Beladung des Speichers'!$A$17:$A$300,A856)-SUMIFS('Entladung des Speichers'!$C$17:$C$300,'Entladung des Speichers'!$A$17:$A$300,A856)+SUMIFS(Füllstände!$B$17:$B$299,Füllstände!$A$17:$A$299,A856)-SUMIFS(Füllstände!$C$17:$C$299,Füllstände!$A$17:$A$299,A856))</f>
        <v/>
      </c>
      <c r="D856" s="151" t="str">
        <f>IF(ISBLANK('Beladung des Speichers'!A856),"",C856*'Beladung des Speichers'!C856/SUMIFS('Beladung des Speichers'!$C$17:$C$300,'Beladung des Speichers'!$A$17:$A$300,A856))</f>
        <v/>
      </c>
      <c r="E856" s="152" t="str">
        <f>IF(ISBLANK('Beladung des Speichers'!A856),"",1/SUMIFS('Beladung des Speichers'!$C$17:$C$300,'Beladung des Speichers'!$A$17:$A$300,A856)*C856*SUMIF($A$17:$A$300,A856,'Beladung des Speichers'!$E$17:$E$300))</f>
        <v/>
      </c>
      <c r="F856" s="153" t="str">
        <f>IF(ISBLANK('Beladung des Speichers'!A856),"",IF(C856=0,"0,00",D856/C856*E856))</f>
        <v/>
      </c>
      <c r="G856" s="154" t="str">
        <f>IF(ISBLANK('Beladung des Speichers'!A856),"",SUMIFS('Beladung des Speichers'!$C$17:$C$300,'Beladung des Speichers'!$A$17:$A$300,A856))</f>
        <v/>
      </c>
      <c r="H856" s="112" t="str">
        <f>IF(ISBLANK('Beladung des Speichers'!A856),"",'Beladung des Speichers'!C856)</f>
        <v/>
      </c>
      <c r="I856" s="155" t="str">
        <f>IF(ISBLANK('Beladung des Speichers'!A856),"",SUMIFS('Beladung des Speichers'!$E$17:$E$1001,'Beladung des Speichers'!$A$17:$A$1001,'Ergebnis (detailliert)'!A856))</f>
        <v/>
      </c>
      <c r="J856" s="113" t="str">
        <f>IF(ISBLANK('Beladung des Speichers'!A856),"",'Beladung des Speichers'!E856)</f>
        <v/>
      </c>
      <c r="K856" s="155" t="str">
        <f>IF(ISBLANK('Beladung des Speichers'!A856),"",SUMIFS('Entladung des Speichers'!$C$17:$C$1001,'Entladung des Speichers'!$A$17:$A$1001,'Ergebnis (detailliert)'!A856))</f>
        <v/>
      </c>
      <c r="L856" s="156" t="str">
        <f t="shared" si="54"/>
        <v/>
      </c>
      <c r="M856" s="156" t="str">
        <f>IF(ISBLANK('Entladung des Speichers'!A856),"",'Entladung des Speichers'!C856)</f>
        <v/>
      </c>
      <c r="N856" s="155" t="str">
        <f>IF(ISBLANK('Beladung des Speichers'!A856),"",SUMIFS('Entladung des Speichers'!$E$17:$E$1001,'Entladung des Speichers'!$A$17:$A$1001,'Ergebnis (detailliert)'!$A$17:$A$300))</f>
        <v/>
      </c>
      <c r="O856" s="113" t="str">
        <f t="shared" si="55"/>
        <v/>
      </c>
      <c r="P856" s="17" t="str">
        <f>IFERROR(IF(A856="","",N856*'Ergebnis (detailliert)'!J856/'Ergebnis (detailliert)'!I856),0)</f>
        <v/>
      </c>
      <c r="Q856" s="95" t="str">
        <f t="shared" si="56"/>
        <v/>
      </c>
      <c r="R856" s="96" t="str">
        <f t="shared" si="57"/>
        <v/>
      </c>
      <c r="S856" s="97" t="str">
        <f>IF(A856="","",IF(LOOKUP(A856,Stammdaten!$A$17:$A$1001,Stammdaten!$G$17:$G$1001)="Nein",0,IF(ISBLANK('Beladung des Speichers'!A856),"",ROUND(MIN(J856,Q856)*-1,2))))</f>
        <v/>
      </c>
    </row>
    <row r="857" spans="1:19" x14ac:dyDescent="0.2">
      <c r="A857" s="98" t="str">
        <f>IF('Beladung des Speichers'!A857="","",'Beladung des Speichers'!A857)</f>
        <v/>
      </c>
      <c r="B857" s="98" t="str">
        <f>IF('Beladung des Speichers'!B857="","",'Beladung des Speichers'!B857)</f>
        <v/>
      </c>
      <c r="C857" s="150" t="str">
        <f>IF(ISBLANK('Beladung des Speichers'!A857),"",SUMIFS('Beladung des Speichers'!$C$17:$C$300,'Beladung des Speichers'!$A$17:$A$300,A857)-SUMIFS('Entladung des Speichers'!$C$17:$C$300,'Entladung des Speichers'!$A$17:$A$300,A857)+SUMIFS(Füllstände!$B$17:$B$299,Füllstände!$A$17:$A$299,A857)-SUMIFS(Füllstände!$C$17:$C$299,Füllstände!$A$17:$A$299,A857))</f>
        <v/>
      </c>
      <c r="D857" s="151" t="str">
        <f>IF(ISBLANK('Beladung des Speichers'!A857),"",C857*'Beladung des Speichers'!C857/SUMIFS('Beladung des Speichers'!$C$17:$C$300,'Beladung des Speichers'!$A$17:$A$300,A857))</f>
        <v/>
      </c>
      <c r="E857" s="152" t="str">
        <f>IF(ISBLANK('Beladung des Speichers'!A857),"",1/SUMIFS('Beladung des Speichers'!$C$17:$C$300,'Beladung des Speichers'!$A$17:$A$300,A857)*C857*SUMIF($A$17:$A$300,A857,'Beladung des Speichers'!$E$17:$E$300))</f>
        <v/>
      </c>
      <c r="F857" s="153" t="str">
        <f>IF(ISBLANK('Beladung des Speichers'!A857),"",IF(C857=0,"0,00",D857/C857*E857))</f>
        <v/>
      </c>
      <c r="G857" s="154" t="str">
        <f>IF(ISBLANK('Beladung des Speichers'!A857),"",SUMIFS('Beladung des Speichers'!$C$17:$C$300,'Beladung des Speichers'!$A$17:$A$300,A857))</f>
        <v/>
      </c>
      <c r="H857" s="112" t="str">
        <f>IF(ISBLANK('Beladung des Speichers'!A857),"",'Beladung des Speichers'!C857)</f>
        <v/>
      </c>
      <c r="I857" s="155" t="str">
        <f>IF(ISBLANK('Beladung des Speichers'!A857),"",SUMIFS('Beladung des Speichers'!$E$17:$E$1001,'Beladung des Speichers'!$A$17:$A$1001,'Ergebnis (detailliert)'!A857))</f>
        <v/>
      </c>
      <c r="J857" s="113" t="str">
        <f>IF(ISBLANK('Beladung des Speichers'!A857),"",'Beladung des Speichers'!E857)</f>
        <v/>
      </c>
      <c r="K857" s="155" t="str">
        <f>IF(ISBLANK('Beladung des Speichers'!A857),"",SUMIFS('Entladung des Speichers'!$C$17:$C$1001,'Entladung des Speichers'!$A$17:$A$1001,'Ergebnis (detailliert)'!A857))</f>
        <v/>
      </c>
      <c r="L857" s="156" t="str">
        <f t="shared" si="54"/>
        <v/>
      </c>
      <c r="M857" s="156" t="str">
        <f>IF(ISBLANK('Entladung des Speichers'!A857),"",'Entladung des Speichers'!C857)</f>
        <v/>
      </c>
      <c r="N857" s="155" t="str">
        <f>IF(ISBLANK('Beladung des Speichers'!A857),"",SUMIFS('Entladung des Speichers'!$E$17:$E$1001,'Entladung des Speichers'!$A$17:$A$1001,'Ergebnis (detailliert)'!$A$17:$A$300))</f>
        <v/>
      </c>
      <c r="O857" s="113" t="str">
        <f t="shared" si="55"/>
        <v/>
      </c>
      <c r="P857" s="17" t="str">
        <f>IFERROR(IF(A857="","",N857*'Ergebnis (detailliert)'!J857/'Ergebnis (detailliert)'!I857),0)</f>
        <v/>
      </c>
      <c r="Q857" s="95" t="str">
        <f t="shared" si="56"/>
        <v/>
      </c>
      <c r="R857" s="96" t="str">
        <f t="shared" si="57"/>
        <v/>
      </c>
      <c r="S857" s="97" t="str">
        <f>IF(A857="","",IF(LOOKUP(A857,Stammdaten!$A$17:$A$1001,Stammdaten!$G$17:$G$1001)="Nein",0,IF(ISBLANK('Beladung des Speichers'!A857),"",ROUND(MIN(J857,Q857)*-1,2))))</f>
        <v/>
      </c>
    </row>
    <row r="858" spans="1:19" x14ac:dyDescent="0.2">
      <c r="A858" s="98" t="str">
        <f>IF('Beladung des Speichers'!A858="","",'Beladung des Speichers'!A858)</f>
        <v/>
      </c>
      <c r="B858" s="98" t="str">
        <f>IF('Beladung des Speichers'!B858="","",'Beladung des Speichers'!B858)</f>
        <v/>
      </c>
      <c r="C858" s="150" t="str">
        <f>IF(ISBLANK('Beladung des Speichers'!A858),"",SUMIFS('Beladung des Speichers'!$C$17:$C$300,'Beladung des Speichers'!$A$17:$A$300,A858)-SUMIFS('Entladung des Speichers'!$C$17:$C$300,'Entladung des Speichers'!$A$17:$A$300,A858)+SUMIFS(Füllstände!$B$17:$B$299,Füllstände!$A$17:$A$299,A858)-SUMIFS(Füllstände!$C$17:$C$299,Füllstände!$A$17:$A$299,A858))</f>
        <v/>
      </c>
      <c r="D858" s="151" t="str">
        <f>IF(ISBLANK('Beladung des Speichers'!A858),"",C858*'Beladung des Speichers'!C858/SUMIFS('Beladung des Speichers'!$C$17:$C$300,'Beladung des Speichers'!$A$17:$A$300,A858))</f>
        <v/>
      </c>
      <c r="E858" s="152" t="str">
        <f>IF(ISBLANK('Beladung des Speichers'!A858),"",1/SUMIFS('Beladung des Speichers'!$C$17:$C$300,'Beladung des Speichers'!$A$17:$A$300,A858)*C858*SUMIF($A$17:$A$300,A858,'Beladung des Speichers'!$E$17:$E$300))</f>
        <v/>
      </c>
      <c r="F858" s="153" t="str">
        <f>IF(ISBLANK('Beladung des Speichers'!A858),"",IF(C858=0,"0,00",D858/C858*E858))</f>
        <v/>
      </c>
      <c r="G858" s="154" t="str">
        <f>IF(ISBLANK('Beladung des Speichers'!A858),"",SUMIFS('Beladung des Speichers'!$C$17:$C$300,'Beladung des Speichers'!$A$17:$A$300,A858))</f>
        <v/>
      </c>
      <c r="H858" s="112" t="str">
        <f>IF(ISBLANK('Beladung des Speichers'!A858),"",'Beladung des Speichers'!C858)</f>
        <v/>
      </c>
      <c r="I858" s="155" t="str">
        <f>IF(ISBLANK('Beladung des Speichers'!A858),"",SUMIFS('Beladung des Speichers'!$E$17:$E$1001,'Beladung des Speichers'!$A$17:$A$1001,'Ergebnis (detailliert)'!A858))</f>
        <v/>
      </c>
      <c r="J858" s="113" t="str">
        <f>IF(ISBLANK('Beladung des Speichers'!A858),"",'Beladung des Speichers'!E858)</f>
        <v/>
      </c>
      <c r="K858" s="155" t="str">
        <f>IF(ISBLANK('Beladung des Speichers'!A858),"",SUMIFS('Entladung des Speichers'!$C$17:$C$1001,'Entladung des Speichers'!$A$17:$A$1001,'Ergebnis (detailliert)'!A858))</f>
        <v/>
      </c>
      <c r="L858" s="156" t="str">
        <f t="shared" si="54"/>
        <v/>
      </c>
      <c r="M858" s="156" t="str">
        <f>IF(ISBLANK('Entladung des Speichers'!A858),"",'Entladung des Speichers'!C858)</f>
        <v/>
      </c>
      <c r="N858" s="155" t="str">
        <f>IF(ISBLANK('Beladung des Speichers'!A858),"",SUMIFS('Entladung des Speichers'!$E$17:$E$1001,'Entladung des Speichers'!$A$17:$A$1001,'Ergebnis (detailliert)'!$A$17:$A$300))</f>
        <v/>
      </c>
      <c r="O858" s="113" t="str">
        <f t="shared" si="55"/>
        <v/>
      </c>
      <c r="P858" s="17" t="str">
        <f>IFERROR(IF(A858="","",N858*'Ergebnis (detailliert)'!J858/'Ergebnis (detailliert)'!I858),0)</f>
        <v/>
      </c>
      <c r="Q858" s="95" t="str">
        <f t="shared" si="56"/>
        <v/>
      </c>
      <c r="R858" s="96" t="str">
        <f t="shared" si="57"/>
        <v/>
      </c>
      <c r="S858" s="97" t="str">
        <f>IF(A858="","",IF(LOOKUP(A858,Stammdaten!$A$17:$A$1001,Stammdaten!$G$17:$G$1001)="Nein",0,IF(ISBLANK('Beladung des Speichers'!A858),"",ROUND(MIN(J858,Q858)*-1,2))))</f>
        <v/>
      </c>
    </row>
    <row r="859" spans="1:19" x14ac:dyDescent="0.2">
      <c r="A859" s="98" t="str">
        <f>IF('Beladung des Speichers'!A859="","",'Beladung des Speichers'!A859)</f>
        <v/>
      </c>
      <c r="B859" s="98" t="str">
        <f>IF('Beladung des Speichers'!B859="","",'Beladung des Speichers'!B859)</f>
        <v/>
      </c>
      <c r="C859" s="150" t="str">
        <f>IF(ISBLANK('Beladung des Speichers'!A859),"",SUMIFS('Beladung des Speichers'!$C$17:$C$300,'Beladung des Speichers'!$A$17:$A$300,A859)-SUMIFS('Entladung des Speichers'!$C$17:$C$300,'Entladung des Speichers'!$A$17:$A$300,A859)+SUMIFS(Füllstände!$B$17:$B$299,Füllstände!$A$17:$A$299,A859)-SUMIFS(Füllstände!$C$17:$C$299,Füllstände!$A$17:$A$299,A859))</f>
        <v/>
      </c>
      <c r="D859" s="151" t="str">
        <f>IF(ISBLANK('Beladung des Speichers'!A859),"",C859*'Beladung des Speichers'!C859/SUMIFS('Beladung des Speichers'!$C$17:$C$300,'Beladung des Speichers'!$A$17:$A$300,A859))</f>
        <v/>
      </c>
      <c r="E859" s="152" t="str">
        <f>IF(ISBLANK('Beladung des Speichers'!A859),"",1/SUMIFS('Beladung des Speichers'!$C$17:$C$300,'Beladung des Speichers'!$A$17:$A$300,A859)*C859*SUMIF($A$17:$A$300,A859,'Beladung des Speichers'!$E$17:$E$300))</f>
        <v/>
      </c>
      <c r="F859" s="153" t="str">
        <f>IF(ISBLANK('Beladung des Speichers'!A859),"",IF(C859=0,"0,00",D859/C859*E859))</f>
        <v/>
      </c>
      <c r="G859" s="154" t="str">
        <f>IF(ISBLANK('Beladung des Speichers'!A859),"",SUMIFS('Beladung des Speichers'!$C$17:$C$300,'Beladung des Speichers'!$A$17:$A$300,A859))</f>
        <v/>
      </c>
      <c r="H859" s="112" t="str">
        <f>IF(ISBLANK('Beladung des Speichers'!A859),"",'Beladung des Speichers'!C859)</f>
        <v/>
      </c>
      <c r="I859" s="155" t="str">
        <f>IF(ISBLANK('Beladung des Speichers'!A859),"",SUMIFS('Beladung des Speichers'!$E$17:$E$1001,'Beladung des Speichers'!$A$17:$A$1001,'Ergebnis (detailliert)'!A859))</f>
        <v/>
      </c>
      <c r="J859" s="113" t="str">
        <f>IF(ISBLANK('Beladung des Speichers'!A859),"",'Beladung des Speichers'!E859)</f>
        <v/>
      </c>
      <c r="K859" s="155" t="str">
        <f>IF(ISBLANK('Beladung des Speichers'!A859),"",SUMIFS('Entladung des Speichers'!$C$17:$C$1001,'Entladung des Speichers'!$A$17:$A$1001,'Ergebnis (detailliert)'!A859))</f>
        <v/>
      </c>
      <c r="L859" s="156" t="str">
        <f t="shared" si="54"/>
        <v/>
      </c>
      <c r="M859" s="156" t="str">
        <f>IF(ISBLANK('Entladung des Speichers'!A859),"",'Entladung des Speichers'!C859)</f>
        <v/>
      </c>
      <c r="N859" s="155" t="str">
        <f>IF(ISBLANK('Beladung des Speichers'!A859),"",SUMIFS('Entladung des Speichers'!$E$17:$E$1001,'Entladung des Speichers'!$A$17:$A$1001,'Ergebnis (detailliert)'!$A$17:$A$300))</f>
        <v/>
      </c>
      <c r="O859" s="113" t="str">
        <f t="shared" si="55"/>
        <v/>
      </c>
      <c r="P859" s="17" t="str">
        <f>IFERROR(IF(A859="","",N859*'Ergebnis (detailliert)'!J859/'Ergebnis (detailliert)'!I859),0)</f>
        <v/>
      </c>
      <c r="Q859" s="95" t="str">
        <f t="shared" si="56"/>
        <v/>
      </c>
      <c r="R859" s="96" t="str">
        <f t="shared" si="57"/>
        <v/>
      </c>
      <c r="S859" s="97" t="str">
        <f>IF(A859="","",IF(LOOKUP(A859,Stammdaten!$A$17:$A$1001,Stammdaten!$G$17:$G$1001)="Nein",0,IF(ISBLANK('Beladung des Speichers'!A859),"",ROUND(MIN(J859,Q859)*-1,2))))</f>
        <v/>
      </c>
    </row>
    <row r="860" spans="1:19" x14ac:dyDescent="0.2">
      <c r="A860" s="98" t="str">
        <f>IF('Beladung des Speichers'!A860="","",'Beladung des Speichers'!A860)</f>
        <v/>
      </c>
      <c r="B860" s="98" t="str">
        <f>IF('Beladung des Speichers'!B860="","",'Beladung des Speichers'!B860)</f>
        <v/>
      </c>
      <c r="C860" s="150" t="str">
        <f>IF(ISBLANK('Beladung des Speichers'!A860),"",SUMIFS('Beladung des Speichers'!$C$17:$C$300,'Beladung des Speichers'!$A$17:$A$300,A860)-SUMIFS('Entladung des Speichers'!$C$17:$C$300,'Entladung des Speichers'!$A$17:$A$300,A860)+SUMIFS(Füllstände!$B$17:$B$299,Füllstände!$A$17:$A$299,A860)-SUMIFS(Füllstände!$C$17:$C$299,Füllstände!$A$17:$A$299,A860))</f>
        <v/>
      </c>
      <c r="D860" s="151" t="str">
        <f>IF(ISBLANK('Beladung des Speichers'!A860),"",C860*'Beladung des Speichers'!C860/SUMIFS('Beladung des Speichers'!$C$17:$C$300,'Beladung des Speichers'!$A$17:$A$300,A860))</f>
        <v/>
      </c>
      <c r="E860" s="152" t="str">
        <f>IF(ISBLANK('Beladung des Speichers'!A860),"",1/SUMIFS('Beladung des Speichers'!$C$17:$C$300,'Beladung des Speichers'!$A$17:$A$300,A860)*C860*SUMIF($A$17:$A$300,A860,'Beladung des Speichers'!$E$17:$E$300))</f>
        <v/>
      </c>
      <c r="F860" s="153" t="str">
        <f>IF(ISBLANK('Beladung des Speichers'!A860),"",IF(C860=0,"0,00",D860/C860*E860))</f>
        <v/>
      </c>
      <c r="G860" s="154" t="str">
        <f>IF(ISBLANK('Beladung des Speichers'!A860),"",SUMIFS('Beladung des Speichers'!$C$17:$C$300,'Beladung des Speichers'!$A$17:$A$300,A860))</f>
        <v/>
      </c>
      <c r="H860" s="112" t="str">
        <f>IF(ISBLANK('Beladung des Speichers'!A860),"",'Beladung des Speichers'!C860)</f>
        <v/>
      </c>
      <c r="I860" s="155" t="str">
        <f>IF(ISBLANK('Beladung des Speichers'!A860),"",SUMIFS('Beladung des Speichers'!$E$17:$E$1001,'Beladung des Speichers'!$A$17:$A$1001,'Ergebnis (detailliert)'!A860))</f>
        <v/>
      </c>
      <c r="J860" s="113" t="str">
        <f>IF(ISBLANK('Beladung des Speichers'!A860),"",'Beladung des Speichers'!E860)</f>
        <v/>
      </c>
      <c r="K860" s="155" t="str">
        <f>IF(ISBLANK('Beladung des Speichers'!A860),"",SUMIFS('Entladung des Speichers'!$C$17:$C$1001,'Entladung des Speichers'!$A$17:$A$1001,'Ergebnis (detailliert)'!A860))</f>
        <v/>
      </c>
      <c r="L860" s="156" t="str">
        <f t="shared" si="54"/>
        <v/>
      </c>
      <c r="M860" s="156" t="str">
        <f>IF(ISBLANK('Entladung des Speichers'!A860),"",'Entladung des Speichers'!C860)</f>
        <v/>
      </c>
      <c r="N860" s="155" t="str">
        <f>IF(ISBLANK('Beladung des Speichers'!A860),"",SUMIFS('Entladung des Speichers'!$E$17:$E$1001,'Entladung des Speichers'!$A$17:$A$1001,'Ergebnis (detailliert)'!$A$17:$A$300))</f>
        <v/>
      </c>
      <c r="O860" s="113" t="str">
        <f t="shared" si="55"/>
        <v/>
      </c>
      <c r="P860" s="17" t="str">
        <f>IFERROR(IF(A860="","",N860*'Ergebnis (detailliert)'!J860/'Ergebnis (detailliert)'!I860),0)</f>
        <v/>
      </c>
      <c r="Q860" s="95" t="str">
        <f t="shared" si="56"/>
        <v/>
      </c>
      <c r="R860" s="96" t="str">
        <f t="shared" si="57"/>
        <v/>
      </c>
      <c r="S860" s="97" t="str">
        <f>IF(A860="","",IF(LOOKUP(A860,Stammdaten!$A$17:$A$1001,Stammdaten!$G$17:$G$1001)="Nein",0,IF(ISBLANK('Beladung des Speichers'!A860),"",ROUND(MIN(J860,Q860)*-1,2))))</f>
        <v/>
      </c>
    </row>
    <row r="861" spans="1:19" x14ac:dyDescent="0.2">
      <c r="A861" s="98" t="str">
        <f>IF('Beladung des Speichers'!A861="","",'Beladung des Speichers'!A861)</f>
        <v/>
      </c>
      <c r="B861" s="98" t="str">
        <f>IF('Beladung des Speichers'!B861="","",'Beladung des Speichers'!B861)</f>
        <v/>
      </c>
      <c r="C861" s="150" t="str">
        <f>IF(ISBLANK('Beladung des Speichers'!A861),"",SUMIFS('Beladung des Speichers'!$C$17:$C$300,'Beladung des Speichers'!$A$17:$A$300,A861)-SUMIFS('Entladung des Speichers'!$C$17:$C$300,'Entladung des Speichers'!$A$17:$A$300,A861)+SUMIFS(Füllstände!$B$17:$B$299,Füllstände!$A$17:$A$299,A861)-SUMIFS(Füllstände!$C$17:$C$299,Füllstände!$A$17:$A$299,A861))</f>
        <v/>
      </c>
      <c r="D861" s="151" t="str">
        <f>IF(ISBLANK('Beladung des Speichers'!A861),"",C861*'Beladung des Speichers'!C861/SUMIFS('Beladung des Speichers'!$C$17:$C$300,'Beladung des Speichers'!$A$17:$A$300,A861))</f>
        <v/>
      </c>
      <c r="E861" s="152" t="str">
        <f>IF(ISBLANK('Beladung des Speichers'!A861),"",1/SUMIFS('Beladung des Speichers'!$C$17:$C$300,'Beladung des Speichers'!$A$17:$A$300,A861)*C861*SUMIF($A$17:$A$300,A861,'Beladung des Speichers'!$E$17:$E$300))</f>
        <v/>
      </c>
      <c r="F861" s="153" t="str">
        <f>IF(ISBLANK('Beladung des Speichers'!A861),"",IF(C861=0,"0,00",D861/C861*E861))</f>
        <v/>
      </c>
      <c r="G861" s="154" t="str">
        <f>IF(ISBLANK('Beladung des Speichers'!A861),"",SUMIFS('Beladung des Speichers'!$C$17:$C$300,'Beladung des Speichers'!$A$17:$A$300,A861))</f>
        <v/>
      </c>
      <c r="H861" s="112" t="str">
        <f>IF(ISBLANK('Beladung des Speichers'!A861),"",'Beladung des Speichers'!C861)</f>
        <v/>
      </c>
      <c r="I861" s="155" t="str">
        <f>IF(ISBLANK('Beladung des Speichers'!A861),"",SUMIFS('Beladung des Speichers'!$E$17:$E$1001,'Beladung des Speichers'!$A$17:$A$1001,'Ergebnis (detailliert)'!A861))</f>
        <v/>
      </c>
      <c r="J861" s="113" t="str">
        <f>IF(ISBLANK('Beladung des Speichers'!A861),"",'Beladung des Speichers'!E861)</f>
        <v/>
      </c>
      <c r="K861" s="155" t="str">
        <f>IF(ISBLANK('Beladung des Speichers'!A861),"",SUMIFS('Entladung des Speichers'!$C$17:$C$1001,'Entladung des Speichers'!$A$17:$A$1001,'Ergebnis (detailliert)'!A861))</f>
        <v/>
      </c>
      <c r="L861" s="156" t="str">
        <f t="shared" si="54"/>
        <v/>
      </c>
      <c r="M861" s="156" t="str">
        <f>IF(ISBLANK('Entladung des Speichers'!A861),"",'Entladung des Speichers'!C861)</f>
        <v/>
      </c>
      <c r="N861" s="155" t="str">
        <f>IF(ISBLANK('Beladung des Speichers'!A861),"",SUMIFS('Entladung des Speichers'!$E$17:$E$1001,'Entladung des Speichers'!$A$17:$A$1001,'Ergebnis (detailliert)'!$A$17:$A$300))</f>
        <v/>
      </c>
      <c r="O861" s="113" t="str">
        <f t="shared" si="55"/>
        <v/>
      </c>
      <c r="P861" s="17" t="str">
        <f>IFERROR(IF(A861="","",N861*'Ergebnis (detailliert)'!J861/'Ergebnis (detailliert)'!I861),0)</f>
        <v/>
      </c>
      <c r="Q861" s="95" t="str">
        <f t="shared" si="56"/>
        <v/>
      </c>
      <c r="R861" s="96" t="str">
        <f t="shared" si="57"/>
        <v/>
      </c>
      <c r="S861" s="97" t="str">
        <f>IF(A861="","",IF(LOOKUP(A861,Stammdaten!$A$17:$A$1001,Stammdaten!$G$17:$G$1001)="Nein",0,IF(ISBLANK('Beladung des Speichers'!A861),"",ROUND(MIN(J861,Q861)*-1,2))))</f>
        <v/>
      </c>
    </row>
    <row r="862" spans="1:19" x14ac:dyDescent="0.2">
      <c r="A862" s="98" t="str">
        <f>IF('Beladung des Speichers'!A862="","",'Beladung des Speichers'!A862)</f>
        <v/>
      </c>
      <c r="B862" s="98" t="str">
        <f>IF('Beladung des Speichers'!B862="","",'Beladung des Speichers'!B862)</f>
        <v/>
      </c>
      <c r="C862" s="150" t="str">
        <f>IF(ISBLANK('Beladung des Speichers'!A862),"",SUMIFS('Beladung des Speichers'!$C$17:$C$300,'Beladung des Speichers'!$A$17:$A$300,A862)-SUMIFS('Entladung des Speichers'!$C$17:$C$300,'Entladung des Speichers'!$A$17:$A$300,A862)+SUMIFS(Füllstände!$B$17:$B$299,Füllstände!$A$17:$A$299,A862)-SUMIFS(Füllstände!$C$17:$C$299,Füllstände!$A$17:$A$299,A862))</f>
        <v/>
      </c>
      <c r="D862" s="151" t="str">
        <f>IF(ISBLANK('Beladung des Speichers'!A862),"",C862*'Beladung des Speichers'!C862/SUMIFS('Beladung des Speichers'!$C$17:$C$300,'Beladung des Speichers'!$A$17:$A$300,A862))</f>
        <v/>
      </c>
      <c r="E862" s="152" t="str">
        <f>IF(ISBLANK('Beladung des Speichers'!A862),"",1/SUMIFS('Beladung des Speichers'!$C$17:$C$300,'Beladung des Speichers'!$A$17:$A$300,A862)*C862*SUMIF($A$17:$A$300,A862,'Beladung des Speichers'!$E$17:$E$300))</f>
        <v/>
      </c>
      <c r="F862" s="153" t="str">
        <f>IF(ISBLANK('Beladung des Speichers'!A862),"",IF(C862=0,"0,00",D862/C862*E862))</f>
        <v/>
      </c>
      <c r="G862" s="154" t="str">
        <f>IF(ISBLANK('Beladung des Speichers'!A862),"",SUMIFS('Beladung des Speichers'!$C$17:$C$300,'Beladung des Speichers'!$A$17:$A$300,A862))</f>
        <v/>
      </c>
      <c r="H862" s="112" t="str">
        <f>IF(ISBLANK('Beladung des Speichers'!A862),"",'Beladung des Speichers'!C862)</f>
        <v/>
      </c>
      <c r="I862" s="155" t="str">
        <f>IF(ISBLANK('Beladung des Speichers'!A862),"",SUMIFS('Beladung des Speichers'!$E$17:$E$1001,'Beladung des Speichers'!$A$17:$A$1001,'Ergebnis (detailliert)'!A862))</f>
        <v/>
      </c>
      <c r="J862" s="113" t="str">
        <f>IF(ISBLANK('Beladung des Speichers'!A862),"",'Beladung des Speichers'!E862)</f>
        <v/>
      </c>
      <c r="K862" s="155" t="str">
        <f>IF(ISBLANK('Beladung des Speichers'!A862),"",SUMIFS('Entladung des Speichers'!$C$17:$C$1001,'Entladung des Speichers'!$A$17:$A$1001,'Ergebnis (detailliert)'!A862))</f>
        <v/>
      </c>
      <c r="L862" s="156" t="str">
        <f t="shared" si="54"/>
        <v/>
      </c>
      <c r="M862" s="156" t="str">
        <f>IF(ISBLANK('Entladung des Speichers'!A862),"",'Entladung des Speichers'!C862)</f>
        <v/>
      </c>
      <c r="N862" s="155" t="str">
        <f>IF(ISBLANK('Beladung des Speichers'!A862),"",SUMIFS('Entladung des Speichers'!$E$17:$E$1001,'Entladung des Speichers'!$A$17:$A$1001,'Ergebnis (detailliert)'!$A$17:$A$300))</f>
        <v/>
      </c>
      <c r="O862" s="113" t="str">
        <f t="shared" si="55"/>
        <v/>
      </c>
      <c r="P862" s="17" t="str">
        <f>IFERROR(IF(A862="","",N862*'Ergebnis (detailliert)'!J862/'Ergebnis (detailliert)'!I862),0)</f>
        <v/>
      </c>
      <c r="Q862" s="95" t="str">
        <f t="shared" si="56"/>
        <v/>
      </c>
      <c r="R862" s="96" t="str">
        <f t="shared" si="57"/>
        <v/>
      </c>
      <c r="S862" s="97" t="str">
        <f>IF(A862="","",IF(LOOKUP(A862,Stammdaten!$A$17:$A$1001,Stammdaten!$G$17:$G$1001)="Nein",0,IF(ISBLANK('Beladung des Speichers'!A862),"",ROUND(MIN(J862,Q862)*-1,2))))</f>
        <v/>
      </c>
    </row>
    <row r="863" spans="1:19" x14ac:dyDescent="0.2">
      <c r="A863" s="98" t="str">
        <f>IF('Beladung des Speichers'!A863="","",'Beladung des Speichers'!A863)</f>
        <v/>
      </c>
      <c r="B863" s="98" t="str">
        <f>IF('Beladung des Speichers'!B863="","",'Beladung des Speichers'!B863)</f>
        <v/>
      </c>
      <c r="C863" s="150" t="str">
        <f>IF(ISBLANK('Beladung des Speichers'!A863),"",SUMIFS('Beladung des Speichers'!$C$17:$C$300,'Beladung des Speichers'!$A$17:$A$300,A863)-SUMIFS('Entladung des Speichers'!$C$17:$C$300,'Entladung des Speichers'!$A$17:$A$300,A863)+SUMIFS(Füllstände!$B$17:$B$299,Füllstände!$A$17:$A$299,A863)-SUMIFS(Füllstände!$C$17:$C$299,Füllstände!$A$17:$A$299,A863))</f>
        <v/>
      </c>
      <c r="D863" s="151" t="str">
        <f>IF(ISBLANK('Beladung des Speichers'!A863),"",C863*'Beladung des Speichers'!C863/SUMIFS('Beladung des Speichers'!$C$17:$C$300,'Beladung des Speichers'!$A$17:$A$300,A863))</f>
        <v/>
      </c>
      <c r="E863" s="152" t="str">
        <f>IF(ISBLANK('Beladung des Speichers'!A863),"",1/SUMIFS('Beladung des Speichers'!$C$17:$C$300,'Beladung des Speichers'!$A$17:$A$300,A863)*C863*SUMIF($A$17:$A$300,A863,'Beladung des Speichers'!$E$17:$E$300))</f>
        <v/>
      </c>
      <c r="F863" s="153" t="str">
        <f>IF(ISBLANK('Beladung des Speichers'!A863),"",IF(C863=0,"0,00",D863/C863*E863))</f>
        <v/>
      </c>
      <c r="G863" s="154" t="str">
        <f>IF(ISBLANK('Beladung des Speichers'!A863),"",SUMIFS('Beladung des Speichers'!$C$17:$C$300,'Beladung des Speichers'!$A$17:$A$300,A863))</f>
        <v/>
      </c>
      <c r="H863" s="112" t="str">
        <f>IF(ISBLANK('Beladung des Speichers'!A863),"",'Beladung des Speichers'!C863)</f>
        <v/>
      </c>
      <c r="I863" s="155" t="str">
        <f>IF(ISBLANK('Beladung des Speichers'!A863),"",SUMIFS('Beladung des Speichers'!$E$17:$E$1001,'Beladung des Speichers'!$A$17:$A$1001,'Ergebnis (detailliert)'!A863))</f>
        <v/>
      </c>
      <c r="J863" s="113" t="str">
        <f>IF(ISBLANK('Beladung des Speichers'!A863),"",'Beladung des Speichers'!E863)</f>
        <v/>
      </c>
      <c r="K863" s="155" t="str">
        <f>IF(ISBLANK('Beladung des Speichers'!A863),"",SUMIFS('Entladung des Speichers'!$C$17:$C$1001,'Entladung des Speichers'!$A$17:$A$1001,'Ergebnis (detailliert)'!A863))</f>
        <v/>
      </c>
      <c r="L863" s="156" t="str">
        <f t="shared" si="54"/>
        <v/>
      </c>
      <c r="M863" s="156" t="str">
        <f>IF(ISBLANK('Entladung des Speichers'!A863),"",'Entladung des Speichers'!C863)</f>
        <v/>
      </c>
      <c r="N863" s="155" t="str">
        <f>IF(ISBLANK('Beladung des Speichers'!A863),"",SUMIFS('Entladung des Speichers'!$E$17:$E$1001,'Entladung des Speichers'!$A$17:$A$1001,'Ergebnis (detailliert)'!$A$17:$A$300))</f>
        <v/>
      </c>
      <c r="O863" s="113" t="str">
        <f t="shared" si="55"/>
        <v/>
      </c>
      <c r="P863" s="17" t="str">
        <f>IFERROR(IF(A863="","",N863*'Ergebnis (detailliert)'!J863/'Ergebnis (detailliert)'!I863),0)</f>
        <v/>
      </c>
      <c r="Q863" s="95" t="str">
        <f t="shared" si="56"/>
        <v/>
      </c>
      <c r="R863" s="96" t="str">
        <f t="shared" si="57"/>
        <v/>
      </c>
      <c r="S863" s="97" t="str">
        <f>IF(A863="","",IF(LOOKUP(A863,Stammdaten!$A$17:$A$1001,Stammdaten!$G$17:$G$1001)="Nein",0,IF(ISBLANK('Beladung des Speichers'!A863),"",ROUND(MIN(J863,Q863)*-1,2))))</f>
        <v/>
      </c>
    </row>
    <row r="864" spans="1:19" x14ac:dyDescent="0.2">
      <c r="A864" s="98" t="str">
        <f>IF('Beladung des Speichers'!A864="","",'Beladung des Speichers'!A864)</f>
        <v/>
      </c>
      <c r="B864" s="98" t="str">
        <f>IF('Beladung des Speichers'!B864="","",'Beladung des Speichers'!B864)</f>
        <v/>
      </c>
      <c r="C864" s="150" t="str">
        <f>IF(ISBLANK('Beladung des Speichers'!A864),"",SUMIFS('Beladung des Speichers'!$C$17:$C$300,'Beladung des Speichers'!$A$17:$A$300,A864)-SUMIFS('Entladung des Speichers'!$C$17:$C$300,'Entladung des Speichers'!$A$17:$A$300,A864)+SUMIFS(Füllstände!$B$17:$B$299,Füllstände!$A$17:$A$299,A864)-SUMIFS(Füllstände!$C$17:$C$299,Füllstände!$A$17:$A$299,A864))</f>
        <v/>
      </c>
      <c r="D864" s="151" t="str">
        <f>IF(ISBLANK('Beladung des Speichers'!A864),"",C864*'Beladung des Speichers'!C864/SUMIFS('Beladung des Speichers'!$C$17:$C$300,'Beladung des Speichers'!$A$17:$A$300,A864))</f>
        <v/>
      </c>
      <c r="E864" s="152" t="str">
        <f>IF(ISBLANK('Beladung des Speichers'!A864),"",1/SUMIFS('Beladung des Speichers'!$C$17:$C$300,'Beladung des Speichers'!$A$17:$A$300,A864)*C864*SUMIF($A$17:$A$300,A864,'Beladung des Speichers'!$E$17:$E$300))</f>
        <v/>
      </c>
      <c r="F864" s="153" t="str">
        <f>IF(ISBLANK('Beladung des Speichers'!A864),"",IF(C864=0,"0,00",D864/C864*E864))</f>
        <v/>
      </c>
      <c r="G864" s="154" t="str">
        <f>IF(ISBLANK('Beladung des Speichers'!A864),"",SUMIFS('Beladung des Speichers'!$C$17:$C$300,'Beladung des Speichers'!$A$17:$A$300,A864))</f>
        <v/>
      </c>
      <c r="H864" s="112" t="str">
        <f>IF(ISBLANK('Beladung des Speichers'!A864),"",'Beladung des Speichers'!C864)</f>
        <v/>
      </c>
      <c r="I864" s="155" t="str">
        <f>IF(ISBLANK('Beladung des Speichers'!A864),"",SUMIFS('Beladung des Speichers'!$E$17:$E$1001,'Beladung des Speichers'!$A$17:$A$1001,'Ergebnis (detailliert)'!A864))</f>
        <v/>
      </c>
      <c r="J864" s="113" t="str">
        <f>IF(ISBLANK('Beladung des Speichers'!A864),"",'Beladung des Speichers'!E864)</f>
        <v/>
      </c>
      <c r="K864" s="155" t="str">
        <f>IF(ISBLANK('Beladung des Speichers'!A864),"",SUMIFS('Entladung des Speichers'!$C$17:$C$1001,'Entladung des Speichers'!$A$17:$A$1001,'Ergebnis (detailliert)'!A864))</f>
        <v/>
      </c>
      <c r="L864" s="156" t="str">
        <f t="shared" si="54"/>
        <v/>
      </c>
      <c r="M864" s="156" t="str">
        <f>IF(ISBLANK('Entladung des Speichers'!A864),"",'Entladung des Speichers'!C864)</f>
        <v/>
      </c>
      <c r="N864" s="155" t="str">
        <f>IF(ISBLANK('Beladung des Speichers'!A864),"",SUMIFS('Entladung des Speichers'!$E$17:$E$1001,'Entladung des Speichers'!$A$17:$A$1001,'Ergebnis (detailliert)'!$A$17:$A$300))</f>
        <v/>
      </c>
      <c r="O864" s="113" t="str">
        <f t="shared" si="55"/>
        <v/>
      </c>
      <c r="P864" s="17" t="str">
        <f>IFERROR(IF(A864="","",N864*'Ergebnis (detailliert)'!J864/'Ergebnis (detailliert)'!I864),0)</f>
        <v/>
      </c>
      <c r="Q864" s="95" t="str">
        <f t="shared" si="56"/>
        <v/>
      </c>
      <c r="R864" s="96" t="str">
        <f t="shared" si="57"/>
        <v/>
      </c>
      <c r="S864" s="97" t="str">
        <f>IF(A864="","",IF(LOOKUP(A864,Stammdaten!$A$17:$A$1001,Stammdaten!$G$17:$G$1001)="Nein",0,IF(ISBLANK('Beladung des Speichers'!A864),"",ROUND(MIN(J864,Q864)*-1,2))))</f>
        <v/>
      </c>
    </row>
    <row r="865" spans="1:19" x14ac:dyDescent="0.2">
      <c r="A865" s="98" t="str">
        <f>IF('Beladung des Speichers'!A865="","",'Beladung des Speichers'!A865)</f>
        <v/>
      </c>
      <c r="B865" s="98" t="str">
        <f>IF('Beladung des Speichers'!B865="","",'Beladung des Speichers'!B865)</f>
        <v/>
      </c>
      <c r="C865" s="150" t="str">
        <f>IF(ISBLANK('Beladung des Speichers'!A865),"",SUMIFS('Beladung des Speichers'!$C$17:$C$300,'Beladung des Speichers'!$A$17:$A$300,A865)-SUMIFS('Entladung des Speichers'!$C$17:$C$300,'Entladung des Speichers'!$A$17:$A$300,A865)+SUMIFS(Füllstände!$B$17:$B$299,Füllstände!$A$17:$A$299,A865)-SUMIFS(Füllstände!$C$17:$C$299,Füllstände!$A$17:$A$299,A865))</f>
        <v/>
      </c>
      <c r="D865" s="151" t="str">
        <f>IF(ISBLANK('Beladung des Speichers'!A865),"",C865*'Beladung des Speichers'!C865/SUMIFS('Beladung des Speichers'!$C$17:$C$300,'Beladung des Speichers'!$A$17:$A$300,A865))</f>
        <v/>
      </c>
      <c r="E865" s="152" t="str">
        <f>IF(ISBLANK('Beladung des Speichers'!A865),"",1/SUMIFS('Beladung des Speichers'!$C$17:$C$300,'Beladung des Speichers'!$A$17:$A$300,A865)*C865*SUMIF($A$17:$A$300,A865,'Beladung des Speichers'!$E$17:$E$300))</f>
        <v/>
      </c>
      <c r="F865" s="153" t="str">
        <f>IF(ISBLANK('Beladung des Speichers'!A865),"",IF(C865=0,"0,00",D865/C865*E865))</f>
        <v/>
      </c>
      <c r="G865" s="154" t="str">
        <f>IF(ISBLANK('Beladung des Speichers'!A865),"",SUMIFS('Beladung des Speichers'!$C$17:$C$300,'Beladung des Speichers'!$A$17:$A$300,A865))</f>
        <v/>
      </c>
      <c r="H865" s="112" t="str">
        <f>IF(ISBLANK('Beladung des Speichers'!A865),"",'Beladung des Speichers'!C865)</f>
        <v/>
      </c>
      <c r="I865" s="155" t="str">
        <f>IF(ISBLANK('Beladung des Speichers'!A865),"",SUMIFS('Beladung des Speichers'!$E$17:$E$1001,'Beladung des Speichers'!$A$17:$A$1001,'Ergebnis (detailliert)'!A865))</f>
        <v/>
      </c>
      <c r="J865" s="113" t="str">
        <f>IF(ISBLANK('Beladung des Speichers'!A865),"",'Beladung des Speichers'!E865)</f>
        <v/>
      </c>
      <c r="K865" s="155" t="str">
        <f>IF(ISBLANK('Beladung des Speichers'!A865),"",SUMIFS('Entladung des Speichers'!$C$17:$C$1001,'Entladung des Speichers'!$A$17:$A$1001,'Ergebnis (detailliert)'!A865))</f>
        <v/>
      </c>
      <c r="L865" s="156" t="str">
        <f t="shared" si="54"/>
        <v/>
      </c>
      <c r="M865" s="156" t="str">
        <f>IF(ISBLANK('Entladung des Speichers'!A865),"",'Entladung des Speichers'!C865)</f>
        <v/>
      </c>
      <c r="N865" s="155" t="str">
        <f>IF(ISBLANK('Beladung des Speichers'!A865),"",SUMIFS('Entladung des Speichers'!$E$17:$E$1001,'Entladung des Speichers'!$A$17:$A$1001,'Ergebnis (detailliert)'!$A$17:$A$300))</f>
        <v/>
      </c>
      <c r="O865" s="113" t="str">
        <f t="shared" si="55"/>
        <v/>
      </c>
      <c r="P865" s="17" t="str">
        <f>IFERROR(IF(A865="","",N865*'Ergebnis (detailliert)'!J865/'Ergebnis (detailliert)'!I865),0)</f>
        <v/>
      </c>
      <c r="Q865" s="95" t="str">
        <f t="shared" si="56"/>
        <v/>
      </c>
      <c r="R865" s="96" t="str">
        <f t="shared" si="57"/>
        <v/>
      </c>
      <c r="S865" s="97" t="str">
        <f>IF(A865="","",IF(LOOKUP(A865,Stammdaten!$A$17:$A$1001,Stammdaten!$G$17:$G$1001)="Nein",0,IF(ISBLANK('Beladung des Speichers'!A865),"",ROUND(MIN(J865,Q865)*-1,2))))</f>
        <v/>
      </c>
    </row>
    <row r="866" spans="1:19" x14ac:dyDescent="0.2">
      <c r="A866" s="98" t="str">
        <f>IF('Beladung des Speichers'!A866="","",'Beladung des Speichers'!A866)</f>
        <v/>
      </c>
      <c r="B866" s="98" t="str">
        <f>IF('Beladung des Speichers'!B866="","",'Beladung des Speichers'!B866)</f>
        <v/>
      </c>
      <c r="C866" s="150" t="str">
        <f>IF(ISBLANK('Beladung des Speichers'!A866),"",SUMIFS('Beladung des Speichers'!$C$17:$C$300,'Beladung des Speichers'!$A$17:$A$300,A866)-SUMIFS('Entladung des Speichers'!$C$17:$C$300,'Entladung des Speichers'!$A$17:$A$300,A866)+SUMIFS(Füllstände!$B$17:$B$299,Füllstände!$A$17:$A$299,A866)-SUMIFS(Füllstände!$C$17:$C$299,Füllstände!$A$17:$A$299,A866))</f>
        <v/>
      </c>
      <c r="D866" s="151" t="str">
        <f>IF(ISBLANK('Beladung des Speichers'!A866),"",C866*'Beladung des Speichers'!C866/SUMIFS('Beladung des Speichers'!$C$17:$C$300,'Beladung des Speichers'!$A$17:$A$300,A866))</f>
        <v/>
      </c>
      <c r="E866" s="152" t="str">
        <f>IF(ISBLANK('Beladung des Speichers'!A866),"",1/SUMIFS('Beladung des Speichers'!$C$17:$C$300,'Beladung des Speichers'!$A$17:$A$300,A866)*C866*SUMIF($A$17:$A$300,A866,'Beladung des Speichers'!$E$17:$E$300))</f>
        <v/>
      </c>
      <c r="F866" s="153" t="str">
        <f>IF(ISBLANK('Beladung des Speichers'!A866),"",IF(C866=0,"0,00",D866/C866*E866))</f>
        <v/>
      </c>
      <c r="G866" s="154" t="str">
        <f>IF(ISBLANK('Beladung des Speichers'!A866),"",SUMIFS('Beladung des Speichers'!$C$17:$C$300,'Beladung des Speichers'!$A$17:$A$300,A866))</f>
        <v/>
      </c>
      <c r="H866" s="112" t="str">
        <f>IF(ISBLANK('Beladung des Speichers'!A866),"",'Beladung des Speichers'!C866)</f>
        <v/>
      </c>
      <c r="I866" s="155" t="str">
        <f>IF(ISBLANK('Beladung des Speichers'!A866),"",SUMIFS('Beladung des Speichers'!$E$17:$E$1001,'Beladung des Speichers'!$A$17:$A$1001,'Ergebnis (detailliert)'!A866))</f>
        <v/>
      </c>
      <c r="J866" s="113" t="str">
        <f>IF(ISBLANK('Beladung des Speichers'!A866),"",'Beladung des Speichers'!E866)</f>
        <v/>
      </c>
      <c r="K866" s="155" t="str">
        <f>IF(ISBLANK('Beladung des Speichers'!A866),"",SUMIFS('Entladung des Speichers'!$C$17:$C$1001,'Entladung des Speichers'!$A$17:$A$1001,'Ergebnis (detailliert)'!A866))</f>
        <v/>
      </c>
      <c r="L866" s="156" t="str">
        <f t="shared" si="54"/>
        <v/>
      </c>
      <c r="M866" s="156" t="str">
        <f>IF(ISBLANK('Entladung des Speichers'!A866),"",'Entladung des Speichers'!C866)</f>
        <v/>
      </c>
      <c r="N866" s="155" t="str">
        <f>IF(ISBLANK('Beladung des Speichers'!A866),"",SUMIFS('Entladung des Speichers'!$E$17:$E$1001,'Entladung des Speichers'!$A$17:$A$1001,'Ergebnis (detailliert)'!$A$17:$A$300))</f>
        <v/>
      </c>
      <c r="O866" s="113" t="str">
        <f t="shared" si="55"/>
        <v/>
      </c>
      <c r="P866" s="17" t="str">
        <f>IFERROR(IF(A866="","",N866*'Ergebnis (detailliert)'!J866/'Ergebnis (detailliert)'!I866),0)</f>
        <v/>
      </c>
      <c r="Q866" s="95" t="str">
        <f t="shared" si="56"/>
        <v/>
      </c>
      <c r="R866" s="96" t="str">
        <f t="shared" si="57"/>
        <v/>
      </c>
      <c r="S866" s="97" t="str">
        <f>IF(A866="","",IF(LOOKUP(A866,Stammdaten!$A$17:$A$1001,Stammdaten!$G$17:$G$1001)="Nein",0,IF(ISBLANK('Beladung des Speichers'!A866),"",ROUND(MIN(J866,Q866)*-1,2))))</f>
        <v/>
      </c>
    </row>
    <row r="867" spans="1:19" x14ac:dyDescent="0.2">
      <c r="A867" s="98" t="str">
        <f>IF('Beladung des Speichers'!A867="","",'Beladung des Speichers'!A867)</f>
        <v/>
      </c>
      <c r="B867" s="98" t="str">
        <f>IF('Beladung des Speichers'!B867="","",'Beladung des Speichers'!B867)</f>
        <v/>
      </c>
      <c r="C867" s="150" t="str">
        <f>IF(ISBLANK('Beladung des Speichers'!A867),"",SUMIFS('Beladung des Speichers'!$C$17:$C$300,'Beladung des Speichers'!$A$17:$A$300,A867)-SUMIFS('Entladung des Speichers'!$C$17:$C$300,'Entladung des Speichers'!$A$17:$A$300,A867)+SUMIFS(Füllstände!$B$17:$B$299,Füllstände!$A$17:$A$299,A867)-SUMIFS(Füllstände!$C$17:$C$299,Füllstände!$A$17:$A$299,A867))</f>
        <v/>
      </c>
      <c r="D867" s="151" t="str">
        <f>IF(ISBLANK('Beladung des Speichers'!A867),"",C867*'Beladung des Speichers'!C867/SUMIFS('Beladung des Speichers'!$C$17:$C$300,'Beladung des Speichers'!$A$17:$A$300,A867))</f>
        <v/>
      </c>
      <c r="E867" s="152" t="str">
        <f>IF(ISBLANK('Beladung des Speichers'!A867),"",1/SUMIFS('Beladung des Speichers'!$C$17:$C$300,'Beladung des Speichers'!$A$17:$A$300,A867)*C867*SUMIF($A$17:$A$300,A867,'Beladung des Speichers'!$E$17:$E$300))</f>
        <v/>
      </c>
      <c r="F867" s="153" t="str">
        <f>IF(ISBLANK('Beladung des Speichers'!A867),"",IF(C867=0,"0,00",D867/C867*E867))</f>
        <v/>
      </c>
      <c r="G867" s="154" t="str">
        <f>IF(ISBLANK('Beladung des Speichers'!A867),"",SUMIFS('Beladung des Speichers'!$C$17:$C$300,'Beladung des Speichers'!$A$17:$A$300,A867))</f>
        <v/>
      </c>
      <c r="H867" s="112" t="str">
        <f>IF(ISBLANK('Beladung des Speichers'!A867),"",'Beladung des Speichers'!C867)</f>
        <v/>
      </c>
      <c r="I867" s="155" t="str">
        <f>IF(ISBLANK('Beladung des Speichers'!A867),"",SUMIFS('Beladung des Speichers'!$E$17:$E$1001,'Beladung des Speichers'!$A$17:$A$1001,'Ergebnis (detailliert)'!A867))</f>
        <v/>
      </c>
      <c r="J867" s="113" t="str">
        <f>IF(ISBLANK('Beladung des Speichers'!A867),"",'Beladung des Speichers'!E867)</f>
        <v/>
      </c>
      <c r="K867" s="155" t="str">
        <f>IF(ISBLANK('Beladung des Speichers'!A867),"",SUMIFS('Entladung des Speichers'!$C$17:$C$1001,'Entladung des Speichers'!$A$17:$A$1001,'Ergebnis (detailliert)'!A867))</f>
        <v/>
      </c>
      <c r="L867" s="156" t="str">
        <f t="shared" si="54"/>
        <v/>
      </c>
      <c r="M867" s="156" t="str">
        <f>IF(ISBLANK('Entladung des Speichers'!A867),"",'Entladung des Speichers'!C867)</f>
        <v/>
      </c>
      <c r="N867" s="155" t="str">
        <f>IF(ISBLANK('Beladung des Speichers'!A867),"",SUMIFS('Entladung des Speichers'!$E$17:$E$1001,'Entladung des Speichers'!$A$17:$A$1001,'Ergebnis (detailliert)'!$A$17:$A$300))</f>
        <v/>
      </c>
      <c r="O867" s="113" t="str">
        <f t="shared" si="55"/>
        <v/>
      </c>
      <c r="P867" s="17" t="str">
        <f>IFERROR(IF(A867="","",N867*'Ergebnis (detailliert)'!J867/'Ergebnis (detailliert)'!I867),0)</f>
        <v/>
      </c>
      <c r="Q867" s="95" t="str">
        <f t="shared" si="56"/>
        <v/>
      </c>
      <c r="R867" s="96" t="str">
        <f t="shared" si="57"/>
        <v/>
      </c>
      <c r="S867" s="97" t="str">
        <f>IF(A867="","",IF(LOOKUP(A867,Stammdaten!$A$17:$A$1001,Stammdaten!$G$17:$G$1001)="Nein",0,IF(ISBLANK('Beladung des Speichers'!A867),"",ROUND(MIN(J867,Q867)*-1,2))))</f>
        <v/>
      </c>
    </row>
    <row r="868" spans="1:19" x14ac:dyDescent="0.2">
      <c r="A868" s="98" t="str">
        <f>IF('Beladung des Speichers'!A868="","",'Beladung des Speichers'!A868)</f>
        <v/>
      </c>
      <c r="B868" s="98" t="str">
        <f>IF('Beladung des Speichers'!B868="","",'Beladung des Speichers'!B868)</f>
        <v/>
      </c>
      <c r="C868" s="150" t="str">
        <f>IF(ISBLANK('Beladung des Speichers'!A868),"",SUMIFS('Beladung des Speichers'!$C$17:$C$300,'Beladung des Speichers'!$A$17:$A$300,A868)-SUMIFS('Entladung des Speichers'!$C$17:$C$300,'Entladung des Speichers'!$A$17:$A$300,A868)+SUMIFS(Füllstände!$B$17:$B$299,Füllstände!$A$17:$A$299,A868)-SUMIFS(Füllstände!$C$17:$C$299,Füllstände!$A$17:$A$299,A868))</f>
        <v/>
      </c>
      <c r="D868" s="151" t="str">
        <f>IF(ISBLANK('Beladung des Speichers'!A868),"",C868*'Beladung des Speichers'!C868/SUMIFS('Beladung des Speichers'!$C$17:$C$300,'Beladung des Speichers'!$A$17:$A$300,A868))</f>
        <v/>
      </c>
      <c r="E868" s="152" t="str">
        <f>IF(ISBLANK('Beladung des Speichers'!A868),"",1/SUMIFS('Beladung des Speichers'!$C$17:$C$300,'Beladung des Speichers'!$A$17:$A$300,A868)*C868*SUMIF($A$17:$A$300,A868,'Beladung des Speichers'!$E$17:$E$300))</f>
        <v/>
      </c>
      <c r="F868" s="153" t="str">
        <f>IF(ISBLANK('Beladung des Speichers'!A868),"",IF(C868=0,"0,00",D868/C868*E868))</f>
        <v/>
      </c>
      <c r="G868" s="154" t="str">
        <f>IF(ISBLANK('Beladung des Speichers'!A868),"",SUMIFS('Beladung des Speichers'!$C$17:$C$300,'Beladung des Speichers'!$A$17:$A$300,A868))</f>
        <v/>
      </c>
      <c r="H868" s="112" t="str">
        <f>IF(ISBLANK('Beladung des Speichers'!A868),"",'Beladung des Speichers'!C868)</f>
        <v/>
      </c>
      <c r="I868" s="155" t="str">
        <f>IF(ISBLANK('Beladung des Speichers'!A868),"",SUMIFS('Beladung des Speichers'!$E$17:$E$1001,'Beladung des Speichers'!$A$17:$A$1001,'Ergebnis (detailliert)'!A868))</f>
        <v/>
      </c>
      <c r="J868" s="113" t="str">
        <f>IF(ISBLANK('Beladung des Speichers'!A868),"",'Beladung des Speichers'!E868)</f>
        <v/>
      </c>
      <c r="K868" s="155" t="str">
        <f>IF(ISBLANK('Beladung des Speichers'!A868),"",SUMIFS('Entladung des Speichers'!$C$17:$C$1001,'Entladung des Speichers'!$A$17:$A$1001,'Ergebnis (detailliert)'!A868))</f>
        <v/>
      </c>
      <c r="L868" s="156" t="str">
        <f t="shared" si="54"/>
        <v/>
      </c>
      <c r="M868" s="156" t="str">
        <f>IF(ISBLANK('Entladung des Speichers'!A868),"",'Entladung des Speichers'!C868)</f>
        <v/>
      </c>
      <c r="N868" s="155" t="str">
        <f>IF(ISBLANK('Beladung des Speichers'!A868),"",SUMIFS('Entladung des Speichers'!$E$17:$E$1001,'Entladung des Speichers'!$A$17:$A$1001,'Ergebnis (detailliert)'!$A$17:$A$300))</f>
        <v/>
      </c>
      <c r="O868" s="113" t="str">
        <f t="shared" si="55"/>
        <v/>
      </c>
      <c r="P868" s="17" t="str">
        <f>IFERROR(IF(A868="","",N868*'Ergebnis (detailliert)'!J868/'Ergebnis (detailliert)'!I868),0)</f>
        <v/>
      </c>
      <c r="Q868" s="95" t="str">
        <f t="shared" si="56"/>
        <v/>
      </c>
      <c r="R868" s="96" t="str">
        <f t="shared" si="57"/>
        <v/>
      </c>
      <c r="S868" s="97" t="str">
        <f>IF(A868="","",IF(LOOKUP(A868,Stammdaten!$A$17:$A$1001,Stammdaten!$G$17:$G$1001)="Nein",0,IF(ISBLANK('Beladung des Speichers'!A868),"",ROUND(MIN(J868,Q868)*-1,2))))</f>
        <v/>
      </c>
    </row>
    <row r="869" spans="1:19" x14ac:dyDescent="0.2">
      <c r="A869" s="98" t="str">
        <f>IF('Beladung des Speichers'!A869="","",'Beladung des Speichers'!A869)</f>
        <v/>
      </c>
      <c r="B869" s="98" t="str">
        <f>IF('Beladung des Speichers'!B869="","",'Beladung des Speichers'!B869)</f>
        <v/>
      </c>
      <c r="C869" s="150" t="str">
        <f>IF(ISBLANK('Beladung des Speichers'!A869),"",SUMIFS('Beladung des Speichers'!$C$17:$C$300,'Beladung des Speichers'!$A$17:$A$300,A869)-SUMIFS('Entladung des Speichers'!$C$17:$C$300,'Entladung des Speichers'!$A$17:$A$300,A869)+SUMIFS(Füllstände!$B$17:$B$299,Füllstände!$A$17:$A$299,A869)-SUMIFS(Füllstände!$C$17:$C$299,Füllstände!$A$17:$A$299,A869))</f>
        <v/>
      </c>
      <c r="D869" s="151" t="str">
        <f>IF(ISBLANK('Beladung des Speichers'!A869),"",C869*'Beladung des Speichers'!C869/SUMIFS('Beladung des Speichers'!$C$17:$C$300,'Beladung des Speichers'!$A$17:$A$300,A869))</f>
        <v/>
      </c>
      <c r="E869" s="152" t="str">
        <f>IF(ISBLANK('Beladung des Speichers'!A869),"",1/SUMIFS('Beladung des Speichers'!$C$17:$C$300,'Beladung des Speichers'!$A$17:$A$300,A869)*C869*SUMIF($A$17:$A$300,A869,'Beladung des Speichers'!$E$17:$E$300))</f>
        <v/>
      </c>
      <c r="F869" s="153" t="str">
        <f>IF(ISBLANK('Beladung des Speichers'!A869),"",IF(C869=0,"0,00",D869/C869*E869))</f>
        <v/>
      </c>
      <c r="G869" s="154" t="str">
        <f>IF(ISBLANK('Beladung des Speichers'!A869),"",SUMIFS('Beladung des Speichers'!$C$17:$C$300,'Beladung des Speichers'!$A$17:$A$300,A869))</f>
        <v/>
      </c>
      <c r="H869" s="112" t="str">
        <f>IF(ISBLANK('Beladung des Speichers'!A869),"",'Beladung des Speichers'!C869)</f>
        <v/>
      </c>
      <c r="I869" s="155" t="str">
        <f>IF(ISBLANK('Beladung des Speichers'!A869),"",SUMIFS('Beladung des Speichers'!$E$17:$E$1001,'Beladung des Speichers'!$A$17:$A$1001,'Ergebnis (detailliert)'!A869))</f>
        <v/>
      </c>
      <c r="J869" s="113" t="str">
        <f>IF(ISBLANK('Beladung des Speichers'!A869),"",'Beladung des Speichers'!E869)</f>
        <v/>
      </c>
      <c r="K869" s="155" t="str">
        <f>IF(ISBLANK('Beladung des Speichers'!A869),"",SUMIFS('Entladung des Speichers'!$C$17:$C$1001,'Entladung des Speichers'!$A$17:$A$1001,'Ergebnis (detailliert)'!A869))</f>
        <v/>
      </c>
      <c r="L869" s="156" t="str">
        <f t="shared" si="54"/>
        <v/>
      </c>
      <c r="M869" s="156" t="str">
        <f>IF(ISBLANK('Entladung des Speichers'!A869),"",'Entladung des Speichers'!C869)</f>
        <v/>
      </c>
      <c r="N869" s="155" t="str">
        <f>IF(ISBLANK('Beladung des Speichers'!A869),"",SUMIFS('Entladung des Speichers'!$E$17:$E$1001,'Entladung des Speichers'!$A$17:$A$1001,'Ergebnis (detailliert)'!$A$17:$A$300))</f>
        <v/>
      </c>
      <c r="O869" s="113" t="str">
        <f t="shared" si="55"/>
        <v/>
      </c>
      <c r="P869" s="17" t="str">
        <f>IFERROR(IF(A869="","",N869*'Ergebnis (detailliert)'!J869/'Ergebnis (detailliert)'!I869),0)</f>
        <v/>
      </c>
      <c r="Q869" s="95" t="str">
        <f t="shared" si="56"/>
        <v/>
      </c>
      <c r="R869" s="96" t="str">
        <f t="shared" si="57"/>
        <v/>
      </c>
      <c r="S869" s="97" t="str">
        <f>IF(A869="","",IF(LOOKUP(A869,Stammdaten!$A$17:$A$1001,Stammdaten!$G$17:$G$1001)="Nein",0,IF(ISBLANK('Beladung des Speichers'!A869),"",ROUND(MIN(J869,Q869)*-1,2))))</f>
        <v/>
      </c>
    </row>
    <row r="870" spans="1:19" x14ac:dyDescent="0.2">
      <c r="A870" s="98" t="str">
        <f>IF('Beladung des Speichers'!A870="","",'Beladung des Speichers'!A870)</f>
        <v/>
      </c>
      <c r="B870" s="98" t="str">
        <f>IF('Beladung des Speichers'!B870="","",'Beladung des Speichers'!B870)</f>
        <v/>
      </c>
      <c r="C870" s="150" t="str">
        <f>IF(ISBLANK('Beladung des Speichers'!A870),"",SUMIFS('Beladung des Speichers'!$C$17:$C$300,'Beladung des Speichers'!$A$17:$A$300,A870)-SUMIFS('Entladung des Speichers'!$C$17:$C$300,'Entladung des Speichers'!$A$17:$A$300,A870)+SUMIFS(Füllstände!$B$17:$B$299,Füllstände!$A$17:$A$299,A870)-SUMIFS(Füllstände!$C$17:$C$299,Füllstände!$A$17:$A$299,A870))</f>
        <v/>
      </c>
      <c r="D870" s="151" t="str">
        <f>IF(ISBLANK('Beladung des Speichers'!A870),"",C870*'Beladung des Speichers'!C870/SUMIFS('Beladung des Speichers'!$C$17:$C$300,'Beladung des Speichers'!$A$17:$A$300,A870))</f>
        <v/>
      </c>
      <c r="E870" s="152" t="str">
        <f>IF(ISBLANK('Beladung des Speichers'!A870),"",1/SUMIFS('Beladung des Speichers'!$C$17:$C$300,'Beladung des Speichers'!$A$17:$A$300,A870)*C870*SUMIF($A$17:$A$300,A870,'Beladung des Speichers'!$E$17:$E$300))</f>
        <v/>
      </c>
      <c r="F870" s="153" t="str">
        <f>IF(ISBLANK('Beladung des Speichers'!A870),"",IF(C870=0,"0,00",D870/C870*E870))</f>
        <v/>
      </c>
      <c r="G870" s="154" t="str">
        <f>IF(ISBLANK('Beladung des Speichers'!A870),"",SUMIFS('Beladung des Speichers'!$C$17:$C$300,'Beladung des Speichers'!$A$17:$A$300,A870))</f>
        <v/>
      </c>
      <c r="H870" s="112" t="str">
        <f>IF(ISBLANK('Beladung des Speichers'!A870),"",'Beladung des Speichers'!C870)</f>
        <v/>
      </c>
      <c r="I870" s="155" t="str">
        <f>IF(ISBLANK('Beladung des Speichers'!A870),"",SUMIFS('Beladung des Speichers'!$E$17:$E$1001,'Beladung des Speichers'!$A$17:$A$1001,'Ergebnis (detailliert)'!A870))</f>
        <v/>
      </c>
      <c r="J870" s="113" t="str">
        <f>IF(ISBLANK('Beladung des Speichers'!A870),"",'Beladung des Speichers'!E870)</f>
        <v/>
      </c>
      <c r="K870" s="155" t="str">
        <f>IF(ISBLANK('Beladung des Speichers'!A870),"",SUMIFS('Entladung des Speichers'!$C$17:$C$1001,'Entladung des Speichers'!$A$17:$A$1001,'Ergebnis (detailliert)'!A870))</f>
        <v/>
      </c>
      <c r="L870" s="156" t="str">
        <f t="shared" si="54"/>
        <v/>
      </c>
      <c r="M870" s="156" t="str">
        <f>IF(ISBLANK('Entladung des Speichers'!A870),"",'Entladung des Speichers'!C870)</f>
        <v/>
      </c>
      <c r="N870" s="155" t="str">
        <f>IF(ISBLANK('Beladung des Speichers'!A870),"",SUMIFS('Entladung des Speichers'!$E$17:$E$1001,'Entladung des Speichers'!$A$17:$A$1001,'Ergebnis (detailliert)'!$A$17:$A$300))</f>
        <v/>
      </c>
      <c r="O870" s="113" t="str">
        <f t="shared" si="55"/>
        <v/>
      </c>
      <c r="P870" s="17" t="str">
        <f>IFERROR(IF(A870="","",N870*'Ergebnis (detailliert)'!J870/'Ergebnis (detailliert)'!I870),0)</f>
        <v/>
      </c>
      <c r="Q870" s="95" t="str">
        <f t="shared" si="56"/>
        <v/>
      </c>
      <c r="R870" s="96" t="str">
        <f t="shared" si="57"/>
        <v/>
      </c>
      <c r="S870" s="97" t="str">
        <f>IF(A870="","",IF(LOOKUP(A870,Stammdaten!$A$17:$A$1001,Stammdaten!$G$17:$G$1001)="Nein",0,IF(ISBLANK('Beladung des Speichers'!A870),"",ROUND(MIN(J870,Q870)*-1,2))))</f>
        <v/>
      </c>
    </row>
    <row r="871" spans="1:19" x14ac:dyDescent="0.2">
      <c r="A871" s="98" t="str">
        <f>IF('Beladung des Speichers'!A871="","",'Beladung des Speichers'!A871)</f>
        <v/>
      </c>
      <c r="B871" s="98" t="str">
        <f>IF('Beladung des Speichers'!B871="","",'Beladung des Speichers'!B871)</f>
        <v/>
      </c>
      <c r="C871" s="150" t="str">
        <f>IF(ISBLANK('Beladung des Speichers'!A871),"",SUMIFS('Beladung des Speichers'!$C$17:$C$300,'Beladung des Speichers'!$A$17:$A$300,A871)-SUMIFS('Entladung des Speichers'!$C$17:$C$300,'Entladung des Speichers'!$A$17:$A$300,A871)+SUMIFS(Füllstände!$B$17:$B$299,Füllstände!$A$17:$A$299,A871)-SUMIFS(Füllstände!$C$17:$C$299,Füllstände!$A$17:$A$299,A871))</f>
        <v/>
      </c>
      <c r="D871" s="151" t="str">
        <f>IF(ISBLANK('Beladung des Speichers'!A871),"",C871*'Beladung des Speichers'!C871/SUMIFS('Beladung des Speichers'!$C$17:$C$300,'Beladung des Speichers'!$A$17:$A$300,A871))</f>
        <v/>
      </c>
      <c r="E871" s="152" t="str">
        <f>IF(ISBLANK('Beladung des Speichers'!A871),"",1/SUMIFS('Beladung des Speichers'!$C$17:$C$300,'Beladung des Speichers'!$A$17:$A$300,A871)*C871*SUMIF($A$17:$A$300,A871,'Beladung des Speichers'!$E$17:$E$300))</f>
        <v/>
      </c>
      <c r="F871" s="153" t="str">
        <f>IF(ISBLANK('Beladung des Speichers'!A871),"",IF(C871=0,"0,00",D871/C871*E871))</f>
        <v/>
      </c>
      <c r="G871" s="154" t="str">
        <f>IF(ISBLANK('Beladung des Speichers'!A871),"",SUMIFS('Beladung des Speichers'!$C$17:$C$300,'Beladung des Speichers'!$A$17:$A$300,A871))</f>
        <v/>
      </c>
      <c r="H871" s="112" t="str">
        <f>IF(ISBLANK('Beladung des Speichers'!A871),"",'Beladung des Speichers'!C871)</f>
        <v/>
      </c>
      <c r="I871" s="155" t="str">
        <f>IF(ISBLANK('Beladung des Speichers'!A871),"",SUMIFS('Beladung des Speichers'!$E$17:$E$1001,'Beladung des Speichers'!$A$17:$A$1001,'Ergebnis (detailliert)'!A871))</f>
        <v/>
      </c>
      <c r="J871" s="113" t="str">
        <f>IF(ISBLANK('Beladung des Speichers'!A871),"",'Beladung des Speichers'!E871)</f>
        <v/>
      </c>
      <c r="K871" s="155" t="str">
        <f>IF(ISBLANK('Beladung des Speichers'!A871),"",SUMIFS('Entladung des Speichers'!$C$17:$C$1001,'Entladung des Speichers'!$A$17:$A$1001,'Ergebnis (detailliert)'!A871))</f>
        <v/>
      </c>
      <c r="L871" s="156" t="str">
        <f t="shared" si="54"/>
        <v/>
      </c>
      <c r="M871" s="156" t="str">
        <f>IF(ISBLANK('Entladung des Speichers'!A871),"",'Entladung des Speichers'!C871)</f>
        <v/>
      </c>
      <c r="N871" s="155" t="str">
        <f>IF(ISBLANK('Beladung des Speichers'!A871),"",SUMIFS('Entladung des Speichers'!$E$17:$E$1001,'Entladung des Speichers'!$A$17:$A$1001,'Ergebnis (detailliert)'!$A$17:$A$300))</f>
        <v/>
      </c>
      <c r="O871" s="113" t="str">
        <f t="shared" si="55"/>
        <v/>
      </c>
      <c r="P871" s="17" t="str">
        <f>IFERROR(IF(A871="","",N871*'Ergebnis (detailliert)'!J871/'Ergebnis (detailliert)'!I871),0)</f>
        <v/>
      </c>
      <c r="Q871" s="95" t="str">
        <f t="shared" si="56"/>
        <v/>
      </c>
      <c r="R871" s="96" t="str">
        <f t="shared" si="57"/>
        <v/>
      </c>
      <c r="S871" s="97" t="str">
        <f>IF(A871="","",IF(LOOKUP(A871,Stammdaten!$A$17:$A$1001,Stammdaten!$G$17:$G$1001)="Nein",0,IF(ISBLANK('Beladung des Speichers'!A871),"",ROUND(MIN(J871,Q871)*-1,2))))</f>
        <v/>
      </c>
    </row>
    <row r="872" spans="1:19" x14ac:dyDescent="0.2">
      <c r="A872" s="98" t="str">
        <f>IF('Beladung des Speichers'!A872="","",'Beladung des Speichers'!A872)</f>
        <v/>
      </c>
      <c r="B872" s="98" t="str">
        <f>IF('Beladung des Speichers'!B872="","",'Beladung des Speichers'!B872)</f>
        <v/>
      </c>
      <c r="C872" s="150" t="str">
        <f>IF(ISBLANK('Beladung des Speichers'!A872),"",SUMIFS('Beladung des Speichers'!$C$17:$C$300,'Beladung des Speichers'!$A$17:$A$300,A872)-SUMIFS('Entladung des Speichers'!$C$17:$C$300,'Entladung des Speichers'!$A$17:$A$300,A872)+SUMIFS(Füllstände!$B$17:$B$299,Füllstände!$A$17:$A$299,A872)-SUMIFS(Füllstände!$C$17:$C$299,Füllstände!$A$17:$A$299,A872))</f>
        <v/>
      </c>
      <c r="D872" s="151" t="str">
        <f>IF(ISBLANK('Beladung des Speichers'!A872),"",C872*'Beladung des Speichers'!C872/SUMIFS('Beladung des Speichers'!$C$17:$C$300,'Beladung des Speichers'!$A$17:$A$300,A872))</f>
        <v/>
      </c>
      <c r="E872" s="152" t="str">
        <f>IF(ISBLANK('Beladung des Speichers'!A872),"",1/SUMIFS('Beladung des Speichers'!$C$17:$C$300,'Beladung des Speichers'!$A$17:$A$300,A872)*C872*SUMIF($A$17:$A$300,A872,'Beladung des Speichers'!$E$17:$E$300))</f>
        <v/>
      </c>
      <c r="F872" s="153" t="str">
        <f>IF(ISBLANK('Beladung des Speichers'!A872),"",IF(C872=0,"0,00",D872/C872*E872))</f>
        <v/>
      </c>
      <c r="G872" s="154" t="str">
        <f>IF(ISBLANK('Beladung des Speichers'!A872),"",SUMIFS('Beladung des Speichers'!$C$17:$C$300,'Beladung des Speichers'!$A$17:$A$300,A872))</f>
        <v/>
      </c>
      <c r="H872" s="112" t="str">
        <f>IF(ISBLANK('Beladung des Speichers'!A872),"",'Beladung des Speichers'!C872)</f>
        <v/>
      </c>
      <c r="I872" s="155" t="str">
        <f>IF(ISBLANK('Beladung des Speichers'!A872),"",SUMIFS('Beladung des Speichers'!$E$17:$E$1001,'Beladung des Speichers'!$A$17:$A$1001,'Ergebnis (detailliert)'!A872))</f>
        <v/>
      </c>
      <c r="J872" s="113" t="str">
        <f>IF(ISBLANK('Beladung des Speichers'!A872),"",'Beladung des Speichers'!E872)</f>
        <v/>
      </c>
      <c r="K872" s="155" t="str">
        <f>IF(ISBLANK('Beladung des Speichers'!A872),"",SUMIFS('Entladung des Speichers'!$C$17:$C$1001,'Entladung des Speichers'!$A$17:$A$1001,'Ergebnis (detailliert)'!A872))</f>
        <v/>
      </c>
      <c r="L872" s="156" t="str">
        <f t="shared" si="54"/>
        <v/>
      </c>
      <c r="M872" s="156" t="str">
        <f>IF(ISBLANK('Entladung des Speichers'!A872),"",'Entladung des Speichers'!C872)</f>
        <v/>
      </c>
      <c r="N872" s="155" t="str">
        <f>IF(ISBLANK('Beladung des Speichers'!A872),"",SUMIFS('Entladung des Speichers'!$E$17:$E$1001,'Entladung des Speichers'!$A$17:$A$1001,'Ergebnis (detailliert)'!$A$17:$A$300))</f>
        <v/>
      </c>
      <c r="O872" s="113" t="str">
        <f t="shared" si="55"/>
        <v/>
      </c>
      <c r="P872" s="17" t="str">
        <f>IFERROR(IF(A872="","",N872*'Ergebnis (detailliert)'!J872/'Ergebnis (detailliert)'!I872),0)</f>
        <v/>
      </c>
      <c r="Q872" s="95" t="str">
        <f t="shared" si="56"/>
        <v/>
      </c>
      <c r="R872" s="96" t="str">
        <f t="shared" si="57"/>
        <v/>
      </c>
      <c r="S872" s="97" t="str">
        <f>IF(A872="","",IF(LOOKUP(A872,Stammdaten!$A$17:$A$1001,Stammdaten!$G$17:$G$1001)="Nein",0,IF(ISBLANK('Beladung des Speichers'!A872),"",ROUND(MIN(J872,Q872)*-1,2))))</f>
        <v/>
      </c>
    </row>
    <row r="873" spans="1:19" x14ac:dyDescent="0.2">
      <c r="A873" s="98" t="str">
        <f>IF('Beladung des Speichers'!A873="","",'Beladung des Speichers'!A873)</f>
        <v/>
      </c>
      <c r="B873" s="98" t="str">
        <f>IF('Beladung des Speichers'!B873="","",'Beladung des Speichers'!B873)</f>
        <v/>
      </c>
      <c r="C873" s="150" t="str">
        <f>IF(ISBLANK('Beladung des Speichers'!A873),"",SUMIFS('Beladung des Speichers'!$C$17:$C$300,'Beladung des Speichers'!$A$17:$A$300,A873)-SUMIFS('Entladung des Speichers'!$C$17:$C$300,'Entladung des Speichers'!$A$17:$A$300,A873)+SUMIFS(Füllstände!$B$17:$B$299,Füllstände!$A$17:$A$299,A873)-SUMIFS(Füllstände!$C$17:$C$299,Füllstände!$A$17:$A$299,A873))</f>
        <v/>
      </c>
      <c r="D873" s="151" t="str">
        <f>IF(ISBLANK('Beladung des Speichers'!A873),"",C873*'Beladung des Speichers'!C873/SUMIFS('Beladung des Speichers'!$C$17:$C$300,'Beladung des Speichers'!$A$17:$A$300,A873))</f>
        <v/>
      </c>
      <c r="E873" s="152" t="str">
        <f>IF(ISBLANK('Beladung des Speichers'!A873),"",1/SUMIFS('Beladung des Speichers'!$C$17:$C$300,'Beladung des Speichers'!$A$17:$A$300,A873)*C873*SUMIF($A$17:$A$300,A873,'Beladung des Speichers'!$E$17:$E$300))</f>
        <v/>
      </c>
      <c r="F873" s="153" t="str">
        <f>IF(ISBLANK('Beladung des Speichers'!A873),"",IF(C873=0,"0,00",D873/C873*E873))</f>
        <v/>
      </c>
      <c r="G873" s="154" t="str">
        <f>IF(ISBLANK('Beladung des Speichers'!A873),"",SUMIFS('Beladung des Speichers'!$C$17:$C$300,'Beladung des Speichers'!$A$17:$A$300,A873))</f>
        <v/>
      </c>
      <c r="H873" s="112" t="str">
        <f>IF(ISBLANK('Beladung des Speichers'!A873),"",'Beladung des Speichers'!C873)</f>
        <v/>
      </c>
      <c r="I873" s="155" t="str">
        <f>IF(ISBLANK('Beladung des Speichers'!A873),"",SUMIFS('Beladung des Speichers'!$E$17:$E$1001,'Beladung des Speichers'!$A$17:$A$1001,'Ergebnis (detailliert)'!A873))</f>
        <v/>
      </c>
      <c r="J873" s="113" t="str">
        <f>IF(ISBLANK('Beladung des Speichers'!A873),"",'Beladung des Speichers'!E873)</f>
        <v/>
      </c>
      <c r="K873" s="155" t="str">
        <f>IF(ISBLANK('Beladung des Speichers'!A873),"",SUMIFS('Entladung des Speichers'!$C$17:$C$1001,'Entladung des Speichers'!$A$17:$A$1001,'Ergebnis (detailliert)'!A873))</f>
        <v/>
      </c>
      <c r="L873" s="156" t="str">
        <f t="shared" si="54"/>
        <v/>
      </c>
      <c r="M873" s="156" t="str">
        <f>IF(ISBLANK('Entladung des Speichers'!A873),"",'Entladung des Speichers'!C873)</f>
        <v/>
      </c>
      <c r="N873" s="155" t="str">
        <f>IF(ISBLANK('Beladung des Speichers'!A873),"",SUMIFS('Entladung des Speichers'!$E$17:$E$1001,'Entladung des Speichers'!$A$17:$A$1001,'Ergebnis (detailliert)'!$A$17:$A$300))</f>
        <v/>
      </c>
      <c r="O873" s="113" t="str">
        <f t="shared" si="55"/>
        <v/>
      </c>
      <c r="P873" s="17" t="str">
        <f>IFERROR(IF(A873="","",N873*'Ergebnis (detailliert)'!J873/'Ergebnis (detailliert)'!I873),0)</f>
        <v/>
      </c>
      <c r="Q873" s="95" t="str">
        <f t="shared" si="56"/>
        <v/>
      </c>
      <c r="R873" s="96" t="str">
        <f t="shared" si="57"/>
        <v/>
      </c>
      <c r="S873" s="97" t="str">
        <f>IF(A873="","",IF(LOOKUP(A873,Stammdaten!$A$17:$A$1001,Stammdaten!$G$17:$G$1001)="Nein",0,IF(ISBLANK('Beladung des Speichers'!A873),"",ROUND(MIN(J873,Q873)*-1,2))))</f>
        <v/>
      </c>
    </row>
    <row r="874" spans="1:19" x14ac:dyDescent="0.2">
      <c r="A874" s="98" t="str">
        <f>IF('Beladung des Speichers'!A874="","",'Beladung des Speichers'!A874)</f>
        <v/>
      </c>
      <c r="B874" s="98" t="str">
        <f>IF('Beladung des Speichers'!B874="","",'Beladung des Speichers'!B874)</f>
        <v/>
      </c>
      <c r="C874" s="150" t="str">
        <f>IF(ISBLANK('Beladung des Speichers'!A874),"",SUMIFS('Beladung des Speichers'!$C$17:$C$300,'Beladung des Speichers'!$A$17:$A$300,A874)-SUMIFS('Entladung des Speichers'!$C$17:$C$300,'Entladung des Speichers'!$A$17:$A$300,A874)+SUMIFS(Füllstände!$B$17:$B$299,Füllstände!$A$17:$A$299,A874)-SUMIFS(Füllstände!$C$17:$C$299,Füllstände!$A$17:$A$299,A874))</f>
        <v/>
      </c>
      <c r="D874" s="151" t="str">
        <f>IF(ISBLANK('Beladung des Speichers'!A874),"",C874*'Beladung des Speichers'!C874/SUMIFS('Beladung des Speichers'!$C$17:$C$300,'Beladung des Speichers'!$A$17:$A$300,A874))</f>
        <v/>
      </c>
      <c r="E874" s="152" t="str">
        <f>IF(ISBLANK('Beladung des Speichers'!A874),"",1/SUMIFS('Beladung des Speichers'!$C$17:$C$300,'Beladung des Speichers'!$A$17:$A$300,A874)*C874*SUMIF($A$17:$A$300,A874,'Beladung des Speichers'!$E$17:$E$300))</f>
        <v/>
      </c>
      <c r="F874" s="153" t="str">
        <f>IF(ISBLANK('Beladung des Speichers'!A874),"",IF(C874=0,"0,00",D874/C874*E874))</f>
        <v/>
      </c>
      <c r="G874" s="154" t="str">
        <f>IF(ISBLANK('Beladung des Speichers'!A874),"",SUMIFS('Beladung des Speichers'!$C$17:$C$300,'Beladung des Speichers'!$A$17:$A$300,A874))</f>
        <v/>
      </c>
      <c r="H874" s="112" t="str">
        <f>IF(ISBLANK('Beladung des Speichers'!A874),"",'Beladung des Speichers'!C874)</f>
        <v/>
      </c>
      <c r="I874" s="155" t="str">
        <f>IF(ISBLANK('Beladung des Speichers'!A874),"",SUMIFS('Beladung des Speichers'!$E$17:$E$1001,'Beladung des Speichers'!$A$17:$A$1001,'Ergebnis (detailliert)'!A874))</f>
        <v/>
      </c>
      <c r="J874" s="113" t="str">
        <f>IF(ISBLANK('Beladung des Speichers'!A874),"",'Beladung des Speichers'!E874)</f>
        <v/>
      </c>
      <c r="K874" s="155" t="str">
        <f>IF(ISBLANK('Beladung des Speichers'!A874),"",SUMIFS('Entladung des Speichers'!$C$17:$C$1001,'Entladung des Speichers'!$A$17:$A$1001,'Ergebnis (detailliert)'!A874))</f>
        <v/>
      </c>
      <c r="L874" s="156" t="str">
        <f t="shared" si="54"/>
        <v/>
      </c>
      <c r="M874" s="156" t="str">
        <f>IF(ISBLANK('Entladung des Speichers'!A874),"",'Entladung des Speichers'!C874)</f>
        <v/>
      </c>
      <c r="N874" s="155" t="str">
        <f>IF(ISBLANK('Beladung des Speichers'!A874),"",SUMIFS('Entladung des Speichers'!$E$17:$E$1001,'Entladung des Speichers'!$A$17:$A$1001,'Ergebnis (detailliert)'!$A$17:$A$300))</f>
        <v/>
      </c>
      <c r="O874" s="113" t="str">
        <f t="shared" si="55"/>
        <v/>
      </c>
      <c r="P874" s="17" t="str">
        <f>IFERROR(IF(A874="","",N874*'Ergebnis (detailliert)'!J874/'Ergebnis (detailliert)'!I874),0)</f>
        <v/>
      </c>
      <c r="Q874" s="95" t="str">
        <f t="shared" si="56"/>
        <v/>
      </c>
      <c r="R874" s="96" t="str">
        <f t="shared" si="57"/>
        <v/>
      </c>
      <c r="S874" s="97" t="str">
        <f>IF(A874="","",IF(LOOKUP(A874,Stammdaten!$A$17:$A$1001,Stammdaten!$G$17:$G$1001)="Nein",0,IF(ISBLANK('Beladung des Speichers'!A874),"",ROUND(MIN(J874,Q874)*-1,2))))</f>
        <v/>
      </c>
    </row>
    <row r="875" spans="1:19" x14ac:dyDescent="0.2">
      <c r="A875" s="98" t="str">
        <f>IF('Beladung des Speichers'!A875="","",'Beladung des Speichers'!A875)</f>
        <v/>
      </c>
      <c r="B875" s="98" t="str">
        <f>IF('Beladung des Speichers'!B875="","",'Beladung des Speichers'!B875)</f>
        <v/>
      </c>
      <c r="C875" s="150" t="str">
        <f>IF(ISBLANK('Beladung des Speichers'!A875),"",SUMIFS('Beladung des Speichers'!$C$17:$C$300,'Beladung des Speichers'!$A$17:$A$300,A875)-SUMIFS('Entladung des Speichers'!$C$17:$C$300,'Entladung des Speichers'!$A$17:$A$300,A875)+SUMIFS(Füllstände!$B$17:$B$299,Füllstände!$A$17:$A$299,A875)-SUMIFS(Füllstände!$C$17:$C$299,Füllstände!$A$17:$A$299,A875))</f>
        <v/>
      </c>
      <c r="D875" s="151" t="str">
        <f>IF(ISBLANK('Beladung des Speichers'!A875),"",C875*'Beladung des Speichers'!C875/SUMIFS('Beladung des Speichers'!$C$17:$C$300,'Beladung des Speichers'!$A$17:$A$300,A875))</f>
        <v/>
      </c>
      <c r="E875" s="152" t="str">
        <f>IF(ISBLANK('Beladung des Speichers'!A875),"",1/SUMIFS('Beladung des Speichers'!$C$17:$C$300,'Beladung des Speichers'!$A$17:$A$300,A875)*C875*SUMIF($A$17:$A$300,A875,'Beladung des Speichers'!$E$17:$E$300))</f>
        <v/>
      </c>
      <c r="F875" s="153" t="str">
        <f>IF(ISBLANK('Beladung des Speichers'!A875),"",IF(C875=0,"0,00",D875/C875*E875))</f>
        <v/>
      </c>
      <c r="G875" s="154" t="str">
        <f>IF(ISBLANK('Beladung des Speichers'!A875),"",SUMIFS('Beladung des Speichers'!$C$17:$C$300,'Beladung des Speichers'!$A$17:$A$300,A875))</f>
        <v/>
      </c>
      <c r="H875" s="112" t="str">
        <f>IF(ISBLANK('Beladung des Speichers'!A875),"",'Beladung des Speichers'!C875)</f>
        <v/>
      </c>
      <c r="I875" s="155" t="str">
        <f>IF(ISBLANK('Beladung des Speichers'!A875),"",SUMIFS('Beladung des Speichers'!$E$17:$E$1001,'Beladung des Speichers'!$A$17:$A$1001,'Ergebnis (detailliert)'!A875))</f>
        <v/>
      </c>
      <c r="J875" s="113" t="str">
        <f>IF(ISBLANK('Beladung des Speichers'!A875),"",'Beladung des Speichers'!E875)</f>
        <v/>
      </c>
      <c r="K875" s="155" t="str">
        <f>IF(ISBLANK('Beladung des Speichers'!A875),"",SUMIFS('Entladung des Speichers'!$C$17:$C$1001,'Entladung des Speichers'!$A$17:$A$1001,'Ergebnis (detailliert)'!A875))</f>
        <v/>
      </c>
      <c r="L875" s="156" t="str">
        <f t="shared" si="54"/>
        <v/>
      </c>
      <c r="M875" s="156" t="str">
        <f>IF(ISBLANK('Entladung des Speichers'!A875),"",'Entladung des Speichers'!C875)</f>
        <v/>
      </c>
      <c r="N875" s="155" t="str">
        <f>IF(ISBLANK('Beladung des Speichers'!A875),"",SUMIFS('Entladung des Speichers'!$E$17:$E$1001,'Entladung des Speichers'!$A$17:$A$1001,'Ergebnis (detailliert)'!$A$17:$A$300))</f>
        <v/>
      </c>
      <c r="O875" s="113" t="str">
        <f t="shared" si="55"/>
        <v/>
      </c>
      <c r="P875" s="17" t="str">
        <f>IFERROR(IF(A875="","",N875*'Ergebnis (detailliert)'!J875/'Ergebnis (detailliert)'!I875),0)</f>
        <v/>
      </c>
      <c r="Q875" s="95" t="str">
        <f t="shared" si="56"/>
        <v/>
      </c>
      <c r="R875" s="96" t="str">
        <f t="shared" si="57"/>
        <v/>
      </c>
      <c r="S875" s="97" t="str">
        <f>IF(A875="","",IF(LOOKUP(A875,Stammdaten!$A$17:$A$1001,Stammdaten!$G$17:$G$1001)="Nein",0,IF(ISBLANK('Beladung des Speichers'!A875),"",ROUND(MIN(J875,Q875)*-1,2))))</f>
        <v/>
      </c>
    </row>
    <row r="876" spans="1:19" x14ac:dyDescent="0.2">
      <c r="A876" s="98" t="str">
        <f>IF('Beladung des Speichers'!A876="","",'Beladung des Speichers'!A876)</f>
        <v/>
      </c>
      <c r="B876" s="98" t="str">
        <f>IF('Beladung des Speichers'!B876="","",'Beladung des Speichers'!B876)</f>
        <v/>
      </c>
      <c r="C876" s="150" t="str">
        <f>IF(ISBLANK('Beladung des Speichers'!A876),"",SUMIFS('Beladung des Speichers'!$C$17:$C$300,'Beladung des Speichers'!$A$17:$A$300,A876)-SUMIFS('Entladung des Speichers'!$C$17:$C$300,'Entladung des Speichers'!$A$17:$A$300,A876)+SUMIFS(Füllstände!$B$17:$B$299,Füllstände!$A$17:$A$299,A876)-SUMIFS(Füllstände!$C$17:$C$299,Füllstände!$A$17:$A$299,A876))</f>
        <v/>
      </c>
      <c r="D876" s="151" t="str">
        <f>IF(ISBLANK('Beladung des Speichers'!A876),"",C876*'Beladung des Speichers'!C876/SUMIFS('Beladung des Speichers'!$C$17:$C$300,'Beladung des Speichers'!$A$17:$A$300,A876))</f>
        <v/>
      </c>
      <c r="E876" s="152" t="str">
        <f>IF(ISBLANK('Beladung des Speichers'!A876),"",1/SUMIFS('Beladung des Speichers'!$C$17:$C$300,'Beladung des Speichers'!$A$17:$A$300,A876)*C876*SUMIF($A$17:$A$300,A876,'Beladung des Speichers'!$E$17:$E$300))</f>
        <v/>
      </c>
      <c r="F876" s="153" t="str">
        <f>IF(ISBLANK('Beladung des Speichers'!A876),"",IF(C876=0,"0,00",D876/C876*E876))</f>
        <v/>
      </c>
      <c r="G876" s="154" t="str">
        <f>IF(ISBLANK('Beladung des Speichers'!A876),"",SUMIFS('Beladung des Speichers'!$C$17:$C$300,'Beladung des Speichers'!$A$17:$A$300,A876))</f>
        <v/>
      </c>
      <c r="H876" s="112" t="str">
        <f>IF(ISBLANK('Beladung des Speichers'!A876),"",'Beladung des Speichers'!C876)</f>
        <v/>
      </c>
      <c r="I876" s="155" t="str">
        <f>IF(ISBLANK('Beladung des Speichers'!A876),"",SUMIFS('Beladung des Speichers'!$E$17:$E$1001,'Beladung des Speichers'!$A$17:$A$1001,'Ergebnis (detailliert)'!A876))</f>
        <v/>
      </c>
      <c r="J876" s="113" t="str">
        <f>IF(ISBLANK('Beladung des Speichers'!A876),"",'Beladung des Speichers'!E876)</f>
        <v/>
      </c>
      <c r="K876" s="155" t="str">
        <f>IF(ISBLANK('Beladung des Speichers'!A876),"",SUMIFS('Entladung des Speichers'!$C$17:$C$1001,'Entladung des Speichers'!$A$17:$A$1001,'Ergebnis (detailliert)'!A876))</f>
        <v/>
      </c>
      <c r="L876" s="156" t="str">
        <f t="shared" si="54"/>
        <v/>
      </c>
      <c r="M876" s="156" t="str">
        <f>IF(ISBLANK('Entladung des Speichers'!A876),"",'Entladung des Speichers'!C876)</f>
        <v/>
      </c>
      <c r="N876" s="155" t="str">
        <f>IF(ISBLANK('Beladung des Speichers'!A876),"",SUMIFS('Entladung des Speichers'!$E$17:$E$1001,'Entladung des Speichers'!$A$17:$A$1001,'Ergebnis (detailliert)'!$A$17:$A$300))</f>
        <v/>
      </c>
      <c r="O876" s="113" t="str">
        <f t="shared" si="55"/>
        <v/>
      </c>
      <c r="P876" s="17" t="str">
        <f>IFERROR(IF(A876="","",N876*'Ergebnis (detailliert)'!J876/'Ergebnis (detailliert)'!I876),0)</f>
        <v/>
      </c>
      <c r="Q876" s="95" t="str">
        <f t="shared" si="56"/>
        <v/>
      </c>
      <c r="R876" s="96" t="str">
        <f t="shared" si="57"/>
        <v/>
      </c>
      <c r="S876" s="97" t="str">
        <f>IF(A876="","",IF(LOOKUP(A876,Stammdaten!$A$17:$A$1001,Stammdaten!$G$17:$G$1001)="Nein",0,IF(ISBLANK('Beladung des Speichers'!A876),"",ROUND(MIN(J876,Q876)*-1,2))))</f>
        <v/>
      </c>
    </row>
    <row r="877" spans="1:19" x14ac:dyDescent="0.2">
      <c r="A877" s="98" t="str">
        <f>IF('Beladung des Speichers'!A877="","",'Beladung des Speichers'!A877)</f>
        <v/>
      </c>
      <c r="B877" s="98" t="str">
        <f>IF('Beladung des Speichers'!B877="","",'Beladung des Speichers'!B877)</f>
        <v/>
      </c>
      <c r="C877" s="150" t="str">
        <f>IF(ISBLANK('Beladung des Speichers'!A877),"",SUMIFS('Beladung des Speichers'!$C$17:$C$300,'Beladung des Speichers'!$A$17:$A$300,A877)-SUMIFS('Entladung des Speichers'!$C$17:$C$300,'Entladung des Speichers'!$A$17:$A$300,A877)+SUMIFS(Füllstände!$B$17:$B$299,Füllstände!$A$17:$A$299,A877)-SUMIFS(Füllstände!$C$17:$C$299,Füllstände!$A$17:$A$299,A877))</f>
        <v/>
      </c>
      <c r="D877" s="151" t="str">
        <f>IF(ISBLANK('Beladung des Speichers'!A877),"",C877*'Beladung des Speichers'!C877/SUMIFS('Beladung des Speichers'!$C$17:$C$300,'Beladung des Speichers'!$A$17:$A$300,A877))</f>
        <v/>
      </c>
      <c r="E877" s="152" t="str">
        <f>IF(ISBLANK('Beladung des Speichers'!A877),"",1/SUMIFS('Beladung des Speichers'!$C$17:$C$300,'Beladung des Speichers'!$A$17:$A$300,A877)*C877*SUMIF($A$17:$A$300,A877,'Beladung des Speichers'!$E$17:$E$300))</f>
        <v/>
      </c>
      <c r="F877" s="153" t="str">
        <f>IF(ISBLANK('Beladung des Speichers'!A877),"",IF(C877=0,"0,00",D877/C877*E877))</f>
        <v/>
      </c>
      <c r="G877" s="154" t="str">
        <f>IF(ISBLANK('Beladung des Speichers'!A877),"",SUMIFS('Beladung des Speichers'!$C$17:$C$300,'Beladung des Speichers'!$A$17:$A$300,A877))</f>
        <v/>
      </c>
      <c r="H877" s="112" t="str">
        <f>IF(ISBLANK('Beladung des Speichers'!A877),"",'Beladung des Speichers'!C877)</f>
        <v/>
      </c>
      <c r="I877" s="155" t="str">
        <f>IF(ISBLANK('Beladung des Speichers'!A877),"",SUMIFS('Beladung des Speichers'!$E$17:$E$1001,'Beladung des Speichers'!$A$17:$A$1001,'Ergebnis (detailliert)'!A877))</f>
        <v/>
      </c>
      <c r="J877" s="113" t="str">
        <f>IF(ISBLANK('Beladung des Speichers'!A877),"",'Beladung des Speichers'!E877)</f>
        <v/>
      </c>
      <c r="K877" s="155" t="str">
        <f>IF(ISBLANK('Beladung des Speichers'!A877),"",SUMIFS('Entladung des Speichers'!$C$17:$C$1001,'Entladung des Speichers'!$A$17:$A$1001,'Ergebnis (detailliert)'!A877))</f>
        <v/>
      </c>
      <c r="L877" s="156" t="str">
        <f t="shared" si="54"/>
        <v/>
      </c>
      <c r="M877" s="156" t="str">
        <f>IF(ISBLANK('Entladung des Speichers'!A877),"",'Entladung des Speichers'!C877)</f>
        <v/>
      </c>
      <c r="N877" s="155" t="str">
        <f>IF(ISBLANK('Beladung des Speichers'!A877),"",SUMIFS('Entladung des Speichers'!$E$17:$E$1001,'Entladung des Speichers'!$A$17:$A$1001,'Ergebnis (detailliert)'!$A$17:$A$300))</f>
        <v/>
      </c>
      <c r="O877" s="113" t="str">
        <f t="shared" si="55"/>
        <v/>
      </c>
      <c r="P877" s="17" t="str">
        <f>IFERROR(IF(A877="","",N877*'Ergebnis (detailliert)'!J877/'Ergebnis (detailliert)'!I877),0)</f>
        <v/>
      </c>
      <c r="Q877" s="95" t="str">
        <f t="shared" si="56"/>
        <v/>
      </c>
      <c r="R877" s="96" t="str">
        <f t="shared" si="57"/>
        <v/>
      </c>
      <c r="S877" s="97" t="str">
        <f>IF(A877="","",IF(LOOKUP(A877,Stammdaten!$A$17:$A$1001,Stammdaten!$G$17:$G$1001)="Nein",0,IF(ISBLANK('Beladung des Speichers'!A877),"",ROUND(MIN(J877,Q877)*-1,2))))</f>
        <v/>
      </c>
    </row>
    <row r="878" spans="1:19" x14ac:dyDescent="0.2">
      <c r="A878" s="98" t="str">
        <f>IF('Beladung des Speichers'!A878="","",'Beladung des Speichers'!A878)</f>
        <v/>
      </c>
      <c r="B878" s="98" t="str">
        <f>IF('Beladung des Speichers'!B878="","",'Beladung des Speichers'!B878)</f>
        <v/>
      </c>
      <c r="C878" s="150" t="str">
        <f>IF(ISBLANK('Beladung des Speichers'!A878),"",SUMIFS('Beladung des Speichers'!$C$17:$C$300,'Beladung des Speichers'!$A$17:$A$300,A878)-SUMIFS('Entladung des Speichers'!$C$17:$C$300,'Entladung des Speichers'!$A$17:$A$300,A878)+SUMIFS(Füllstände!$B$17:$B$299,Füllstände!$A$17:$A$299,A878)-SUMIFS(Füllstände!$C$17:$C$299,Füllstände!$A$17:$A$299,A878))</f>
        <v/>
      </c>
      <c r="D878" s="151" t="str">
        <f>IF(ISBLANK('Beladung des Speichers'!A878),"",C878*'Beladung des Speichers'!C878/SUMIFS('Beladung des Speichers'!$C$17:$C$300,'Beladung des Speichers'!$A$17:$A$300,A878))</f>
        <v/>
      </c>
      <c r="E878" s="152" t="str">
        <f>IF(ISBLANK('Beladung des Speichers'!A878),"",1/SUMIFS('Beladung des Speichers'!$C$17:$C$300,'Beladung des Speichers'!$A$17:$A$300,A878)*C878*SUMIF($A$17:$A$300,A878,'Beladung des Speichers'!$E$17:$E$300))</f>
        <v/>
      </c>
      <c r="F878" s="153" t="str">
        <f>IF(ISBLANK('Beladung des Speichers'!A878),"",IF(C878=0,"0,00",D878/C878*E878))</f>
        <v/>
      </c>
      <c r="G878" s="154" t="str">
        <f>IF(ISBLANK('Beladung des Speichers'!A878),"",SUMIFS('Beladung des Speichers'!$C$17:$C$300,'Beladung des Speichers'!$A$17:$A$300,A878))</f>
        <v/>
      </c>
      <c r="H878" s="112" t="str">
        <f>IF(ISBLANK('Beladung des Speichers'!A878),"",'Beladung des Speichers'!C878)</f>
        <v/>
      </c>
      <c r="I878" s="155" t="str">
        <f>IF(ISBLANK('Beladung des Speichers'!A878),"",SUMIFS('Beladung des Speichers'!$E$17:$E$1001,'Beladung des Speichers'!$A$17:$A$1001,'Ergebnis (detailliert)'!A878))</f>
        <v/>
      </c>
      <c r="J878" s="113" t="str">
        <f>IF(ISBLANK('Beladung des Speichers'!A878),"",'Beladung des Speichers'!E878)</f>
        <v/>
      </c>
      <c r="K878" s="155" t="str">
        <f>IF(ISBLANK('Beladung des Speichers'!A878),"",SUMIFS('Entladung des Speichers'!$C$17:$C$1001,'Entladung des Speichers'!$A$17:$A$1001,'Ergebnis (detailliert)'!A878))</f>
        <v/>
      </c>
      <c r="L878" s="156" t="str">
        <f t="shared" si="54"/>
        <v/>
      </c>
      <c r="M878" s="156" t="str">
        <f>IF(ISBLANK('Entladung des Speichers'!A878),"",'Entladung des Speichers'!C878)</f>
        <v/>
      </c>
      <c r="N878" s="155" t="str">
        <f>IF(ISBLANK('Beladung des Speichers'!A878),"",SUMIFS('Entladung des Speichers'!$E$17:$E$1001,'Entladung des Speichers'!$A$17:$A$1001,'Ergebnis (detailliert)'!$A$17:$A$300))</f>
        <v/>
      </c>
      <c r="O878" s="113" t="str">
        <f t="shared" si="55"/>
        <v/>
      </c>
      <c r="P878" s="17" t="str">
        <f>IFERROR(IF(A878="","",N878*'Ergebnis (detailliert)'!J878/'Ergebnis (detailliert)'!I878),0)</f>
        <v/>
      </c>
      <c r="Q878" s="95" t="str">
        <f t="shared" si="56"/>
        <v/>
      </c>
      <c r="R878" s="96" t="str">
        <f t="shared" si="57"/>
        <v/>
      </c>
      <c r="S878" s="97" t="str">
        <f>IF(A878="","",IF(LOOKUP(A878,Stammdaten!$A$17:$A$1001,Stammdaten!$G$17:$G$1001)="Nein",0,IF(ISBLANK('Beladung des Speichers'!A878),"",ROUND(MIN(J878,Q878)*-1,2))))</f>
        <v/>
      </c>
    </row>
    <row r="879" spans="1:19" x14ac:dyDescent="0.2">
      <c r="A879" s="98" t="str">
        <f>IF('Beladung des Speichers'!A879="","",'Beladung des Speichers'!A879)</f>
        <v/>
      </c>
      <c r="B879" s="98" t="str">
        <f>IF('Beladung des Speichers'!B879="","",'Beladung des Speichers'!B879)</f>
        <v/>
      </c>
      <c r="C879" s="150" t="str">
        <f>IF(ISBLANK('Beladung des Speichers'!A879),"",SUMIFS('Beladung des Speichers'!$C$17:$C$300,'Beladung des Speichers'!$A$17:$A$300,A879)-SUMIFS('Entladung des Speichers'!$C$17:$C$300,'Entladung des Speichers'!$A$17:$A$300,A879)+SUMIFS(Füllstände!$B$17:$B$299,Füllstände!$A$17:$A$299,A879)-SUMIFS(Füllstände!$C$17:$C$299,Füllstände!$A$17:$A$299,A879))</f>
        <v/>
      </c>
      <c r="D879" s="151" t="str">
        <f>IF(ISBLANK('Beladung des Speichers'!A879),"",C879*'Beladung des Speichers'!C879/SUMIFS('Beladung des Speichers'!$C$17:$C$300,'Beladung des Speichers'!$A$17:$A$300,A879))</f>
        <v/>
      </c>
      <c r="E879" s="152" t="str">
        <f>IF(ISBLANK('Beladung des Speichers'!A879),"",1/SUMIFS('Beladung des Speichers'!$C$17:$C$300,'Beladung des Speichers'!$A$17:$A$300,A879)*C879*SUMIF($A$17:$A$300,A879,'Beladung des Speichers'!$E$17:$E$300))</f>
        <v/>
      </c>
      <c r="F879" s="153" t="str">
        <f>IF(ISBLANK('Beladung des Speichers'!A879),"",IF(C879=0,"0,00",D879/C879*E879))</f>
        <v/>
      </c>
      <c r="G879" s="154" t="str">
        <f>IF(ISBLANK('Beladung des Speichers'!A879),"",SUMIFS('Beladung des Speichers'!$C$17:$C$300,'Beladung des Speichers'!$A$17:$A$300,A879))</f>
        <v/>
      </c>
      <c r="H879" s="112" t="str">
        <f>IF(ISBLANK('Beladung des Speichers'!A879),"",'Beladung des Speichers'!C879)</f>
        <v/>
      </c>
      <c r="I879" s="155" t="str">
        <f>IF(ISBLANK('Beladung des Speichers'!A879),"",SUMIFS('Beladung des Speichers'!$E$17:$E$1001,'Beladung des Speichers'!$A$17:$A$1001,'Ergebnis (detailliert)'!A879))</f>
        <v/>
      </c>
      <c r="J879" s="113" t="str">
        <f>IF(ISBLANK('Beladung des Speichers'!A879),"",'Beladung des Speichers'!E879)</f>
        <v/>
      </c>
      <c r="K879" s="155" t="str">
        <f>IF(ISBLANK('Beladung des Speichers'!A879),"",SUMIFS('Entladung des Speichers'!$C$17:$C$1001,'Entladung des Speichers'!$A$17:$A$1001,'Ergebnis (detailliert)'!A879))</f>
        <v/>
      </c>
      <c r="L879" s="156" t="str">
        <f t="shared" si="54"/>
        <v/>
      </c>
      <c r="M879" s="156" t="str">
        <f>IF(ISBLANK('Entladung des Speichers'!A879),"",'Entladung des Speichers'!C879)</f>
        <v/>
      </c>
      <c r="N879" s="155" t="str">
        <f>IF(ISBLANK('Beladung des Speichers'!A879),"",SUMIFS('Entladung des Speichers'!$E$17:$E$1001,'Entladung des Speichers'!$A$17:$A$1001,'Ergebnis (detailliert)'!$A$17:$A$300))</f>
        <v/>
      </c>
      <c r="O879" s="113" t="str">
        <f t="shared" si="55"/>
        <v/>
      </c>
      <c r="P879" s="17" t="str">
        <f>IFERROR(IF(A879="","",N879*'Ergebnis (detailliert)'!J879/'Ergebnis (detailliert)'!I879),0)</f>
        <v/>
      </c>
      <c r="Q879" s="95" t="str">
        <f t="shared" si="56"/>
        <v/>
      </c>
      <c r="R879" s="96" t="str">
        <f t="shared" si="57"/>
        <v/>
      </c>
      <c r="S879" s="97" t="str">
        <f>IF(A879="","",IF(LOOKUP(A879,Stammdaten!$A$17:$A$1001,Stammdaten!$G$17:$G$1001)="Nein",0,IF(ISBLANK('Beladung des Speichers'!A879),"",ROUND(MIN(J879,Q879)*-1,2))))</f>
        <v/>
      </c>
    </row>
    <row r="880" spans="1:19" x14ac:dyDescent="0.2">
      <c r="A880" s="98" t="str">
        <f>IF('Beladung des Speichers'!A880="","",'Beladung des Speichers'!A880)</f>
        <v/>
      </c>
      <c r="B880" s="98" t="str">
        <f>IF('Beladung des Speichers'!B880="","",'Beladung des Speichers'!B880)</f>
        <v/>
      </c>
      <c r="C880" s="150" t="str">
        <f>IF(ISBLANK('Beladung des Speichers'!A880),"",SUMIFS('Beladung des Speichers'!$C$17:$C$300,'Beladung des Speichers'!$A$17:$A$300,A880)-SUMIFS('Entladung des Speichers'!$C$17:$C$300,'Entladung des Speichers'!$A$17:$A$300,A880)+SUMIFS(Füllstände!$B$17:$B$299,Füllstände!$A$17:$A$299,A880)-SUMIFS(Füllstände!$C$17:$C$299,Füllstände!$A$17:$A$299,A880))</f>
        <v/>
      </c>
      <c r="D880" s="151" t="str">
        <f>IF(ISBLANK('Beladung des Speichers'!A880),"",C880*'Beladung des Speichers'!C880/SUMIFS('Beladung des Speichers'!$C$17:$C$300,'Beladung des Speichers'!$A$17:$A$300,A880))</f>
        <v/>
      </c>
      <c r="E880" s="152" t="str">
        <f>IF(ISBLANK('Beladung des Speichers'!A880),"",1/SUMIFS('Beladung des Speichers'!$C$17:$C$300,'Beladung des Speichers'!$A$17:$A$300,A880)*C880*SUMIF($A$17:$A$300,A880,'Beladung des Speichers'!$E$17:$E$300))</f>
        <v/>
      </c>
      <c r="F880" s="153" t="str">
        <f>IF(ISBLANK('Beladung des Speichers'!A880),"",IF(C880=0,"0,00",D880/C880*E880))</f>
        <v/>
      </c>
      <c r="G880" s="154" t="str">
        <f>IF(ISBLANK('Beladung des Speichers'!A880),"",SUMIFS('Beladung des Speichers'!$C$17:$C$300,'Beladung des Speichers'!$A$17:$A$300,A880))</f>
        <v/>
      </c>
      <c r="H880" s="112" t="str">
        <f>IF(ISBLANK('Beladung des Speichers'!A880),"",'Beladung des Speichers'!C880)</f>
        <v/>
      </c>
      <c r="I880" s="155" t="str">
        <f>IF(ISBLANK('Beladung des Speichers'!A880),"",SUMIFS('Beladung des Speichers'!$E$17:$E$1001,'Beladung des Speichers'!$A$17:$A$1001,'Ergebnis (detailliert)'!A880))</f>
        <v/>
      </c>
      <c r="J880" s="113" t="str">
        <f>IF(ISBLANK('Beladung des Speichers'!A880),"",'Beladung des Speichers'!E880)</f>
        <v/>
      </c>
      <c r="K880" s="155" t="str">
        <f>IF(ISBLANK('Beladung des Speichers'!A880),"",SUMIFS('Entladung des Speichers'!$C$17:$C$1001,'Entladung des Speichers'!$A$17:$A$1001,'Ergebnis (detailliert)'!A880))</f>
        <v/>
      </c>
      <c r="L880" s="156" t="str">
        <f t="shared" si="54"/>
        <v/>
      </c>
      <c r="M880" s="156" t="str">
        <f>IF(ISBLANK('Entladung des Speichers'!A880),"",'Entladung des Speichers'!C880)</f>
        <v/>
      </c>
      <c r="N880" s="155" t="str">
        <f>IF(ISBLANK('Beladung des Speichers'!A880),"",SUMIFS('Entladung des Speichers'!$E$17:$E$1001,'Entladung des Speichers'!$A$17:$A$1001,'Ergebnis (detailliert)'!$A$17:$A$300))</f>
        <v/>
      </c>
      <c r="O880" s="113" t="str">
        <f t="shared" si="55"/>
        <v/>
      </c>
      <c r="P880" s="17" t="str">
        <f>IFERROR(IF(A880="","",N880*'Ergebnis (detailliert)'!J880/'Ergebnis (detailliert)'!I880),0)</f>
        <v/>
      </c>
      <c r="Q880" s="95" t="str">
        <f t="shared" si="56"/>
        <v/>
      </c>
      <c r="R880" s="96" t="str">
        <f t="shared" si="57"/>
        <v/>
      </c>
      <c r="S880" s="97" t="str">
        <f>IF(A880="","",IF(LOOKUP(A880,Stammdaten!$A$17:$A$1001,Stammdaten!$G$17:$G$1001)="Nein",0,IF(ISBLANK('Beladung des Speichers'!A880),"",ROUND(MIN(J880,Q880)*-1,2))))</f>
        <v/>
      </c>
    </row>
    <row r="881" spans="1:19" x14ac:dyDescent="0.2">
      <c r="A881" s="98" t="str">
        <f>IF('Beladung des Speichers'!A881="","",'Beladung des Speichers'!A881)</f>
        <v/>
      </c>
      <c r="B881" s="98" t="str">
        <f>IF('Beladung des Speichers'!B881="","",'Beladung des Speichers'!B881)</f>
        <v/>
      </c>
      <c r="C881" s="150" t="str">
        <f>IF(ISBLANK('Beladung des Speichers'!A881),"",SUMIFS('Beladung des Speichers'!$C$17:$C$300,'Beladung des Speichers'!$A$17:$A$300,A881)-SUMIFS('Entladung des Speichers'!$C$17:$C$300,'Entladung des Speichers'!$A$17:$A$300,A881)+SUMIFS(Füllstände!$B$17:$B$299,Füllstände!$A$17:$A$299,A881)-SUMIFS(Füllstände!$C$17:$C$299,Füllstände!$A$17:$A$299,A881))</f>
        <v/>
      </c>
      <c r="D881" s="151" t="str">
        <f>IF(ISBLANK('Beladung des Speichers'!A881),"",C881*'Beladung des Speichers'!C881/SUMIFS('Beladung des Speichers'!$C$17:$C$300,'Beladung des Speichers'!$A$17:$A$300,A881))</f>
        <v/>
      </c>
      <c r="E881" s="152" t="str">
        <f>IF(ISBLANK('Beladung des Speichers'!A881),"",1/SUMIFS('Beladung des Speichers'!$C$17:$C$300,'Beladung des Speichers'!$A$17:$A$300,A881)*C881*SUMIF($A$17:$A$300,A881,'Beladung des Speichers'!$E$17:$E$300))</f>
        <v/>
      </c>
      <c r="F881" s="153" t="str">
        <f>IF(ISBLANK('Beladung des Speichers'!A881),"",IF(C881=0,"0,00",D881/C881*E881))</f>
        <v/>
      </c>
      <c r="G881" s="154" t="str">
        <f>IF(ISBLANK('Beladung des Speichers'!A881),"",SUMIFS('Beladung des Speichers'!$C$17:$C$300,'Beladung des Speichers'!$A$17:$A$300,A881))</f>
        <v/>
      </c>
      <c r="H881" s="112" t="str">
        <f>IF(ISBLANK('Beladung des Speichers'!A881),"",'Beladung des Speichers'!C881)</f>
        <v/>
      </c>
      <c r="I881" s="155" t="str">
        <f>IF(ISBLANK('Beladung des Speichers'!A881),"",SUMIFS('Beladung des Speichers'!$E$17:$E$1001,'Beladung des Speichers'!$A$17:$A$1001,'Ergebnis (detailliert)'!A881))</f>
        <v/>
      </c>
      <c r="J881" s="113" t="str">
        <f>IF(ISBLANK('Beladung des Speichers'!A881),"",'Beladung des Speichers'!E881)</f>
        <v/>
      </c>
      <c r="K881" s="155" t="str">
        <f>IF(ISBLANK('Beladung des Speichers'!A881),"",SUMIFS('Entladung des Speichers'!$C$17:$C$1001,'Entladung des Speichers'!$A$17:$A$1001,'Ergebnis (detailliert)'!A881))</f>
        <v/>
      </c>
      <c r="L881" s="156" t="str">
        <f t="shared" si="54"/>
        <v/>
      </c>
      <c r="M881" s="156" t="str">
        <f>IF(ISBLANK('Entladung des Speichers'!A881),"",'Entladung des Speichers'!C881)</f>
        <v/>
      </c>
      <c r="N881" s="155" t="str">
        <f>IF(ISBLANK('Beladung des Speichers'!A881),"",SUMIFS('Entladung des Speichers'!$E$17:$E$1001,'Entladung des Speichers'!$A$17:$A$1001,'Ergebnis (detailliert)'!$A$17:$A$300))</f>
        <v/>
      </c>
      <c r="O881" s="113" t="str">
        <f t="shared" si="55"/>
        <v/>
      </c>
      <c r="P881" s="17" t="str">
        <f>IFERROR(IF(A881="","",N881*'Ergebnis (detailliert)'!J881/'Ergebnis (detailliert)'!I881),0)</f>
        <v/>
      </c>
      <c r="Q881" s="95" t="str">
        <f t="shared" si="56"/>
        <v/>
      </c>
      <c r="R881" s="96" t="str">
        <f t="shared" si="57"/>
        <v/>
      </c>
      <c r="S881" s="97" t="str">
        <f>IF(A881="","",IF(LOOKUP(A881,Stammdaten!$A$17:$A$1001,Stammdaten!$G$17:$G$1001)="Nein",0,IF(ISBLANK('Beladung des Speichers'!A881),"",ROUND(MIN(J881,Q881)*-1,2))))</f>
        <v/>
      </c>
    </row>
    <row r="882" spans="1:19" x14ac:dyDescent="0.2">
      <c r="A882" s="98" t="str">
        <f>IF('Beladung des Speichers'!A882="","",'Beladung des Speichers'!A882)</f>
        <v/>
      </c>
      <c r="B882" s="98" t="str">
        <f>IF('Beladung des Speichers'!B882="","",'Beladung des Speichers'!B882)</f>
        <v/>
      </c>
      <c r="C882" s="150" t="str">
        <f>IF(ISBLANK('Beladung des Speichers'!A882),"",SUMIFS('Beladung des Speichers'!$C$17:$C$300,'Beladung des Speichers'!$A$17:$A$300,A882)-SUMIFS('Entladung des Speichers'!$C$17:$C$300,'Entladung des Speichers'!$A$17:$A$300,A882)+SUMIFS(Füllstände!$B$17:$B$299,Füllstände!$A$17:$A$299,A882)-SUMIFS(Füllstände!$C$17:$C$299,Füllstände!$A$17:$A$299,A882))</f>
        <v/>
      </c>
      <c r="D882" s="151" t="str">
        <f>IF(ISBLANK('Beladung des Speichers'!A882),"",C882*'Beladung des Speichers'!C882/SUMIFS('Beladung des Speichers'!$C$17:$C$300,'Beladung des Speichers'!$A$17:$A$300,A882))</f>
        <v/>
      </c>
      <c r="E882" s="152" t="str">
        <f>IF(ISBLANK('Beladung des Speichers'!A882),"",1/SUMIFS('Beladung des Speichers'!$C$17:$C$300,'Beladung des Speichers'!$A$17:$A$300,A882)*C882*SUMIF($A$17:$A$300,A882,'Beladung des Speichers'!$E$17:$E$300))</f>
        <v/>
      </c>
      <c r="F882" s="153" t="str">
        <f>IF(ISBLANK('Beladung des Speichers'!A882),"",IF(C882=0,"0,00",D882/C882*E882))</f>
        <v/>
      </c>
      <c r="G882" s="154" t="str">
        <f>IF(ISBLANK('Beladung des Speichers'!A882),"",SUMIFS('Beladung des Speichers'!$C$17:$C$300,'Beladung des Speichers'!$A$17:$A$300,A882))</f>
        <v/>
      </c>
      <c r="H882" s="112" t="str">
        <f>IF(ISBLANK('Beladung des Speichers'!A882),"",'Beladung des Speichers'!C882)</f>
        <v/>
      </c>
      <c r="I882" s="155" t="str">
        <f>IF(ISBLANK('Beladung des Speichers'!A882),"",SUMIFS('Beladung des Speichers'!$E$17:$E$1001,'Beladung des Speichers'!$A$17:$A$1001,'Ergebnis (detailliert)'!A882))</f>
        <v/>
      </c>
      <c r="J882" s="113" t="str">
        <f>IF(ISBLANK('Beladung des Speichers'!A882),"",'Beladung des Speichers'!E882)</f>
        <v/>
      </c>
      <c r="K882" s="155" t="str">
        <f>IF(ISBLANK('Beladung des Speichers'!A882),"",SUMIFS('Entladung des Speichers'!$C$17:$C$1001,'Entladung des Speichers'!$A$17:$A$1001,'Ergebnis (detailliert)'!A882))</f>
        <v/>
      </c>
      <c r="L882" s="156" t="str">
        <f t="shared" si="54"/>
        <v/>
      </c>
      <c r="M882" s="156" t="str">
        <f>IF(ISBLANK('Entladung des Speichers'!A882),"",'Entladung des Speichers'!C882)</f>
        <v/>
      </c>
      <c r="N882" s="155" t="str">
        <f>IF(ISBLANK('Beladung des Speichers'!A882),"",SUMIFS('Entladung des Speichers'!$E$17:$E$1001,'Entladung des Speichers'!$A$17:$A$1001,'Ergebnis (detailliert)'!$A$17:$A$300))</f>
        <v/>
      </c>
      <c r="O882" s="113" t="str">
        <f t="shared" si="55"/>
        <v/>
      </c>
      <c r="P882" s="17" t="str">
        <f>IFERROR(IF(A882="","",N882*'Ergebnis (detailliert)'!J882/'Ergebnis (detailliert)'!I882),0)</f>
        <v/>
      </c>
      <c r="Q882" s="95" t="str">
        <f t="shared" si="56"/>
        <v/>
      </c>
      <c r="R882" s="96" t="str">
        <f t="shared" si="57"/>
        <v/>
      </c>
      <c r="S882" s="97" t="str">
        <f>IF(A882="","",IF(LOOKUP(A882,Stammdaten!$A$17:$A$1001,Stammdaten!$G$17:$G$1001)="Nein",0,IF(ISBLANK('Beladung des Speichers'!A882),"",ROUND(MIN(J882,Q882)*-1,2))))</f>
        <v/>
      </c>
    </row>
    <row r="883" spans="1:19" x14ac:dyDescent="0.2">
      <c r="A883" s="98" t="str">
        <f>IF('Beladung des Speichers'!A883="","",'Beladung des Speichers'!A883)</f>
        <v/>
      </c>
      <c r="B883" s="98" t="str">
        <f>IF('Beladung des Speichers'!B883="","",'Beladung des Speichers'!B883)</f>
        <v/>
      </c>
      <c r="C883" s="150" t="str">
        <f>IF(ISBLANK('Beladung des Speichers'!A883),"",SUMIFS('Beladung des Speichers'!$C$17:$C$300,'Beladung des Speichers'!$A$17:$A$300,A883)-SUMIFS('Entladung des Speichers'!$C$17:$C$300,'Entladung des Speichers'!$A$17:$A$300,A883)+SUMIFS(Füllstände!$B$17:$B$299,Füllstände!$A$17:$A$299,A883)-SUMIFS(Füllstände!$C$17:$C$299,Füllstände!$A$17:$A$299,A883))</f>
        <v/>
      </c>
      <c r="D883" s="151" t="str">
        <f>IF(ISBLANK('Beladung des Speichers'!A883),"",C883*'Beladung des Speichers'!C883/SUMIFS('Beladung des Speichers'!$C$17:$C$300,'Beladung des Speichers'!$A$17:$A$300,A883))</f>
        <v/>
      </c>
      <c r="E883" s="152" t="str">
        <f>IF(ISBLANK('Beladung des Speichers'!A883),"",1/SUMIFS('Beladung des Speichers'!$C$17:$C$300,'Beladung des Speichers'!$A$17:$A$300,A883)*C883*SUMIF($A$17:$A$300,A883,'Beladung des Speichers'!$E$17:$E$300))</f>
        <v/>
      </c>
      <c r="F883" s="153" t="str">
        <f>IF(ISBLANK('Beladung des Speichers'!A883),"",IF(C883=0,"0,00",D883/C883*E883))</f>
        <v/>
      </c>
      <c r="G883" s="154" t="str">
        <f>IF(ISBLANK('Beladung des Speichers'!A883),"",SUMIFS('Beladung des Speichers'!$C$17:$C$300,'Beladung des Speichers'!$A$17:$A$300,A883))</f>
        <v/>
      </c>
      <c r="H883" s="112" t="str">
        <f>IF(ISBLANK('Beladung des Speichers'!A883),"",'Beladung des Speichers'!C883)</f>
        <v/>
      </c>
      <c r="I883" s="155" t="str">
        <f>IF(ISBLANK('Beladung des Speichers'!A883),"",SUMIFS('Beladung des Speichers'!$E$17:$E$1001,'Beladung des Speichers'!$A$17:$A$1001,'Ergebnis (detailliert)'!A883))</f>
        <v/>
      </c>
      <c r="J883" s="113" t="str">
        <f>IF(ISBLANK('Beladung des Speichers'!A883),"",'Beladung des Speichers'!E883)</f>
        <v/>
      </c>
      <c r="K883" s="155" t="str">
        <f>IF(ISBLANK('Beladung des Speichers'!A883),"",SUMIFS('Entladung des Speichers'!$C$17:$C$1001,'Entladung des Speichers'!$A$17:$A$1001,'Ergebnis (detailliert)'!A883))</f>
        <v/>
      </c>
      <c r="L883" s="156" t="str">
        <f t="shared" si="54"/>
        <v/>
      </c>
      <c r="M883" s="156" t="str">
        <f>IF(ISBLANK('Entladung des Speichers'!A883),"",'Entladung des Speichers'!C883)</f>
        <v/>
      </c>
      <c r="N883" s="155" t="str">
        <f>IF(ISBLANK('Beladung des Speichers'!A883),"",SUMIFS('Entladung des Speichers'!$E$17:$E$1001,'Entladung des Speichers'!$A$17:$A$1001,'Ergebnis (detailliert)'!$A$17:$A$300))</f>
        <v/>
      </c>
      <c r="O883" s="113" t="str">
        <f t="shared" si="55"/>
        <v/>
      </c>
      <c r="P883" s="17" t="str">
        <f>IFERROR(IF(A883="","",N883*'Ergebnis (detailliert)'!J883/'Ergebnis (detailliert)'!I883),0)</f>
        <v/>
      </c>
      <c r="Q883" s="95" t="str">
        <f t="shared" si="56"/>
        <v/>
      </c>
      <c r="R883" s="96" t="str">
        <f t="shared" si="57"/>
        <v/>
      </c>
      <c r="S883" s="97" t="str">
        <f>IF(A883="","",IF(LOOKUP(A883,Stammdaten!$A$17:$A$1001,Stammdaten!$G$17:$G$1001)="Nein",0,IF(ISBLANK('Beladung des Speichers'!A883),"",ROUND(MIN(J883,Q883)*-1,2))))</f>
        <v/>
      </c>
    </row>
    <row r="884" spans="1:19" x14ac:dyDescent="0.2">
      <c r="A884" s="98" t="str">
        <f>IF('Beladung des Speichers'!A884="","",'Beladung des Speichers'!A884)</f>
        <v/>
      </c>
      <c r="B884" s="98" t="str">
        <f>IF('Beladung des Speichers'!B884="","",'Beladung des Speichers'!B884)</f>
        <v/>
      </c>
      <c r="C884" s="150" t="str">
        <f>IF(ISBLANK('Beladung des Speichers'!A884),"",SUMIFS('Beladung des Speichers'!$C$17:$C$300,'Beladung des Speichers'!$A$17:$A$300,A884)-SUMIFS('Entladung des Speichers'!$C$17:$C$300,'Entladung des Speichers'!$A$17:$A$300,A884)+SUMIFS(Füllstände!$B$17:$B$299,Füllstände!$A$17:$A$299,A884)-SUMIFS(Füllstände!$C$17:$C$299,Füllstände!$A$17:$A$299,A884))</f>
        <v/>
      </c>
      <c r="D884" s="151" t="str">
        <f>IF(ISBLANK('Beladung des Speichers'!A884),"",C884*'Beladung des Speichers'!C884/SUMIFS('Beladung des Speichers'!$C$17:$C$300,'Beladung des Speichers'!$A$17:$A$300,A884))</f>
        <v/>
      </c>
      <c r="E884" s="152" t="str">
        <f>IF(ISBLANK('Beladung des Speichers'!A884),"",1/SUMIFS('Beladung des Speichers'!$C$17:$C$300,'Beladung des Speichers'!$A$17:$A$300,A884)*C884*SUMIF($A$17:$A$300,A884,'Beladung des Speichers'!$E$17:$E$300))</f>
        <v/>
      </c>
      <c r="F884" s="153" t="str">
        <f>IF(ISBLANK('Beladung des Speichers'!A884),"",IF(C884=0,"0,00",D884/C884*E884))</f>
        <v/>
      </c>
      <c r="G884" s="154" t="str">
        <f>IF(ISBLANK('Beladung des Speichers'!A884),"",SUMIFS('Beladung des Speichers'!$C$17:$C$300,'Beladung des Speichers'!$A$17:$A$300,A884))</f>
        <v/>
      </c>
      <c r="H884" s="112" t="str">
        <f>IF(ISBLANK('Beladung des Speichers'!A884),"",'Beladung des Speichers'!C884)</f>
        <v/>
      </c>
      <c r="I884" s="155" t="str">
        <f>IF(ISBLANK('Beladung des Speichers'!A884),"",SUMIFS('Beladung des Speichers'!$E$17:$E$1001,'Beladung des Speichers'!$A$17:$A$1001,'Ergebnis (detailliert)'!A884))</f>
        <v/>
      </c>
      <c r="J884" s="113" t="str">
        <f>IF(ISBLANK('Beladung des Speichers'!A884),"",'Beladung des Speichers'!E884)</f>
        <v/>
      </c>
      <c r="K884" s="155" t="str">
        <f>IF(ISBLANK('Beladung des Speichers'!A884),"",SUMIFS('Entladung des Speichers'!$C$17:$C$1001,'Entladung des Speichers'!$A$17:$A$1001,'Ergebnis (detailliert)'!A884))</f>
        <v/>
      </c>
      <c r="L884" s="156" t="str">
        <f t="shared" si="54"/>
        <v/>
      </c>
      <c r="M884" s="156" t="str">
        <f>IF(ISBLANK('Entladung des Speichers'!A884),"",'Entladung des Speichers'!C884)</f>
        <v/>
      </c>
      <c r="N884" s="155" t="str">
        <f>IF(ISBLANK('Beladung des Speichers'!A884),"",SUMIFS('Entladung des Speichers'!$E$17:$E$1001,'Entladung des Speichers'!$A$17:$A$1001,'Ergebnis (detailliert)'!$A$17:$A$300))</f>
        <v/>
      </c>
      <c r="O884" s="113" t="str">
        <f t="shared" si="55"/>
        <v/>
      </c>
      <c r="P884" s="17" t="str">
        <f>IFERROR(IF(A884="","",N884*'Ergebnis (detailliert)'!J884/'Ergebnis (detailliert)'!I884),0)</f>
        <v/>
      </c>
      <c r="Q884" s="95" t="str">
        <f t="shared" si="56"/>
        <v/>
      </c>
      <c r="R884" s="96" t="str">
        <f t="shared" si="57"/>
        <v/>
      </c>
      <c r="S884" s="97" t="str">
        <f>IF(A884="","",IF(LOOKUP(A884,Stammdaten!$A$17:$A$1001,Stammdaten!$G$17:$G$1001)="Nein",0,IF(ISBLANK('Beladung des Speichers'!A884),"",ROUND(MIN(J884,Q884)*-1,2))))</f>
        <v/>
      </c>
    </row>
    <row r="885" spans="1:19" x14ac:dyDescent="0.2">
      <c r="A885" s="98" t="str">
        <f>IF('Beladung des Speichers'!A885="","",'Beladung des Speichers'!A885)</f>
        <v/>
      </c>
      <c r="B885" s="98" t="str">
        <f>IF('Beladung des Speichers'!B885="","",'Beladung des Speichers'!B885)</f>
        <v/>
      </c>
      <c r="C885" s="150" t="str">
        <f>IF(ISBLANK('Beladung des Speichers'!A885),"",SUMIFS('Beladung des Speichers'!$C$17:$C$300,'Beladung des Speichers'!$A$17:$A$300,A885)-SUMIFS('Entladung des Speichers'!$C$17:$C$300,'Entladung des Speichers'!$A$17:$A$300,A885)+SUMIFS(Füllstände!$B$17:$B$299,Füllstände!$A$17:$A$299,A885)-SUMIFS(Füllstände!$C$17:$C$299,Füllstände!$A$17:$A$299,A885))</f>
        <v/>
      </c>
      <c r="D885" s="151" t="str">
        <f>IF(ISBLANK('Beladung des Speichers'!A885),"",C885*'Beladung des Speichers'!C885/SUMIFS('Beladung des Speichers'!$C$17:$C$300,'Beladung des Speichers'!$A$17:$A$300,A885))</f>
        <v/>
      </c>
      <c r="E885" s="152" t="str">
        <f>IF(ISBLANK('Beladung des Speichers'!A885),"",1/SUMIFS('Beladung des Speichers'!$C$17:$C$300,'Beladung des Speichers'!$A$17:$A$300,A885)*C885*SUMIF($A$17:$A$300,A885,'Beladung des Speichers'!$E$17:$E$300))</f>
        <v/>
      </c>
      <c r="F885" s="153" t="str">
        <f>IF(ISBLANK('Beladung des Speichers'!A885),"",IF(C885=0,"0,00",D885/C885*E885))</f>
        <v/>
      </c>
      <c r="G885" s="154" t="str">
        <f>IF(ISBLANK('Beladung des Speichers'!A885),"",SUMIFS('Beladung des Speichers'!$C$17:$C$300,'Beladung des Speichers'!$A$17:$A$300,A885))</f>
        <v/>
      </c>
      <c r="H885" s="112" t="str">
        <f>IF(ISBLANK('Beladung des Speichers'!A885),"",'Beladung des Speichers'!C885)</f>
        <v/>
      </c>
      <c r="I885" s="155" t="str">
        <f>IF(ISBLANK('Beladung des Speichers'!A885),"",SUMIFS('Beladung des Speichers'!$E$17:$E$1001,'Beladung des Speichers'!$A$17:$A$1001,'Ergebnis (detailliert)'!A885))</f>
        <v/>
      </c>
      <c r="J885" s="113" t="str">
        <f>IF(ISBLANK('Beladung des Speichers'!A885),"",'Beladung des Speichers'!E885)</f>
        <v/>
      </c>
      <c r="K885" s="155" t="str">
        <f>IF(ISBLANK('Beladung des Speichers'!A885),"",SUMIFS('Entladung des Speichers'!$C$17:$C$1001,'Entladung des Speichers'!$A$17:$A$1001,'Ergebnis (detailliert)'!A885))</f>
        <v/>
      </c>
      <c r="L885" s="156" t="str">
        <f t="shared" si="54"/>
        <v/>
      </c>
      <c r="M885" s="156" t="str">
        <f>IF(ISBLANK('Entladung des Speichers'!A885),"",'Entladung des Speichers'!C885)</f>
        <v/>
      </c>
      <c r="N885" s="155" t="str">
        <f>IF(ISBLANK('Beladung des Speichers'!A885),"",SUMIFS('Entladung des Speichers'!$E$17:$E$1001,'Entladung des Speichers'!$A$17:$A$1001,'Ergebnis (detailliert)'!$A$17:$A$300))</f>
        <v/>
      </c>
      <c r="O885" s="113" t="str">
        <f t="shared" si="55"/>
        <v/>
      </c>
      <c r="P885" s="17" t="str">
        <f>IFERROR(IF(A885="","",N885*'Ergebnis (detailliert)'!J885/'Ergebnis (detailliert)'!I885),0)</f>
        <v/>
      </c>
      <c r="Q885" s="95" t="str">
        <f t="shared" si="56"/>
        <v/>
      </c>
      <c r="R885" s="96" t="str">
        <f t="shared" si="57"/>
        <v/>
      </c>
      <c r="S885" s="97" t="str">
        <f>IF(A885="","",IF(LOOKUP(A885,Stammdaten!$A$17:$A$1001,Stammdaten!$G$17:$G$1001)="Nein",0,IF(ISBLANK('Beladung des Speichers'!A885),"",ROUND(MIN(J885,Q885)*-1,2))))</f>
        <v/>
      </c>
    </row>
    <row r="886" spans="1:19" x14ac:dyDescent="0.2">
      <c r="A886" s="98" t="str">
        <f>IF('Beladung des Speichers'!A886="","",'Beladung des Speichers'!A886)</f>
        <v/>
      </c>
      <c r="B886" s="98" t="str">
        <f>IF('Beladung des Speichers'!B886="","",'Beladung des Speichers'!B886)</f>
        <v/>
      </c>
      <c r="C886" s="150" t="str">
        <f>IF(ISBLANK('Beladung des Speichers'!A886),"",SUMIFS('Beladung des Speichers'!$C$17:$C$300,'Beladung des Speichers'!$A$17:$A$300,A886)-SUMIFS('Entladung des Speichers'!$C$17:$C$300,'Entladung des Speichers'!$A$17:$A$300,A886)+SUMIFS(Füllstände!$B$17:$B$299,Füllstände!$A$17:$A$299,A886)-SUMIFS(Füllstände!$C$17:$C$299,Füllstände!$A$17:$A$299,A886))</f>
        <v/>
      </c>
      <c r="D886" s="151" t="str">
        <f>IF(ISBLANK('Beladung des Speichers'!A886),"",C886*'Beladung des Speichers'!C886/SUMIFS('Beladung des Speichers'!$C$17:$C$300,'Beladung des Speichers'!$A$17:$A$300,A886))</f>
        <v/>
      </c>
      <c r="E886" s="152" t="str">
        <f>IF(ISBLANK('Beladung des Speichers'!A886),"",1/SUMIFS('Beladung des Speichers'!$C$17:$C$300,'Beladung des Speichers'!$A$17:$A$300,A886)*C886*SUMIF($A$17:$A$300,A886,'Beladung des Speichers'!$E$17:$E$300))</f>
        <v/>
      </c>
      <c r="F886" s="153" t="str">
        <f>IF(ISBLANK('Beladung des Speichers'!A886),"",IF(C886=0,"0,00",D886/C886*E886))</f>
        <v/>
      </c>
      <c r="G886" s="154" t="str">
        <f>IF(ISBLANK('Beladung des Speichers'!A886),"",SUMIFS('Beladung des Speichers'!$C$17:$C$300,'Beladung des Speichers'!$A$17:$A$300,A886))</f>
        <v/>
      </c>
      <c r="H886" s="112" t="str">
        <f>IF(ISBLANK('Beladung des Speichers'!A886),"",'Beladung des Speichers'!C886)</f>
        <v/>
      </c>
      <c r="I886" s="155" t="str">
        <f>IF(ISBLANK('Beladung des Speichers'!A886),"",SUMIFS('Beladung des Speichers'!$E$17:$E$1001,'Beladung des Speichers'!$A$17:$A$1001,'Ergebnis (detailliert)'!A886))</f>
        <v/>
      </c>
      <c r="J886" s="113" t="str">
        <f>IF(ISBLANK('Beladung des Speichers'!A886),"",'Beladung des Speichers'!E886)</f>
        <v/>
      </c>
      <c r="K886" s="155" t="str">
        <f>IF(ISBLANK('Beladung des Speichers'!A886),"",SUMIFS('Entladung des Speichers'!$C$17:$C$1001,'Entladung des Speichers'!$A$17:$A$1001,'Ergebnis (detailliert)'!A886))</f>
        <v/>
      </c>
      <c r="L886" s="156" t="str">
        <f t="shared" si="54"/>
        <v/>
      </c>
      <c r="M886" s="156" t="str">
        <f>IF(ISBLANK('Entladung des Speichers'!A886),"",'Entladung des Speichers'!C886)</f>
        <v/>
      </c>
      <c r="N886" s="155" t="str">
        <f>IF(ISBLANK('Beladung des Speichers'!A886),"",SUMIFS('Entladung des Speichers'!$E$17:$E$1001,'Entladung des Speichers'!$A$17:$A$1001,'Ergebnis (detailliert)'!$A$17:$A$300))</f>
        <v/>
      </c>
      <c r="O886" s="113" t="str">
        <f t="shared" si="55"/>
        <v/>
      </c>
      <c r="P886" s="17" t="str">
        <f>IFERROR(IF(A886="","",N886*'Ergebnis (detailliert)'!J886/'Ergebnis (detailliert)'!I886),0)</f>
        <v/>
      </c>
      <c r="Q886" s="95" t="str">
        <f t="shared" si="56"/>
        <v/>
      </c>
      <c r="R886" s="96" t="str">
        <f t="shared" si="57"/>
        <v/>
      </c>
      <c r="S886" s="97" t="str">
        <f>IF(A886="","",IF(LOOKUP(A886,Stammdaten!$A$17:$A$1001,Stammdaten!$G$17:$G$1001)="Nein",0,IF(ISBLANK('Beladung des Speichers'!A886),"",ROUND(MIN(J886,Q886)*-1,2))))</f>
        <v/>
      </c>
    </row>
    <row r="887" spans="1:19" x14ac:dyDescent="0.2">
      <c r="A887" s="98" t="str">
        <f>IF('Beladung des Speichers'!A887="","",'Beladung des Speichers'!A887)</f>
        <v/>
      </c>
      <c r="B887" s="98" t="str">
        <f>IF('Beladung des Speichers'!B887="","",'Beladung des Speichers'!B887)</f>
        <v/>
      </c>
      <c r="C887" s="150" t="str">
        <f>IF(ISBLANK('Beladung des Speichers'!A887),"",SUMIFS('Beladung des Speichers'!$C$17:$C$300,'Beladung des Speichers'!$A$17:$A$300,A887)-SUMIFS('Entladung des Speichers'!$C$17:$C$300,'Entladung des Speichers'!$A$17:$A$300,A887)+SUMIFS(Füllstände!$B$17:$B$299,Füllstände!$A$17:$A$299,A887)-SUMIFS(Füllstände!$C$17:$C$299,Füllstände!$A$17:$A$299,A887))</f>
        <v/>
      </c>
      <c r="D887" s="151" t="str">
        <f>IF(ISBLANK('Beladung des Speichers'!A887),"",C887*'Beladung des Speichers'!C887/SUMIFS('Beladung des Speichers'!$C$17:$C$300,'Beladung des Speichers'!$A$17:$A$300,A887))</f>
        <v/>
      </c>
      <c r="E887" s="152" t="str">
        <f>IF(ISBLANK('Beladung des Speichers'!A887),"",1/SUMIFS('Beladung des Speichers'!$C$17:$C$300,'Beladung des Speichers'!$A$17:$A$300,A887)*C887*SUMIF($A$17:$A$300,A887,'Beladung des Speichers'!$E$17:$E$300))</f>
        <v/>
      </c>
      <c r="F887" s="153" t="str">
        <f>IF(ISBLANK('Beladung des Speichers'!A887),"",IF(C887=0,"0,00",D887/C887*E887))</f>
        <v/>
      </c>
      <c r="G887" s="154" t="str">
        <f>IF(ISBLANK('Beladung des Speichers'!A887),"",SUMIFS('Beladung des Speichers'!$C$17:$C$300,'Beladung des Speichers'!$A$17:$A$300,A887))</f>
        <v/>
      </c>
      <c r="H887" s="112" t="str">
        <f>IF(ISBLANK('Beladung des Speichers'!A887),"",'Beladung des Speichers'!C887)</f>
        <v/>
      </c>
      <c r="I887" s="155" t="str">
        <f>IF(ISBLANK('Beladung des Speichers'!A887),"",SUMIFS('Beladung des Speichers'!$E$17:$E$1001,'Beladung des Speichers'!$A$17:$A$1001,'Ergebnis (detailliert)'!A887))</f>
        <v/>
      </c>
      <c r="J887" s="113" t="str">
        <f>IF(ISBLANK('Beladung des Speichers'!A887),"",'Beladung des Speichers'!E887)</f>
        <v/>
      </c>
      <c r="K887" s="155" t="str">
        <f>IF(ISBLANK('Beladung des Speichers'!A887),"",SUMIFS('Entladung des Speichers'!$C$17:$C$1001,'Entladung des Speichers'!$A$17:$A$1001,'Ergebnis (detailliert)'!A887))</f>
        <v/>
      </c>
      <c r="L887" s="156" t="str">
        <f t="shared" si="54"/>
        <v/>
      </c>
      <c r="M887" s="156" t="str">
        <f>IF(ISBLANK('Entladung des Speichers'!A887),"",'Entladung des Speichers'!C887)</f>
        <v/>
      </c>
      <c r="N887" s="155" t="str">
        <f>IF(ISBLANK('Beladung des Speichers'!A887),"",SUMIFS('Entladung des Speichers'!$E$17:$E$1001,'Entladung des Speichers'!$A$17:$A$1001,'Ergebnis (detailliert)'!$A$17:$A$300))</f>
        <v/>
      </c>
      <c r="O887" s="113" t="str">
        <f t="shared" si="55"/>
        <v/>
      </c>
      <c r="P887" s="17" t="str">
        <f>IFERROR(IF(A887="","",N887*'Ergebnis (detailliert)'!J887/'Ergebnis (detailliert)'!I887),0)</f>
        <v/>
      </c>
      <c r="Q887" s="95" t="str">
        <f t="shared" si="56"/>
        <v/>
      </c>
      <c r="R887" s="96" t="str">
        <f t="shared" si="57"/>
        <v/>
      </c>
      <c r="S887" s="97" t="str">
        <f>IF(A887="","",IF(LOOKUP(A887,Stammdaten!$A$17:$A$1001,Stammdaten!$G$17:$G$1001)="Nein",0,IF(ISBLANK('Beladung des Speichers'!A887),"",ROUND(MIN(J887,Q887)*-1,2))))</f>
        <v/>
      </c>
    </row>
    <row r="888" spans="1:19" x14ac:dyDescent="0.2">
      <c r="A888" s="98" t="str">
        <f>IF('Beladung des Speichers'!A888="","",'Beladung des Speichers'!A888)</f>
        <v/>
      </c>
      <c r="B888" s="98" t="str">
        <f>IF('Beladung des Speichers'!B888="","",'Beladung des Speichers'!B888)</f>
        <v/>
      </c>
      <c r="C888" s="150" t="str">
        <f>IF(ISBLANK('Beladung des Speichers'!A888),"",SUMIFS('Beladung des Speichers'!$C$17:$C$300,'Beladung des Speichers'!$A$17:$A$300,A888)-SUMIFS('Entladung des Speichers'!$C$17:$C$300,'Entladung des Speichers'!$A$17:$A$300,A888)+SUMIFS(Füllstände!$B$17:$B$299,Füllstände!$A$17:$A$299,A888)-SUMIFS(Füllstände!$C$17:$C$299,Füllstände!$A$17:$A$299,A888))</f>
        <v/>
      </c>
      <c r="D888" s="151" t="str">
        <f>IF(ISBLANK('Beladung des Speichers'!A888),"",C888*'Beladung des Speichers'!C888/SUMIFS('Beladung des Speichers'!$C$17:$C$300,'Beladung des Speichers'!$A$17:$A$300,A888))</f>
        <v/>
      </c>
      <c r="E888" s="152" t="str">
        <f>IF(ISBLANK('Beladung des Speichers'!A888),"",1/SUMIFS('Beladung des Speichers'!$C$17:$C$300,'Beladung des Speichers'!$A$17:$A$300,A888)*C888*SUMIF($A$17:$A$300,A888,'Beladung des Speichers'!$E$17:$E$300))</f>
        <v/>
      </c>
      <c r="F888" s="153" t="str">
        <f>IF(ISBLANK('Beladung des Speichers'!A888),"",IF(C888=0,"0,00",D888/C888*E888))</f>
        <v/>
      </c>
      <c r="G888" s="154" t="str">
        <f>IF(ISBLANK('Beladung des Speichers'!A888),"",SUMIFS('Beladung des Speichers'!$C$17:$C$300,'Beladung des Speichers'!$A$17:$A$300,A888))</f>
        <v/>
      </c>
      <c r="H888" s="112" t="str">
        <f>IF(ISBLANK('Beladung des Speichers'!A888),"",'Beladung des Speichers'!C888)</f>
        <v/>
      </c>
      <c r="I888" s="155" t="str">
        <f>IF(ISBLANK('Beladung des Speichers'!A888),"",SUMIFS('Beladung des Speichers'!$E$17:$E$1001,'Beladung des Speichers'!$A$17:$A$1001,'Ergebnis (detailliert)'!A888))</f>
        <v/>
      </c>
      <c r="J888" s="113" t="str">
        <f>IF(ISBLANK('Beladung des Speichers'!A888),"",'Beladung des Speichers'!E888)</f>
        <v/>
      </c>
      <c r="K888" s="155" t="str">
        <f>IF(ISBLANK('Beladung des Speichers'!A888),"",SUMIFS('Entladung des Speichers'!$C$17:$C$1001,'Entladung des Speichers'!$A$17:$A$1001,'Ergebnis (detailliert)'!A888))</f>
        <v/>
      </c>
      <c r="L888" s="156" t="str">
        <f t="shared" si="54"/>
        <v/>
      </c>
      <c r="M888" s="156" t="str">
        <f>IF(ISBLANK('Entladung des Speichers'!A888),"",'Entladung des Speichers'!C888)</f>
        <v/>
      </c>
      <c r="N888" s="155" t="str">
        <f>IF(ISBLANK('Beladung des Speichers'!A888),"",SUMIFS('Entladung des Speichers'!$E$17:$E$1001,'Entladung des Speichers'!$A$17:$A$1001,'Ergebnis (detailliert)'!$A$17:$A$300))</f>
        <v/>
      </c>
      <c r="O888" s="113" t="str">
        <f t="shared" si="55"/>
        <v/>
      </c>
      <c r="P888" s="17" t="str">
        <f>IFERROR(IF(A888="","",N888*'Ergebnis (detailliert)'!J888/'Ergebnis (detailliert)'!I888),0)</f>
        <v/>
      </c>
      <c r="Q888" s="95" t="str">
        <f t="shared" si="56"/>
        <v/>
      </c>
      <c r="R888" s="96" t="str">
        <f t="shared" si="57"/>
        <v/>
      </c>
      <c r="S888" s="97" t="str">
        <f>IF(A888="","",IF(LOOKUP(A888,Stammdaten!$A$17:$A$1001,Stammdaten!$G$17:$G$1001)="Nein",0,IF(ISBLANK('Beladung des Speichers'!A888),"",ROUND(MIN(J888,Q888)*-1,2))))</f>
        <v/>
      </c>
    </row>
    <row r="889" spans="1:19" x14ac:dyDescent="0.2">
      <c r="A889" s="98" t="str">
        <f>IF('Beladung des Speichers'!A889="","",'Beladung des Speichers'!A889)</f>
        <v/>
      </c>
      <c r="B889" s="98" t="str">
        <f>IF('Beladung des Speichers'!B889="","",'Beladung des Speichers'!B889)</f>
        <v/>
      </c>
      <c r="C889" s="150" t="str">
        <f>IF(ISBLANK('Beladung des Speichers'!A889),"",SUMIFS('Beladung des Speichers'!$C$17:$C$300,'Beladung des Speichers'!$A$17:$A$300,A889)-SUMIFS('Entladung des Speichers'!$C$17:$C$300,'Entladung des Speichers'!$A$17:$A$300,A889)+SUMIFS(Füllstände!$B$17:$B$299,Füllstände!$A$17:$A$299,A889)-SUMIFS(Füllstände!$C$17:$C$299,Füllstände!$A$17:$A$299,A889))</f>
        <v/>
      </c>
      <c r="D889" s="151" t="str">
        <f>IF(ISBLANK('Beladung des Speichers'!A889),"",C889*'Beladung des Speichers'!C889/SUMIFS('Beladung des Speichers'!$C$17:$C$300,'Beladung des Speichers'!$A$17:$A$300,A889))</f>
        <v/>
      </c>
      <c r="E889" s="152" t="str">
        <f>IF(ISBLANK('Beladung des Speichers'!A889),"",1/SUMIFS('Beladung des Speichers'!$C$17:$C$300,'Beladung des Speichers'!$A$17:$A$300,A889)*C889*SUMIF($A$17:$A$300,A889,'Beladung des Speichers'!$E$17:$E$300))</f>
        <v/>
      </c>
      <c r="F889" s="153" t="str">
        <f>IF(ISBLANK('Beladung des Speichers'!A889),"",IF(C889=0,"0,00",D889/C889*E889))</f>
        <v/>
      </c>
      <c r="G889" s="154" t="str">
        <f>IF(ISBLANK('Beladung des Speichers'!A889),"",SUMIFS('Beladung des Speichers'!$C$17:$C$300,'Beladung des Speichers'!$A$17:$A$300,A889))</f>
        <v/>
      </c>
      <c r="H889" s="112" t="str">
        <f>IF(ISBLANK('Beladung des Speichers'!A889),"",'Beladung des Speichers'!C889)</f>
        <v/>
      </c>
      <c r="I889" s="155" t="str">
        <f>IF(ISBLANK('Beladung des Speichers'!A889),"",SUMIFS('Beladung des Speichers'!$E$17:$E$1001,'Beladung des Speichers'!$A$17:$A$1001,'Ergebnis (detailliert)'!A889))</f>
        <v/>
      </c>
      <c r="J889" s="113" t="str">
        <f>IF(ISBLANK('Beladung des Speichers'!A889),"",'Beladung des Speichers'!E889)</f>
        <v/>
      </c>
      <c r="K889" s="155" t="str">
        <f>IF(ISBLANK('Beladung des Speichers'!A889),"",SUMIFS('Entladung des Speichers'!$C$17:$C$1001,'Entladung des Speichers'!$A$17:$A$1001,'Ergebnis (detailliert)'!A889))</f>
        <v/>
      </c>
      <c r="L889" s="156" t="str">
        <f t="shared" si="54"/>
        <v/>
      </c>
      <c r="M889" s="156" t="str">
        <f>IF(ISBLANK('Entladung des Speichers'!A889),"",'Entladung des Speichers'!C889)</f>
        <v/>
      </c>
      <c r="N889" s="155" t="str">
        <f>IF(ISBLANK('Beladung des Speichers'!A889),"",SUMIFS('Entladung des Speichers'!$E$17:$E$1001,'Entladung des Speichers'!$A$17:$A$1001,'Ergebnis (detailliert)'!$A$17:$A$300))</f>
        <v/>
      </c>
      <c r="O889" s="113" t="str">
        <f t="shared" si="55"/>
        <v/>
      </c>
      <c r="P889" s="17" t="str">
        <f>IFERROR(IF(A889="","",N889*'Ergebnis (detailliert)'!J889/'Ergebnis (detailliert)'!I889),0)</f>
        <v/>
      </c>
      <c r="Q889" s="95" t="str">
        <f t="shared" si="56"/>
        <v/>
      </c>
      <c r="R889" s="96" t="str">
        <f t="shared" si="57"/>
        <v/>
      </c>
      <c r="S889" s="97" t="str">
        <f>IF(A889="","",IF(LOOKUP(A889,Stammdaten!$A$17:$A$1001,Stammdaten!$G$17:$G$1001)="Nein",0,IF(ISBLANK('Beladung des Speichers'!A889),"",ROUND(MIN(J889,Q889)*-1,2))))</f>
        <v/>
      </c>
    </row>
    <row r="890" spans="1:19" x14ac:dyDescent="0.2">
      <c r="A890" s="98" t="str">
        <f>IF('Beladung des Speichers'!A890="","",'Beladung des Speichers'!A890)</f>
        <v/>
      </c>
      <c r="B890" s="98" t="str">
        <f>IF('Beladung des Speichers'!B890="","",'Beladung des Speichers'!B890)</f>
        <v/>
      </c>
      <c r="C890" s="150" t="str">
        <f>IF(ISBLANK('Beladung des Speichers'!A890),"",SUMIFS('Beladung des Speichers'!$C$17:$C$300,'Beladung des Speichers'!$A$17:$A$300,A890)-SUMIFS('Entladung des Speichers'!$C$17:$C$300,'Entladung des Speichers'!$A$17:$A$300,A890)+SUMIFS(Füllstände!$B$17:$B$299,Füllstände!$A$17:$A$299,A890)-SUMIFS(Füllstände!$C$17:$C$299,Füllstände!$A$17:$A$299,A890))</f>
        <v/>
      </c>
      <c r="D890" s="151" t="str">
        <f>IF(ISBLANK('Beladung des Speichers'!A890),"",C890*'Beladung des Speichers'!C890/SUMIFS('Beladung des Speichers'!$C$17:$C$300,'Beladung des Speichers'!$A$17:$A$300,A890))</f>
        <v/>
      </c>
      <c r="E890" s="152" t="str">
        <f>IF(ISBLANK('Beladung des Speichers'!A890),"",1/SUMIFS('Beladung des Speichers'!$C$17:$C$300,'Beladung des Speichers'!$A$17:$A$300,A890)*C890*SUMIF($A$17:$A$300,A890,'Beladung des Speichers'!$E$17:$E$300))</f>
        <v/>
      </c>
      <c r="F890" s="153" t="str">
        <f>IF(ISBLANK('Beladung des Speichers'!A890),"",IF(C890=0,"0,00",D890/C890*E890))</f>
        <v/>
      </c>
      <c r="G890" s="154" t="str">
        <f>IF(ISBLANK('Beladung des Speichers'!A890),"",SUMIFS('Beladung des Speichers'!$C$17:$C$300,'Beladung des Speichers'!$A$17:$A$300,A890))</f>
        <v/>
      </c>
      <c r="H890" s="112" t="str">
        <f>IF(ISBLANK('Beladung des Speichers'!A890),"",'Beladung des Speichers'!C890)</f>
        <v/>
      </c>
      <c r="I890" s="155" t="str">
        <f>IF(ISBLANK('Beladung des Speichers'!A890),"",SUMIFS('Beladung des Speichers'!$E$17:$E$1001,'Beladung des Speichers'!$A$17:$A$1001,'Ergebnis (detailliert)'!A890))</f>
        <v/>
      </c>
      <c r="J890" s="113" t="str">
        <f>IF(ISBLANK('Beladung des Speichers'!A890),"",'Beladung des Speichers'!E890)</f>
        <v/>
      </c>
      <c r="K890" s="155" t="str">
        <f>IF(ISBLANK('Beladung des Speichers'!A890),"",SUMIFS('Entladung des Speichers'!$C$17:$C$1001,'Entladung des Speichers'!$A$17:$A$1001,'Ergebnis (detailliert)'!A890))</f>
        <v/>
      </c>
      <c r="L890" s="156" t="str">
        <f t="shared" si="54"/>
        <v/>
      </c>
      <c r="M890" s="156" t="str">
        <f>IF(ISBLANK('Entladung des Speichers'!A890),"",'Entladung des Speichers'!C890)</f>
        <v/>
      </c>
      <c r="N890" s="155" t="str">
        <f>IF(ISBLANK('Beladung des Speichers'!A890),"",SUMIFS('Entladung des Speichers'!$E$17:$E$1001,'Entladung des Speichers'!$A$17:$A$1001,'Ergebnis (detailliert)'!$A$17:$A$300))</f>
        <v/>
      </c>
      <c r="O890" s="113" t="str">
        <f t="shared" si="55"/>
        <v/>
      </c>
      <c r="P890" s="17" t="str">
        <f>IFERROR(IF(A890="","",N890*'Ergebnis (detailliert)'!J890/'Ergebnis (detailliert)'!I890),0)</f>
        <v/>
      </c>
      <c r="Q890" s="95" t="str">
        <f t="shared" si="56"/>
        <v/>
      </c>
      <c r="R890" s="96" t="str">
        <f t="shared" si="57"/>
        <v/>
      </c>
      <c r="S890" s="97" t="str">
        <f>IF(A890="","",IF(LOOKUP(A890,Stammdaten!$A$17:$A$1001,Stammdaten!$G$17:$G$1001)="Nein",0,IF(ISBLANK('Beladung des Speichers'!A890),"",ROUND(MIN(J890,Q890)*-1,2))))</f>
        <v/>
      </c>
    </row>
    <row r="891" spans="1:19" x14ac:dyDescent="0.2">
      <c r="A891" s="98" t="str">
        <f>IF('Beladung des Speichers'!A891="","",'Beladung des Speichers'!A891)</f>
        <v/>
      </c>
      <c r="B891" s="98" t="str">
        <f>IF('Beladung des Speichers'!B891="","",'Beladung des Speichers'!B891)</f>
        <v/>
      </c>
      <c r="C891" s="150" t="str">
        <f>IF(ISBLANK('Beladung des Speichers'!A891),"",SUMIFS('Beladung des Speichers'!$C$17:$C$300,'Beladung des Speichers'!$A$17:$A$300,A891)-SUMIFS('Entladung des Speichers'!$C$17:$C$300,'Entladung des Speichers'!$A$17:$A$300,A891)+SUMIFS(Füllstände!$B$17:$B$299,Füllstände!$A$17:$A$299,A891)-SUMIFS(Füllstände!$C$17:$C$299,Füllstände!$A$17:$A$299,A891))</f>
        <v/>
      </c>
      <c r="D891" s="151" t="str">
        <f>IF(ISBLANK('Beladung des Speichers'!A891),"",C891*'Beladung des Speichers'!C891/SUMIFS('Beladung des Speichers'!$C$17:$C$300,'Beladung des Speichers'!$A$17:$A$300,A891))</f>
        <v/>
      </c>
      <c r="E891" s="152" t="str">
        <f>IF(ISBLANK('Beladung des Speichers'!A891),"",1/SUMIFS('Beladung des Speichers'!$C$17:$C$300,'Beladung des Speichers'!$A$17:$A$300,A891)*C891*SUMIF($A$17:$A$300,A891,'Beladung des Speichers'!$E$17:$E$300))</f>
        <v/>
      </c>
      <c r="F891" s="153" t="str">
        <f>IF(ISBLANK('Beladung des Speichers'!A891),"",IF(C891=0,"0,00",D891/C891*E891))</f>
        <v/>
      </c>
      <c r="G891" s="154" t="str">
        <f>IF(ISBLANK('Beladung des Speichers'!A891),"",SUMIFS('Beladung des Speichers'!$C$17:$C$300,'Beladung des Speichers'!$A$17:$A$300,A891))</f>
        <v/>
      </c>
      <c r="H891" s="112" t="str">
        <f>IF(ISBLANK('Beladung des Speichers'!A891),"",'Beladung des Speichers'!C891)</f>
        <v/>
      </c>
      <c r="I891" s="155" t="str">
        <f>IF(ISBLANK('Beladung des Speichers'!A891),"",SUMIFS('Beladung des Speichers'!$E$17:$E$1001,'Beladung des Speichers'!$A$17:$A$1001,'Ergebnis (detailliert)'!A891))</f>
        <v/>
      </c>
      <c r="J891" s="113" t="str">
        <f>IF(ISBLANK('Beladung des Speichers'!A891),"",'Beladung des Speichers'!E891)</f>
        <v/>
      </c>
      <c r="K891" s="155" t="str">
        <f>IF(ISBLANK('Beladung des Speichers'!A891),"",SUMIFS('Entladung des Speichers'!$C$17:$C$1001,'Entladung des Speichers'!$A$17:$A$1001,'Ergebnis (detailliert)'!A891))</f>
        <v/>
      </c>
      <c r="L891" s="156" t="str">
        <f t="shared" si="54"/>
        <v/>
      </c>
      <c r="M891" s="156" t="str">
        <f>IF(ISBLANK('Entladung des Speichers'!A891),"",'Entladung des Speichers'!C891)</f>
        <v/>
      </c>
      <c r="N891" s="155" t="str">
        <f>IF(ISBLANK('Beladung des Speichers'!A891),"",SUMIFS('Entladung des Speichers'!$E$17:$E$1001,'Entladung des Speichers'!$A$17:$A$1001,'Ergebnis (detailliert)'!$A$17:$A$300))</f>
        <v/>
      </c>
      <c r="O891" s="113" t="str">
        <f t="shared" si="55"/>
        <v/>
      </c>
      <c r="P891" s="17" t="str">
        <f>IFERROR(IF(A891="","",N891*'Ergebnis (detailliert)'!J891/'Ergebnis (detailliert)'!I891),0)</f>
        <v/>
      </c>
      <c r="Q891" s="95" t="str">
        <f t="shared" si="56"/>
        <v/>
      </c>
      <c r="R891" s="96" t="str">
        <f t="shared" si="57"/>
        <v/>
      </c>
      <c r="S891" s="97" t="str">
        <f>IF(A891="","",IF(LOOKUP(A891,Stammdaten!$A$17:$A$1001,Stammdaten!$G$17:$G$1001)="Nein",0,IF(ISBLANK('Beladung des Speichers'!A891),"",ROUND(MIN(J891,Q891)*-1,2))))</f>
        <v/>
      </c>
    </row>
    <row r="892" spans="1:19" x14ac:dyDescent="0.2">
      <c r="A892" s="98" t="str">
        <f>IF('Beladung des Speichers'!A892="","",'Beladung des Speichers'!A892)</f>
        <v/>
      </c>
      <c r="B892" s="98" t="str">
        <f>IF('Beladung des Speichers'!B892="","",'Beladung des Speichers'!B892)</f>
        <v/>
      </c>
      <c r="C892" s="150" t="str">
        <f>IF(ISBLANK('Beladung des Speichers'!A892),"",SUMIFS('Beladung des Speichers'!$C$17:$C$300,'Beladung des Speichers'!$A$17:$A$300,A892)-SUMIFS('Entladung des Speichers'!$C$17:$C$300,'Entladung des Speichers'!$A$17:$A$300,A892)+SUMIFS(Füllstände!$B$17:$B$299,Füllstände!$A$17:$A$299,A892)-SUMIFS(Füllstände!$C$17:$C$299,Füllstände!$A$17:$A$299,A892))</f>
        <v/>
      </c>
      <c r="D892" s="151" t="str">
        <f>IF(ISBLANK('Beladung des Speichers'!A892),"",C892*'Beladung des Speichers'!C892/SUMIFS('Beladung des Speichers'!$C$17:$C$300,'Beladung des Speichers'!$A$17:$A$300,A892))</f>
        <v/>
      </c>
      <c r="E892" s="152" t="str">
        <f>IF(ISBLANK('Beladung des Speichers'!A892),"",1/SUMIFS('Beladung des Speichers'!$C$17:$C$300,'Beladung des Speichers'!$A$17:$A$300,A892)*C892*SUMIF($A$17:$A$300,A892,'Beladung des Speichers'!$E$17:$E$300))</f>
        <v/>
      </c>
      <c r="F892" s="153" t="str">
        <f>IF(ISBLANK('Beladung des Speichers'!A892),"",IF(C892=0,"0,00",D892/C892*E892))</f>
        <v/>
      </c>
      <c r="G892" s="154" t="str">
        <f>IF(ISBLANK('Beladung des Speichers'!A892),"",SUMIFS('Beladung des Speichers'!$C$17:$C$300,'Beladung des Speichers'!$A$17:$A$300,A892))</f>
        <v/>
      </c>
      <c r="H892" s="112" t="str">
        <f>IF(ISBLANK('Beladung des Speichers'!A892),"",'Beladung des Speichers'!C892)</f>
        <v/>
      </c>
      <c r="I892" s="155" t="str">
        <f>IF(ISBLANK('Beladung des Speichers'!A892),"",SUMIFS('Beladung des Speichers'!$E$17:$E$1001,'Beladung des Speichers'!$A$17:$A$1001,'Ergebnis (detailliert)'!A892))</f>
        <v/>
      </c>
      <c r="J892" s="113" t="str">
        <f>IF(ISBLANK('Beladung des Speichers'!A892),"",'Beladung des Speichers'!E892)</f>
        <v/>
      </c>
      <c r="K892" s="155" t="str">
        <f>IF(ISBLANK('Beladung des Speichers'!A892),"",SUMIFS('Entladung des Speichers'!$C$17:$C$1001,'Entladung des Speichers'!$A$17:$A$1001,'Ergebnis (detailliert)'!A892))</f>
        <v/>
      </c>
      <c r="L892" s="156" t="str">
        <f t="shared" si="54"/>
        <v/>
      </c>
      <c r="M892" s="156" t="str">
        <f>IF(ISBLANK('Entladung des Speichers'!A892),"",'Entladung des Speichers'!C892)</f>
        <v/>
      </c>
      <c r="N892" s="155" t="str">
        <f>IF(ISBLANK('Beladung des Speichers'!A892),"",SUMIFS('Entladung des Speichers'!$E$17:$E$1001,'Entladung des Speichers'!$A$17:$A$1001,'Ergebnis (detailliert)'!$A$17:$A$300))</f>
        <v/>
      </c>
      <c r="O892" s="113" t="str">
        <f t="shared" si="55"/>
        <v/>
      </c>
      <c r="P892" s="17" t="str">
        <f>IFERROR(IF(A892="","",N892*'Ergebnis (detailliert)'!J892/'Ergebnis (detailliert)'!I892),0)</f>
        <v/>
      </c>
      <c r="Q892" s="95" t="str">
        <f t="shared" si="56"/>
        <v/>
      </c>
      <c r="R892" s="96" t="str">
        <f t="shared" si="57"/>
        <v/>
      </c>
      <c r="S892" s="97" t="str">
        <f>IF(A892="","",IF(LOOKUP(A892,Stammdaten!$A$17:$A$1001,Stammdaten!$G$17:$G$1001)="Nein",0,IF(ISBLANK('Beladung des Speichers'!A892),"",ROUND(MIN(J892,Q892)*-1,2))))</f>
        <v/>
      </c>
    </row>
    <row r="893" spans="1:19" x14ac:dyDescent="0.2">
      <c r="A893" s="98" t="str">
        <f>IF('Beladung des Speichers'!A893="","",'Beladung des Speichers'!A893)</f>
        <v/>
      </c>
      <c r="B893" s="98" t="str">
        <f>IF('Beladung des Speichers'!B893="","",'Beladung des Speichers'!B893)</f>
        <v/>
      </c>
      <c r="C893" s="150" t="str">
        <f>IF(ISBLANK('Beladung des Speichers'!A893),"",SUMIFS('Beladung des Speichers'!$C$17:$C$300,'Beladung des Speichers'!$A$17:$A$300,A893)-SUMIFS('Entladung des Speichers'!$C$17:$C$300,'Entladung des Speichers'!$A$17:$A$300,A893)+SUMIFS(Füllstände!$B$17:$B$299,Füllstände!$A$17:$A$299,A893)-SUMIFS(Füllstände!$C$17:$C$299,Füllstände!$A$17:$A$299,A893))</f>
        <v/>
      </c>
      <c r="D893" s="151" t="str">
        <f>IF(ISBLANK('Beladung des Speichers'!A893),"",C893*'Beladung des Speichers'!C893/SUMIFS('Beladung des Speichers'!$C$17:$C$300,'Beladung des Speichers'!$A$17:$A$300,A893))</f>
        <v/>
      </c>
      <c r="E893" s="152" t="str">
        <f>IF(ISBLANK('Beladung des Speichers'!A893),"",1/SUMIFS('Beladung des Speichers'!$C$17:$C$300,'Beladung des Speichers'!$A$17:$A$300,A893)*C893*SUMIF($A$17:$A$300,A893,'Beladung des Speichers'!$E$17:$E$300))</f>
        <v/>
      </c>
      <c r="F893" s="153" t="str">
        <f>IF(ISBLANK('Beladung des Speichers'!A893),"",IF(C893=0,"0,00",D893/C893*E893))</f>
        <v/>
      </c>
      <c r="G893" s="154" t="str">
        <f>IF(ISBLANK('Beladung des Speichers'!A893),"",SUMIFS('Beladung des Speichers'!$C$17:$C$300,'Beladung des Speichers'!$A$17:$A$300,A893))</f>
        <v/>
      </c>
      <c r="H893" s="112" t="str">
        <f>IF(ISBLANK('Beladung des Speichers'!A893),"",'Beladung des Speichers'!C893)</f>
        <v/>
      </c>
      <c r="I893" s="155" t="str">
        <f>IF(ISBLANK('Beladung des Speichers'!A893),"",SUMIFS('Beladung des Speichers'!$E$17:$E$1001,'Beladung des Speichers'!$A$17:$A$1001,'Ergebnis (detailliert)'!A893))</f>
        <v/>
      </c>
      <c r="J893" s="113" t="str">
        <f>IF(ISBLANK('Beladung des Speichers'!A893),"",'Beladung des Speichers'!E893)</f>
        <v/>
      </c>
      <c r="K893" s="155" t="str">
        <f>IF(ISBLANK('Beladung des Speichers'!A893),"",SUMIFS('Entladung des Speichers'!$C$17:$C$1001,'Entladung des Speichers'!$A$17:$A$1001,'Ergebnis (detailliert)'!A893))</f>
        <v/>
      </c>
      <c r="L893" s="156" t="str">
        <f t="shared" si="54"/>
        <v/>
      </c>
      <c r="M893" s="156" t="str">
        <f>IF(ISBLANK('Entladung des Speichers'!A893),"",'Entladung des Speichers'!C893)</f>
        <v/>
      </c>
      <c r="N893" s="155" t="str">
        <f>IF(ISBLANK('Beladung des Speichers'!A893),"",SUMIFS('Entladung des Speichers'!$E$17:$E$1001,'Entladung des Speichers'!$A$17:$A$1001,'Ergebnis (detailliert)'!$A$17:$A$300))</f>
        <v/>
      </c>
      <c r="O893" s="113" t="str">
        <f t="shared" si="55"/>
        <v/>
      </c>
      <c r="P893" s="17" t="str">
        <f>IFERROR(IF(A893="","",N893*'Ergebnis (detailliert)'!J893/'Ergebnis (detailliert)'!I893),0)</f>
        <v/>
      </c>
      <c r="Q893" s="95" t="str">
        <f t="shared" si="56"/>
        <v/>
      </c>
      <c r="R893" s="96" t="str">
        <f t="shared" si="57"/>
        <v/>
      </c>
      <c r="S893" s="97" t="str">
        <f>IF(A893="","",IF(LOOKUP(A893,Stammdaten!$A$17:$A$1001,Stammdaten!$G$17:$G$1001)="Nein",0,IF(ISBLANK('Beladung des Speichers'!A893),"",ROUND(MIN(J893,Q893)*-1,2))))</f>
        <v/>
      </c>
    </row>
    <row r="894" spans="1:19" x14ac:dyDescent="0.2">
      <c r="A894" s="98" t="str">
        <f>IF('Beladung des Speichers'!A894="","",'Beladung des Speichers'!A894)</f>
        <v/>
      </c>
      <c r="B894" s="98" t="str">
        <f>IF('Beladung des Speichers'!B894="","",'Beladung des Speichers'!B894)</f>
        <v/>
      </c>
      <c r="C894" s="150" t="str">
        <f>IF(ISBLANK('Beladung des Speichers'!A894),"",SUMIFS('Beladung des Speichers'!$C$17:$C$300,'Beladung des Speichers'!$A$17:$A$300,A894)-SUMIFS('Entladung des Speichers'!$C$17:$C$300,'Entladung des Speichers'!$A$17:$A$300,A894)+SUMIFS(Füllstände!$B$17:$B$299,Füllstände!$A$17:$A$299,A894)-SUMIFS(Füllstände!$C$17:$C$299,Füllstände!$A$17:$A$299,A894))</f>
        <v/>
      </c>
      <c r="D894" s="151" t="str">
        <f>IF(ISBLANK('Beladung des Speichers'!A894),"",C894*'Beladung des Speichers'!C894/SUMIFS('Beladung des Speichers'!$C$17:$C$300,'Beladung des Speichers'!$A$17:$A$300,A894))</f>
        <v/>
      </c>
      <c r="E894" s="152" t="str">
        <f>IF(ISBLANK('Beladung des Speichers'!A894),"",1/SUMIFS('Beladung des Speichers'!$C$17:$C$300,'Beladung des Speichers'!$A$17:$A$300,A894)*C894*SUMIF($A$17:$A$300,A894,'Beladung des Speichers'!$E$17:$E$300))</f>
        <v/>
      </c>
      <c r="F894" s="153" t="str">
        <f>IF(ISBLANK('Beladung des Speichers'!A894),"",IF(C894=0,"0,00",D894/C894*E894))</f>
        <v/>
      </c>
      <c r="G894" s="154" t="str">
        <f>IF(ISBLANK('Beladung des Speichers'!A894),"",SUMIFS('Beladung des Speichers'!$C$17:$C$300,'Beladung des Speichers'!$A$17:$A$300,A894))</f>
        <v/>
      </c>
      <c r="H894" s="112" t="str">
        <f>IF(ISBLANK('Beladung des Speichers'!A894),"",'Beladung des Speichers'!C894)</f>
        <v/>
      </c>
      <c r="I894" s="155" t="str">
        <f>IF(ISBLANK('Beladung des Speichers'!A894),"",SUMIFS('Beladung des Speichers'!$E$17:$E$1001,'Beladung des Speichers'!$A$17:$A$1001,'Ergebnis (detailliert)'!A894))</f>
        <v/>
      </c>
      <c r="J894" s="113" t="str">
        <f>IF(ISBLANK('Beladung des Speichers'!A894),"",'Beladung des Speichers'!E894)</f>
        <v/>
      </c>
      <c r="K894" s="155" t="str">
        <f>IF(ISBLANK('Beladung des Speichers'!A894),"",SUMIFS('Entladung des Speichers'!$C$17:$C$1001,'Entladung des Speichers'!$A$17:$A$1001,'Ergebnis (detailliert)'!A894))</f>
        <v/>
      </c>
      <c r="L894" s="156" t="str">
        <f t="shared" si="54"/>
        <v/>
      </c>
      <c r="M894" s="156" t="str">
        <f>IF(ISBLANK('Entladung des Speichers'!A894),"",'Entladung des Speichers'!C894)</f>
        <v/>
      </c>
      <c r="N894" s="155" t="str">
        <f>IF(ISBLANK('Beladung des Speichers'!A894),"",SUMIFS('Entladung des Speichers'!$E$17:$E$1001,'Entladung des Speichers'!$A$17:$A$1001,'Ergebnis (detailliert)'!$A$17:$A$300))</f>
        <v/>
      </c>
      <c r="O894" s="113" t="str">
        <f t="shared" si="55"/>
        <v/>
      </c>
      <c r="P894" s="17" t="str">
        <f>IFERROR(IF(A894="","",N894*'Ergebnis (detailliert)'!J894/'Ergebnis (detailliert)'!I894),0)</f>
        <v/>
      </c>
      <c r="Q894" s="95" t="str">
        <f t="shared" si="56"/>
        <v/>
      </c>
      <c r="R894" s="96" t="str">
        <f t="shared" si="57"/>
        <v/>
      </c>
      <c r="S894" s="97" t="str">
        <f>IF(A894="","",IF(LOOKUP(A894,Stammdaten!$A$17:$A$1001,Stammdaten!$G$17:$G$1001)="Nein",0,IF(ISBLANK('Beladung des Speichers'!A894),"",ROUND(MIN(J894,Q894)*-1,2))))</f>
        <v/>
      </c>
    </row>
    <row r="895" spans="1:19" x14ac:dyDescent="0.2">
      <c r="A895" s="98" t="str">
        <f>IF('Beladung des Speichers'!A895="","",'Beladung des Speichers'!A895)</f>
        <v/>
      </c>
      <c r="B895" s="98" t="str">
        <f>IF('Beladung des Speichers'!B895="","",'Beladung des Speichers'!B895)</f>
        <v/>
      </c>
      <c r="C895" s="150" t="str">
        <f>IF(ISBLANK('Beladung des Speichers'!A895),"",SUMIFS('Beladung des Speichers'!$C$17:$C$300,'Beladung des Speichers'!$A$17:$A$300,A895)-SUMIFS('Entladung des Speichers'!$C$17:$C$300,'Entladung des Speichers'!$A$17:$A$300,A895)+SUMIFS(Füllstände!$B$17:$B$299,Füllstände!$A$17:$A$299,A895)-SUMIFS(Füllstände!$C$17:$C$299,Füllstände!$A$17:$A$299,A895))</f>
        <v/>
      </c>
      <c r="D895" s="151" t="str">
        <f>IF(ISBLANK('Beladung des Speichers'!A895),"",C895*'Beladung des Speichers'!C895/SUMIFS('Beladung des Speichers'!$C$17:$C$300,'Beladung des Speichers'!$A$17:$A$300,A895))</f>
        <v/>
      </c>
      <c r="E895" s="152" t="str">
        <f>IF(ISBLANK('Beladung des Speichers'!A895),"",1/SUMIFS('Beladung des Speichers'!$C$17:$C$300,'Beladung des Speichers'!$A$17:$A$300,A895)*C895*SUMIF($A$17:$A$300,A895,'Beladung des Speichers'!$E$17:$E$300))</f>
        <v/>
      </c>
      <c r="F895" s="153" t="str">
        <f>IF(ISBLANK('Beladung des Speichers'!A895),"",IF(C895=0,"0,00",D895/C895*E895))</f>
        <v/>
      </c>
      <c r="G895" s="154" t="str">
        <f>IF(ISBLANK('Beladung des Speichers'!A895),"",SUMIFS('Beladung des Speichers'!$C$17:$C$300,'Beladung des Speichers'!$A$17:$A$300,A895))</f>
        <v/>
      </c>
      <c r="H895" s="112" t="str">
        <f>IF(ISBLANK('Beladung des Speichers'!A895),"",'Beladung des Speichers'!C895)</f>
        <v/>
      </c>
      <c r="I895" s="155" t="str">
        <f>IF(ISBLANK('Beladung des Speichers'!A895),"",SUMIFS('Beladung des Speichers'!$E$17:$E$1001,'Beladung des Speichers'!$A$17:$A$1001,'Ergebnis (detailliert)'!A895))</f>
        <v/>
      </c>
      <c r="J895" s="113" t="str">
        <f>IF(ISBLANK('Beladung des Speichers'!A895),"",'Beladung des Speichers'!E895)</f>
        <v/>
      </c>
      <c r="K895" s="155" t="str">
        <f>IF(ISBLANK('Beladung des Speichers'!A895),"",SUMIFS('Entladung des Speichers'!$C$17:$C$1001,'Entladung des Speichers'!$A$17:$A$1001,'Ergebnis (detailliert)'!A895))</f>
        <v/>
      </c>
      <c r="L895" s="156" t="str">
        <f t="shared" si="54"/>
        <v/>
      </c>
      <c r="M895" s="156" t="str">
        <f>IF(ISBLANK('Entladung des Speichers'!A895),"",'Entladung des Speichers'!C895)</f>
        <v/>
      </c>
      <c r="N895" s="155" t="str">
        <f>IF(ISBLANK('Beladung des Speichers'!A895),"",SUMIFS('Entladung des Speichers'!$E$17:$E$1001,'Entladung des Speichers'!$A$17:$A$1001,'Ergebnis (detailliert)'!$A$17:$A$300))</f>
        <v/>
      </c>
      <c r="O895" s="113" t="str">
        <f t="shared" si="55"/>
        <v/>
      </c>
      <c r="P895" s="17" t="str">
        <f>IFERROR(IF(A895="","",N895*'Ergebnis (detailliert)'!J895/'Ergebnis (detailliert)'!I895),0)</f>
        <v/>
      </c>
      <c r="Q895" s="95" t="str">
        <f t="shared" si="56"/>
        <v/>
      </c>
      <c r="R895" s="96" t="str">
        <f t="shared" si="57"/>
        <v/>
      </c>
      <c r="S895" s="97" t="str">
        <f>IF(A895="","",IF(LOOKUP(A895,Stammdaten!$A$17:$A$1001,Stammdaten!$G$17:$G$1001)="Nein",0,IF(ISBLANK('Beladung des Speichers'!A895),"",ROUND(MIN(J895,Q895)*-1,2))))</f>
        <v/>
      </c>
    </row>
    <row r="896" spans="1:19" x14ac:dyDescent="0.2">
      <c r="A896" s="98" t="str">
        <f>IF('Beladung des Speichers'!A896="","",'Beladung des Speichers'!A896)</f>
        <v/>
      </c>
      <c r="B896" s="98" t="str">
        <f>IF('Beladung des Speichers'!B896="","",'Beladung des Speichers'!B896)</f>
        <v/>
      </c>
      <c r="C896" s="150" t="str">
        <f>IF(ISBLANK('Beladung des Speichers'!A896),"",SUMIFS('Beladung des Speichers'!$C$17:$C$300,'Beladung des Speichers'!$A$17:$A$300,A896)-SUMIFS('Entladung des Speichers'!$C$17:$C$300,'Entladung des Speichers'!$A$17:$A$300,A896)+SUMIFS(Füllstände!$B$17:$B$299,Füllstände!$A$17:$A$299,A896)-SUMIFS(Füllstände!$C$17:$C$299,Füllstände!$A$17:$A$299,A896))</f>
        <v/>
      </c>
      <c r="D896" s="151" t="str">
        <f>IF(ISBLANK('Beladung des Speichers'!A896),"",C896*'Beladung des Speichers'!C896/SUMIFS('Beladung des Speichers'!$C$17:$C$300,'Beladung des Speichers'!$A$17:$A$300,A896))</f>
        <v/>
      </c>
      <c r="E896" s="152" t="str">
        <f>IF(ISBLANK('Beladung des Speichers'!A896),"",1/SUMIFS('Beladung des Speichers'!$C$17:$C$300,'Beladung des Speichers'!$A$17:$A$300,A896)*C896*SUMIF($A$17:$A$300,A896,'Beladung des Speichers'!$E$17:$E$300))</f>
        <v/>
      </c>
      <c r="F896" s="153" t="str">
        <f>IF(ISBLANK('Beladung des Speichers'!A896),"",IF(C896=0,"0,00",D896/C896*E896))</f>
        <v/>
      </c>
      <c r="G896" s="154" t="str">
        <f>IF(ISBLANK('Beladung des Speichers'!A896),"",SUMIFS('Beladung des Speichers'!$C$17:$C$300,'Beladung des Speichers'!$A$17:$A$300,A896))</f>
        <v/>
      </c>
      <c r="H896" s="112" t="str">
        <f>IF(ISBLANK('Beladung des Speichers'!A896),"",'Beladung des Speichers'!C896)</f>
        <v/>
      </c>
      <c r="I896" s="155" t="str">
        <f>IF(ISBLANK('Beladung des Speichers'!A896),"",SUMIFS('Beladung des Speichers'!$E$17:$E$1001,'Beladung des Speichers'!$A$17:$A$1001,'Ergebnis (detailliert)'!A896))</f>
        <v/>
      </c>
      <c r="J896" s="113" t="str">
        <f>IF(ISBLANK('Beladung des Speichers'!A896),"",'Beladung des Speichers'!E896)</f>
        <v/>
      </c>
      <c r="K896" s="155" t="str">
        <f>IF(ISBLANK('Beladung des Speichers'!A896),"",SUMIFS('Entladung des Speichers'!$C$17:$C$1001,'Entladung des Speichers'!$A$17:$A$1001,'Ergebnis (detailliert)'!A896))</f>
        <v/>
      </c>
      <c r="L896" s="156" t="str">
        <f t="shared" si="54"/>
        <v/>
      </c>
      <c r="M896" s="156" t="str">
        <f>IF(ISBLANK('Entladung des Speichers'!A896),"",'Entladung des Speichers'!C896)</f>
        <v/>
      </c>
      <c r="N896" s="155" t="str">
        <f>IF(ISBLANK('Beladung des Speichers'!A896),"",SUMIFS('Entladung des Speichers'!$E$17:$E$1001,'Entladung des Speichers'!$A$17:$A$1001,'Ergebnis (detailliert)'!$A$17:$A$300))</f>
        <v/>
      </c>
      <c r="O896" s="113" t="str">
        <f t="shared" si="55"/>
        <v/>
      </c>
      <c r="P896" s="17" t="str">
        <f>IFERROR(IF(A896="","",N896*'Ergebnis (detailliert)'!J896/'Ergebnis (detailliert)'!I896),0)</f>
        <v/>
      </c>
      <c r="Q896" s="95" t="str">
        <f t="shared" si="56"/>
        <v/>
      </c>
      <c r="R896" s="96" t="str">
        <f t="shared" si="57"/>
        <v/>
      </c>
      <c r="S896" s="97" t="str">
        <f>IF(A896="","",IF(LOOKUP(A896,Stammdaten!$A$17:$A$1001,Stammdaten!$G$17:$G$1001)="Nein",0,IF(ISBLANK('Beladung des Speichers'!A896),"",ROUND(MIN(J896,Q896)*-1,2))))</f>
        <v/>
      </c>
    </row>
    <row r="897" spans="1:19" x14ac:dyDescent="0.2">
      <c r="A897" s="98" t="str">
        <f>IF('Beladung des Speichers'!A897="","",'Beladung des Speichers'!A897)</f>
        <v/>
      </c>
      <c r="B897" s="98" t="str">
        <f>IF('Beladung des Speichers'!B897="","",'Beladung des Speichers'!B897)</f>
        <v/>
      </c>
      <c r="C897" s="150" t="str">
        <f>IF(ISBLANK('Beladung des Speichers'!A897),"",SUMIFS('Beladung des Speichers'!$C$17:$C$300,'Beladung des Speichers'!$A$17:$A$300,A897)-SUMIFS('Entladung des Speichers'!$C$17:$C$300,'Entladung des Speichers'!$A$17:$A$300,A897)+SUMIFS(Füllstände!$B$17:$B$299,Füllstände!$A$17:$A$299,A897)-SUMIFS(Füllstände!$C$17:$C$299,Füllstände!$A$17:$A$299,A897))</f>
        <v/>
      </c>
      <c r="D897" s="151" t="str">
        <f>IF(ISBLANK('Beladung des Speichers'!A897),"",C897*'Beladung des Speichers'!C897/SUMIFS('Beladung des Speichers'!$C$17:$C$300,'Beladung des Speichers'!$A$17:$A$300,A897))</f>
        <v/>
      </c>
      <c r="E897" s="152" t="str">
        <f>IF(ISBLANK('Beladung des Speichers'!A897),"",1/SUMIFS('Beladung des Speichers'!$C$17:$C$300,'Beladung des Speichers'!$A$17:$A$300,A897)*C897*SUMIF($A$17:$A$300,A897,'Beladung des Speichers'!$E$17:$E$300))</f>
        <v/>
      </c>
      <c r="F897" s="153" t="str">
        <f>IF(ISBLANK('Beladung des Speichers'!A897),"",IF(C897=0,"0,00",D897/C897*E897))</f>
        <v/>
      </c>
      <c r="G897" s="154" t="str">
        <f>IF(ISBLANK('Beladung des Speichers'!A897),"",SUMIFS('Beladung des Speichers'!$C$17:$C$300,'Beladung des Speichers'!$A$17:$A$300,A897))</f>
        <v/>
      </c>
      <c r="H897" s="112" t="str">
        <f>IF(ISBLANK('Beladung des Speichers'!A897),"",'Beladung des Speichers'!C897)</f>
        <v/>
      </c>
      <c r="I897" s="155" t="str">
        <f>IF(ISBLANK('Beladung des Speichers'!A897),"",SUMIFS('Beladung des Speichers'!$E$17:$E$1001,'Beladung des Speichers'!$A$17:$A$1001,'Ergebnis (detailliert)'!A897))</f>
        <v/>
      </c>
      <c r="J897" s="113" t="str">
        <f>IF(ISBLANK('Beladung des Speichers'!A897),"",'Beladung des Speichers'!E897)</f>
        <v/>
      </c>
      <c r="K897" s="155" t="str">
        <f>IF(ISBLANK('Beladung des Speichers'!A897),"",SUMIFS('Entladung des Speichers'!$C$17:$C$1001,'Entladung des Speichers'!$A$17:$A$1001,'Ergebnis (detailliert)'!A897))</f>
        <v/>
      </c>
      <c r="L897" s="156" t="str">
        <f t="shared" si="54"/>
        <v/>
      </c>
      <c r="M897" s="156" t="str">
        <f>IF(ISBLANK('Entladung des Speichers'!A897),"",'Entladung des Speichers'!C897)</f>
        <v/>
      </c>
      <c r="N897" s="155" t="str">
        <f>IF(ISBLANK('Beladung des Speichers'!A897),"",SUMIFS('Entladung des Speichers'!$E$17:$E$1001,'Entladung des Speichers'!$A$17:$A$1001,'Ergebnis (detailliert)'!$A$17:$A$300))</f>
        <v/>
      </c>
      <c r="O897" s="113" t="str">
        <f t="shared" si="55"/>
        <v/>
      </c>
      <c r="P897" s="17" t="str">
        <f>IFERROR(IF(A897="","",N897*'Ergebnis (detailliert)'!J897/'Ergebnis (detailliert)'!I897),0)</f>
        <v/>
      </c>
      <c r="Q897" s="95" t="str">
        <f t="shared" si="56"/>
        <v/>
      </c>
      <c r="R897" s="96" t="str">
        <f t="shared" si="57"/>
        <v/>
      </c>
      <c r="S897" s="97" t="str">
        <f>IF(A897="","",IF(LOOKUP(A897,Stammdaten!$A$17:$A$1001,Stammdaten!$G$17:$G$1001)="Nein",0,IF(ISBLANK('Beladung des Speichers'!A897),"",ROUND(MIN(J897,Q897)*-1,2))))</f>
        <v/>
      </c>
    </row>
    <row r="898" spans="1:19" x14ac:dyDescent="0.2">
      <c r="A898" s="98" t="str">
        <f>IF('Beladung des Speichers'!A898="","",'Beladung des Speichers'!A898)</f>
        <v/>
      </c>
      <c r="B898" s="98" t="str">
        <f>IF('Beladung des Speichers'!B898="","",'Beladung des Speichers'!B898)</f>
        <v/>
      </c>
      <c r="C898" s="150" t="str">
        <f>IF(ISBLANK('Beladung des Speichers'!A898),"",SUMIFS('Beladung des Speichers'!$C$17:$C$300,'Beladung des Speichers'!$A$17:$A$300,A898)-SUMIFS('Entladung des Speichers'!$C$17:$C$300,'Entladung des Speichers'!$A$17:$A$300,A898)+SUMIFS(Füllstände!$B$17:$B$299,Füllstände!$A$17:$A$299,A898)-SUMIFS(Füllstände!$C$17:$C$299,Füllstände!$A$17:$A$299,A898))</f>
        <v/>
      </c>
      <c r="D898" s="151" t="str">
        <f>IF(ISBLANK('Beladung des Speichers'!A898),"",C898*'Beladung des Speichers'!C898/SUMIFS('Beladung des Speichers'!$C$17:$C$300,'Beladung des Speichers'!$A$17:$A$300,A898))</f>
        <v/>
      </c>
      <c r="E898" s="152" t="str">
        <f>IF(ISBLANK('Beladung des Speichers'!A898),"",1/SUMIFS('Beladung des Speichers'!$C$17:$C$300,'Beladung des Speichers'!$A$17:$A$300,A898)*C898*SUMIF($A$17:$A$300,A898,'Beladung des Speichers'!$E$17:$E$300))</f>
        <v/>
      </c>
      <c r="F898" s="153" t="str">
        <f>IF(ISBLANK('Beladung des Speichers'!A898),"",IF(C898=0,"0,00",D898/C898*E898))</f>
        <v/>
      </c>
      <c r="G898" s="154" t="str">
        <f>IF(ISBLANK('Beladung des Speichers'!A898),"",SUMIFS('Beladung des Speichers'!$C$17:$C$300,'Beladung des Speichers'!$A$17:$A$300,A898))</f>
        <v/>
      </c>
      <c r="H898" s="112" t="str">
        <f>IF(ISBLANK('Beladung des Speichers'!A898),"",'Beladung des Speichers'!C898)</f>
        <v/>
      </c>
      <c r="I898" s="155" t="str">
        <f>IF(ISBLANK('Beladung des Speichers'!A898),"",SUMIFS('Beladung des Speichers'!$E$17:$E$1001,'Beladung des Speichers'!$A$17:$A$1001,'Ergebnis (detailliert)'!A898))</f>
        <v/>
      </c>
      <c r="J898" s="113" t="str">
        <f>IF(ISBLANK('Beladung des Speichers'!A898),"",'Beladung des Speichers'!E898)</f>
        <v/>
      </c>
      <c r="K898" s="155" t="str">
        <f>IF(ISBLANK('Beladung des Speichers'!A898),"",SUMIFS('Entladung des Speichers'!$C$17:$C$1001,'Entladung des Speichers'!$A$17:$A$1001,'Ergebnis (detailliert)'!A898))</f>
        <v/>
      </c>
      <c r="L898" s="156" t="str">
        <f t="shared" si="54"/>
        <v/>
      </c>
      <c r="M898" s="156" t="str">
        <f>IF(ISBLANK('Entladung des Speichers'!A898),"",'Entladung des Speichers'!C898)</f>
        <v/>
      </c>
      <c r="N898" s="155" t="str">
        <f>IF(ISBLANK('Beladung des Speichers'!A898),"",SUMIFS('Entladung des Speichers'!$E$17:$E$1001,'Entladung des Speichers'!$A$17:$A$1001,'Ergebnis (detailliert)'!$A$17:$A$300))</f>
        <v/>
      </c>
      <c r="O898" s="113" t="str">
        <f t="shared" si="55"/>
        <v/>
      </c>
      <c r="P898" s="17" t="str">
        <f>IFERROR(IF(A898="","",N898*'Ergebnis (detailliert)'!J898/'Ergebnis (detailliert)'!I898),0)</f>
        <v/>
      </c>
      <c r="Q898" s="95" t="str">
        <f t="shared" si="56"/>
        <v/>
      </c>
      <c r="R898" s="96" t="str">
        <f t="shared" si="57"/>
        <v/>
      </c>
      <c r="S898" s="97" t="str">
        <f>IF(A898="","",IF(LOOKUP(A898,Stammdaten!$A$17:$A$1001,Stammdaten!$G$17:$G$1001)="Nein",0,IF(ISBLANK('Beladung des Speichers'!A898),"",ROUND(MIN(J898,Q898)*-1,2))))</f>
        <v/>
      </c>
    </row>
    <row r="899" spans="1:19" x14ac:dyDescent="0.2">
      <c r="A899" s="98" t="str">
        <f>IF('Beladung des Speichers'!A899="","",'Beladung des Speichers'!A899)</f>
        <v/>
      </c>
      <c r="B899" s="98" t="str">
        <f>IF('Beladung des Speichers'!B899="","",'Beladung des Speichers'!B899)</f>
        <v/>
      </c>
      <c r="C899" s="150" t="str">
        <f>IF(ISBLANK('Beladung des Speichers'!A899),"",SUMIFS('Beladung des Speichers'!$C$17:$C$300,'Beladung des Speichers'!$A$17:$A$300,A899)-SUMIFS('Entladung des Speichers'!$C$17:$C$300,'Entladung des Speichers'!$A$17:$A$300,A899)+SUMIFS(Füllstände!$B$17:$B$299,Füllstände!$A$17:$A$299,A899)-SUMIFS(Füllstände!$C$17:$C$299,Füllstände!$A$17:$A$299,A899))</f>
        <v/>
      </c>
      <c r="D899" s="151" t="str">
        <f>IF(ISBLANK('Beladung des Speichers'!A899),"",C899*'Beladung des Speichers'!C899/SUMIFS('Beladung des Speichers'!$C$17:$C$300,'Beladung des Speichers'!$A$17:$A$300,A899))</f>
        <v/>
      </c>
      <c r="E899" s="152" t="str">
        <f>IF(ISBLANK('Beladung des Speichers'!A899),"",1/SUMIFS('Beladung des Speichers'!$C$17:$C$300,'Beladung des Speichers'!$A$17:$A$300,A899)*C899*SUMIF($A$17:$A$300,A899,'Beladung des Speichers'!$E$17:$E$300))</f>
        <v/>
      </c>
      <c r="F899" s="153" t="str">
        <f>IF(ISBLANK('Beladung des Speichers'!A899),"",IF(C899=0,"0,00",D899/C899*E899))</f>
        <v/>
      </c>
      <c r="G899" s="154" t="str">
        <f>IF(ISBLANK('Beladung des Speichers'!A899),"",SUMIFS('Beladung des Speichers'!$C$17:$C$300,'Beladung des Speichers'!$A$17:$A$300,A899))</f>
        <v/>
      </c>
      <c r="H899" s="112" t="str">
        <f>IF(ISBLANK('Beladung des Speichers'!A899),"",'Beladung des Speichers'!C899)</f>
        <v/>
      </c>
      <c r="I899" s="155" t="str">
        <f>IF(ISBLANK('Beladung des Speichers'!A899),"",SUMIFS('Beladung des Speichers'!$E$17:$E$1001,'Beladung des Speichers'!$A$17:$A$1001,'Ergebnis (detailliert)'!A899))</f>
        <v/>
      </c>
      <c r="J899" s="113" t="str">
        <f>IF(ISBLANK('Beladung des Speichers'!A899),"",'Beladung des Speichers'!E899)</f>
        <v/>
      </c>
      <c r="K899" s="155" t="str">
        <f>IF(ISBLANK('Beladung des Speichers'!A899),"",SUMIFS('Entladung des Speichers'!$C$17:$C$1001,'Entladung des Speichers'!$A$17:$A$1001,'Ergebnis (detailliert)'!A899))</f>
        <v/>
      </c>
      <c r="L899" s="156" t="str">
        <f t="shared" si="54"/>
        <v/>
      </c>
      <c r="M899" s="156" t="str">
        <f>IF(ISBLANK('Entladung des Speichers'!A899),"",'Entladung des Speichers'!C899)</f>
        <v/>
      </c>
      <c r="N899" s="155" t="str">
        <f>IF(ISBLANK('Beladung des Speichers'!A899),"",SUMIFS('Entladung des Speichers'!$E$17:$E$1001,'Entladung des Speichers'!$A$17:$A$1001,'Ergebnis (detailliert)'!$A$17:$A$300))</f>
        <v/>
      </c>
      <c r="O899" s="113" t="str">
        <f t="shared" si="55"/>
        <v/>
      </c>
      <c r="P899" s="17" t="str">
        <f>IFERROR(IF(A899="","",N899*'Ergebnis (detailliert)'!J899/'Ergebnis (detailliert)'!I899),0)</f>
        <v/>
      </c>
      <c r="Q899" s="95" t="str">
        <f t="shared" si="56"/>
        <v/>
      </c>
      <c r="R899" s="96" t="str">
        <f t="shared" si="57"/>
        <v/>
      </c>
      <c r="S899" s="97" t="str">
        <f>IF(A899="","",IF(LOOKUP(A899,Stammdaten!$A$17:$A$1001,Stammdaten!$G$17:$G$1001)="Nein",0,IF(ISBLANK('Beladung des Speichers'!A899),"",ROUND(MIN(J899,Q899)*-1,2))))</f>
        <v/>
      </c>
    </row>
    <row r="900" spans="1:19" x14ac:dyDescent="0.2">
      <c r="A900" s="98" t="str">
        <f>IF('Beladung des Speichers'!A900="","",'Beladung des Speichers'!A900)</f>
        <v/>
      </c>
      <c r="B900" s="98" t="str">
        <f>IF('Beladung des Speichers'!B900="","",'Beladung des Speichers'!B900)</f>
        <v/>
      </c>
      <c r="C900" s="150" t="str">
        <f>IF(ISBLANK('Beladung des Speichers'!A900),"",SUMIFS('Beladung des Speichers'!$C$17:$C$300,'Beladung des Speichers'!$A$17:$A$300,A900)-SUMIFS('Entladung des Speichers'!$C$17:$C$300,'Entladung des Speichers'!$A$17:$A$300,A900)+SUMIFS(Füllstände!$B$17:$B$299,Füllstände!$A$17:$A$299,A900)-SUMIFS(Füllstände!$C$17:$C$299,Füllstände!$A$17:$A$299,A900))</f>
        <v/>
      </c>
      <c r="D900" s="151" t="str">
        <f>IF(ISBLANK('Beladung des Speichers'!A900),"",C900*'Beladung des Speichers'!C900/SUMIFS('Beladung des Speichers'!$C$17:$C$300,'Beladung des Speichers'!$A$17:$A$300,A900))</f>
        <v/>
      </c>
      <c r="E900" s="152" t="str">
        <f>IF(ISBLANK('Beladung des Speichers'!A900),"",1/SUMIFS('Beladung des Speichers'!$C$17:$C$300,'Beladung des Speichers'!$A$17:$A$300,A900)*C900*SUMIF($A$17:$A$300,A900,'Beladung des Speichers'!$E$17:$E$300))</f>
        <v/>
      </c>
      <c r="F900" s="153" t="str">
        <f>IF(ISBLANK('Beladung des Speichers'!A900),"",IF(C900=0,"0,00",D900/C900*E900))</f>
        <v/>
      </c>
      <c r="G900" s="154" t="str">
        <f>IF(ISBLANK('Beladung des Speichers'!A900),"",SUMIFS('Beladung des Speichers'!$C$17:$C$300,'Beladung des Speichers'!$A$17:$A$300,A900))</f>
        <v/>
      </c>
      <c r="H900" s="112" t="str">
        <f>IF(ISBLANK('Beladung des Speichers'!A900),"",'Beladung des Speichers'!C900)</f>
        <v/>
      </c>
      <c r="I900" s="155" t="str">
        <f>IF(ISBLANK('Beladung des Speichers'!A900),"",SUMIFS('Beladung des Speichers'!$E$17:$E$1001,'Beladung des Speichers'!$A$17:$A$1001,'Ergebnis (detailliert)'!A900))</f>
        <v/>
      </c>
      <c r="J900" s="113" t="str">
        <f>IF(ISBLANK('Beladung des Speichers'!A900),"",'Beladung des Speichers'!E900)</f>
        <v/>
      </c>
      <c r="K900" s="155" t="str">
        <f>IF(ISBLANK('Beladung des Speichers'!A900),"",SUMIFS('Entladung des Speichers'!$C$17:$C$1001,'Entladung des Speichers'!$A$17:$A$1001,'Ergebnis (detailliert)'!A900))</f>
        <v/>
      </c>
      <c r="L900" s="156" t="str">
        <f t="shared" si="54"/>
        <v/>
      </c>
      <c r="M900" s="156" t="str">
        <f>IF(ISBLANK('Entladung des Speichers'!A900),"",'Entladung des Speichers'!C900)</f>
        <v/>
      </c>
      <c r="N900" s="155" t="str">
        <f>IF(ISBLANK('Beladung des Speichers'!A900),"",SUMIFS('Entladung des Speichers'!$E$17:$E$1001,'Entladung des Speichers'!$A$17:$A$1001,'Ergebnis (detailliert)'!$A$17:$A$300))</f>
        <v/>
      </c>
      <c r="O900" s="113" t="str">
        <f t="shared" si="55"/>
        <v/>
      </c>
      <c r="P900" s="17" t="str">
        <f>IFERROR(IF(A900="","",N900*'Ergebnis (detailliert)'!J900/'Ergebnis (detailliert)'!I900),0)</f>
        <v/>
      </c>
      <c r="Q900" s="95" t="str">
        <f t="shared" si="56"/>
        <v/>
      </c>
      <c r="R900" s="96" t="str">
        <f t="shared" si="57"/>
        <v/>
      </c>
      <c r="S900" s="97" t="str">
        <f>IF(A900="","",IF(LOOKUP(A900,Stammdaten!$A$17:$A$1001,Stammdaten!$G$17:$G$1001)="Nein",0,IF(ISBLANK('Beladung des Speichers'!A900),"",ROUND(MIN(J900,Q900)*-1,2))))</f>
        <v/>
      </c>
    </row>
    <row r="901" spans="1:19" x14ac:dyDescent="0.2">
      <c r="A901" s="98" t="str">
        <f>IF('Beladung des Speichers'!A901="","",'Beladung des Speichers'!A901)</f>
        <v/>
      </c>
      <c r="B901" s="98" t="str">
        <f>IF('Beladung des Speichers'!B901="","",'Beladung des Speichers'!B901)</f>
        <v/>
      </c>
      <c r="C901" s="150" t="str">
        <f>IF(ISBLANK('Beladung des Speichers'!A901),"",SUMIFS('Beladung des Speichers'!$C$17:$C$300,'Beladung des Speichers'!$A$17:$A$300,A901)-SUMIFS('Entladung des Speichers'!$C$17:$C$300,'Entladung des Speichers'!$A$17:$A$300,A901)+SUMIFS(Füllstände!$B$17:$B$299,Füllstände!$A$17:$A$299,A901)-SUMIFS(Füllstände!$C$17:$C$299,Füllstände!$A$17:$A$299,A901))</f>
        <v/>
      </c>
      <c r="D901" s="151" t="str">
        <f>IF(ISBLANK('Beladung des Speichers'!A901),"",C901*'Beladung des Speichers'!C901/SUMIFS('Beladung des Speichers'!$C$17:$C$300,'Beladung des Speichers'!$A$17:$A$300,A901))</f>
        <v/>
      </c>
      <c r="E901" s="152" t="str">
        <f>IF(ISBLANK('Beladung des Speichers'!A901),"",1/SUMIFS('Beladung des Speichers'!$C$17:$C$300,'Beladung des Speichers'!$A$17:$A$300,A901)*C901*SUMIF($A$17:$A$300,A901,'Beladung des Speichers'!$E$17:$E$300))</f>
        <v/>
      </c>
      <c r="F901" s="153" t="str">
        <f>IF(ISBLANK('Beladung des Speichers'!A901),"",IF(C901=0,"0,00",D901/C901*E901))</f>
        <v/>
      </c>
      <c r="G901" s="154" t="str">
        <f>IF(ISBLANK('Beladung des Speichers'!A901),"",SUMIFS('Beladung des Speichers'!$C$17:$C$300,'Beladung des Speichers'!$A$17:$A$300,A901))</f>
        <v/>
      </c>
      <c r="H901" s="112" t="str">
        <f>IF(ISBLANK('Beladung des Speichers'!A901),"",'Beladung des Speichers'!C901)</f>
        <v/>
      </c>
      <c r="I901" s="155" t="str">
        <f>IF(ISBLANK('Beladung des Speichers'!A901),"",SUMIFS('Beladung des Speichers'!$E$17:$E$1001,'Beladung des Speichers'!$A$17:$A$1001,'Ergebnis (detailliert)'!A901))</f>
        <v/>
      </c>
      <c r="J901" s="113" t="str">
        <f>IF(ISBLANK('Beladung des Speichers'!A901),"",'Beladung des Speichers'!E901)</f>
        <v/>
      </c>
      <c r="K901" s="155" t="str">
        <f>IF(ISBLANK('Beladung des Speichers'!A901),"",SUMIFS('Entladung des Speichers'!$C$17:$C$1001,'Entladung des Speichers'!$A$17:$A$1001,'Ergebnis (detailliert)'!A901))</f>
        <v/>
      </c>
      <c r="L901" s="156" t="str">
        <f t="shared" si="54"/>
        <v/>
      </c>
      <c r="M901" s="156" t="str">
        <f>IF(ISBLANK('Entladung des Speichers'!A901),"",'Entladung des Speichers'!C901)</f>
        <v/>
      </c>
      <c r="N901" s="155" t="str">
        <f>IF(ISBLANK('Beladung des Speichers'!A901),"",SUMIFS('Entladung des Speichers'!$E$17:$E$1001,'Entladung des Speichers'!$A$17:$A$1001,'Ergebnis (detailliert)'!$A$17:$A$300))</f>
        <v/>
      </c>
      <c r="O901" s="113" t="str">
        <f t="shared" si="55"/>
        <v/>
      </c>
      <c r="P901" s="17" t="str">
        <f>IFERROR(IF(A901="","",N901*'Ergebnis (detailliert)'!J901/'Ergebnis (detailliert)'!I901),0)</f>
        <v/>
      </c>
      <c r="Q901" s="95" t="str">
        <f t="shared" si="56"/>
        <v/>
      </c>
      <c r="R901" s="96" t="str">
        <f t="shared" si="57"/>
        <v/>
      </c>
      <c r="S901" s="97" t="str">
        <f>IF(A901="","",IF(LOOKUP(A901,Stammdaten!$A$17:$A$1001,Stammdaten!$G$17:$G$1001)="Nein",0,IF(ISBLANK('Beladung des Speichers'!A901),"",ROUND(MIN(J901,Q901)*-1,2))))</f>
        <v/>
      </c>
    </row>
    <row r="902" spans="1:19" x14ac:dyDescent="0.2">
      <c r="A902" s="98" t="str">
        <f>IF('Beladung des Speichers'!A902="","",'Beladung des Speichers'!A902)</f>
        <v/>
      </c>
      <c r="B902" s="98" t="str">
        <f>IF('Beladung des Speichers'!B902="","",'Beladung des Speichers'!B902)</f>
        <v/>
      </c>
      <c r="C902" s="150" t="str">
        <f>IF(ISBLANK('Beladung des Speichers'!A902),"",SUMIFS('Beladung des Speichers'!$C$17:$C$300,'Beladung des Speichers'!$A$17:$A$300,A902)-SUMIFS('Entladung des Speichers'!$C$17:$C$300,'Entladung des Speichers'!$A$17:$A$300,A902)+SUMIFS(Füllstände!$B$17:$B$299,Füllstände!$A$17:$A$299,A902)-SUMIFS(Füllstände!$C$17:$C$299,Füllstände!$A$17:$A$299,A902))</f>
        <v/>
      </c>
      <c r="D902" s="151" t="str">
        <f>IF(ISBLANK('Beladung des Speichers'!A902),"",C902*'Beladung des Speichers'!C902/SUMIFS('Beladung des Speichers'!$C$17:$C$300,'Beladung des Speichers'!$A$17:$A$300,A902))</f>
        <v/>
      </c>
      <c r="E902" s="152" t="str">
        <f>IF(ISBLANK('Beladung des Speichers'!A902),"",1/SUMIFS('Beladung des Speichers'!$C$17:$C$300,'Beladung des Speichers'!$A$17:$A$300,A902)*C902*SUMIF($A$17:$A$300,A902,'Beladung des Speichers'!$E$17:$E$300))</f>
        <v/>
      </c>
      <c r="F902" s="153" t="str">
        <f>IF(ISBLANK('Beladung des Speichers'!A902),"",IF(C902=0,"0,00",D902/C902*E902))</f>
        <v/>
      </c>
      <c r="G902" s="154" t="str">
        <f>IF(ISBLANK('Beladung des Speichers'!A902),"",SUMIFS('Beladung des Speichers'!$C$17:$C$300,'Beladung des Speichers'!$A$17:$A$300,A902))</f>
        <v/>
      </c>
      <c r="H902" s="112" t="str">
        <f>IF(ISBLANK('Beladung des Speichers'!A902),"",'Beladung des Speichers'!C902)</f>
        <v/>
      </c>
      <c r="I902" s="155" t="str">
        <f>IF(ISBLANK('Beladung des Speichers'!A902),"",SUMIFS('Beladung des Speichers'!$E$17:$E$1001,'Beladung des Speichers'!$A$17:$A$1001,'Ergebnis (detailliert)'!A902))</f>
        <v/>
      </c>
      <c r="J902" s="113" t="str">
        <f>IF(ISBLANK('Beladung des Speichers'!A902),"",'Beladung des Speichers'!E902)</f>
        <v/>
      </c>
      <c r="K902" s="155" t="str">
        <f>IF(ISBLANK('Beladung des Speichers'!A902),"",SUMIFS('Entladung des Speichers'!$C$17:$C$1001,'Entladung des Speichers'!$A$17:$A$1001,'Ergebnis (detailliert)'!A902))</f>
        <v/>
      </c>
      <c r="L902" s="156" t="str">
        <f t="shared" si="54"/>
        <v/>
      </c>
      <c r="M902" s="156" t="str">
        <f>IF(ISBLANK('Entladung des Speichers'!A902),"",'Entladung des Speichers'!C902)</f>
        <v/>
      </c>
      <c r="N902" s="155" t="str">
        <f>IF(ISBLANK('Beladung des Speichers'!A902),"",SUMIFS('Entladung des Speichers'!$E$17:$E$1001,'Entladung des Speichers'!$A$17:$A$1001,'Ergebnis (detailliert)'!$A$17:$A$300))</f>
        <v/>
      </c>
      <c r="O902" s="113" t="str">
        <f t="shared" si="55"/>
        <v/>
      </c>
      <c r="P902" s="17" t="str">
        <f>IFERROR(IF(A902="","",N902*'Ergebnis (detailliert)'!J902/'Ergebnis (detailliert)'!I902),0)</f>
        <v/>
      </c>
      <c r="Q902" s="95" t="str">
        <f t="shared" si="56"/>
        <v/>
      </c>
      <c r="R902" s="96" t="str">
        <f t="shared" si="57"/>
        <v/>
      </c>
      <c r="S902" s="97" t="str">
        <f>IF(A902="","",IF(LOOKUP(A902,Stammdaten!$A$17:$A$1001,Stammdaten!$G$17:$G$1001)="Nein",0,IF(ISBLANK('Beladung des Speichers'!A902),"",ROUND(MIN(J902,Q902)*-1,2))))</f>
        <v/>
      </c>
    </row>
    <row r="903" spans="1:19" x14ac:dyDescent="0.2">
      <c r="A903" s="98" t="str">
        <f>IF('Beladung des Speichers'!A903="","",'Beladung des Speichers'!A903)</f>
        <v/>
      </c>
      <c r="B903" s="98" t="str">
        <f>IF('Beladung des Speichers'!B903="","",'Beladung des Speichers'!B903)</f>
        <v/>
      </c>
      <c r="C903" s="150" t="str">
        <f>IF(ISBLANK('Beladung des Speichers'!A903),"",SUMIFS('Beladung des Speichers'!$C$17:$C$300,'Beladung des Speichers'!$A$17:$A$300,A903)-SUMIFS('Entladung des Speichers'!$C$17:$C$300,'Entladung des Speichers'!$A$17:$A$300,A903)+SUMIFS(Füllstände!$B$17:$B$299,Füllstände!$A$17:$A$299,A903)-SUMIFS(Füllstände!$C$17:$C$299,Füllstände!$A$17:$A$299,A903))</f>
        <v/>
      </c>
      <c r="D903" s="151" t="str">
        <f>IF(ISBLANK('Beladung des Speichers'!A903),"",C903*'Beladung des Speichers'!C903/SUMIFS('Beladung des Speichers'!$C$17:$C$300,'Beladung des Speichers'!$A$17:$A$300,A903))</f>
        <v/>
      </c>
      <c r="E903" s="152" t="str">
        <f>IF(ISBLANK('Beladung des Speichers'!A903),"",1/SUMIFS('Beladung des Speichers'!$C$17:$C$300,'Beladung des Speichers'!$A$17:$A$300,A903)*C903*SUMIF($A$17:$A$300,A903,'Beladung des Speichers'!$E$17:$E$300))</f>
        <v/>
      </c>
      <c r="F903" s="153" t="str">
        <f>IF(ISBLANK('Beladung des Speichers'!A903),"",IF(C903=0,"0,00",D903/C903*E903))</f>
        <v/>
      </c>
      <c r="G903" s="154" t="str">
        <f>IF(ISBLANK('Beladung des Speichers'!A903),"",SUMIFS('Beladung des Speichers'!$C$17:$C$300,'Beladung des Speichers'!$A$17:$A$300,A903))</f>
        <v/>
      </c>
      <c r="H903" s="112" t="str">
        <f>IF(ISBLANK('Beladung des Speichers'!A903),"",'Beladung des Speichers'!C903)</f>
        <v/>
      </c>
      <c r="I903" s="155" t="str">
        <f>IF(ISBLANK('Beladung des Speichers'!A903),"",SUMIFS('Beladung des Speichers'!$E$17:$E$1001,'Beladung des Speichers'!$A$17:$A$1001,'Ergebnis (detailliert)'!A903))</f>
        <v/>
      </c>
      <c r="J903" s="113" t="str">
        <f>IF(ISBLANK('Beladung des Speichers'!A903),"",'Beladung des Speichers'!E903)</f>
        <v/>
      </c>
      <c r="K903" s="155" t="str">
        <f>IF(ISBLANK('Beladung des Speichers'!A903),"",SUMIFS('Entladung des Speichers'!$C$17:$C$1001,'Entladung des Speichers'!$A$17:$A$1001,'Ergebnis (detailliert)'!A903))</f>
        <v/>
      </c>
      <c r="L903" s="156" t="str">
        <f t="shared" si="54"/>
        <v/>
      </c>
      <c r="M903" s="156" t="str">
        <f>IF(ISBLANK('Entladung des Speichers'!A903),"",'Entladung des Speichers'!C903)</f>
        <v/>
      </c>
      <c r="N903" s="155" t="str">
        <f>IF(ISBLANK('Beladung des Speichers'!A903),"",SUMIFS('Entladung des Speichers'!$E$17:$E$1001,'Entladung des Speichers'!$A$17:$A$1001,'Ergebnis (detailliert)'!$A$17:$A$300))</f>
        <v/>
      </c>
      <c r="O903" s="113" t="str">
        <f t="shared" si="55"/>
        <v/>
      </c>
      <c r="P903" s="17" t="str">
        <f>IFERROR(IF(A903="","",N903*'Ergebnis (detailliert)'!J903/'Ergebnis (detailliert)'!I903),0)</f>
        <v/>
      </c>
      <c r="Q903" s="95" t="str">
        <f t="shared" si="56"/>
        <v/>
      </c>
      <c r="R903" s="96" t="str">
        <f t="shared" si="57"/>
        <v/>
      </c>
      <c r="S903" s="97" t="str">
        <f>IF(A903="","",IF(LOOKUP(A903,Stammdaten!$A$17:$A$1001,Stammdaten!$G$17:$G$1001)="Nein",0,IF(ISBLANK('Beladung des Speichers'!A903),"",ROUND(MIN(J903,Q903)*-1,2))))</f>
        <v/>
      </c>
    </row>
    <row r="904" spans="1:19" x14ac:dyDescent="0.2">
      <c r="A904" s="98" t="str">
        <f>IF('Beladung des Speichers'!A904="","",'Beladung des Speichers'!A904)</f>
        <v/>
      </c>
      <c r="B904" s="98" t="str">
        <f>IF('Beladung des Speichers'!B904="","",'Beladung des Speichers'!B904)</f>
        <v/>
      </c>
      <c r="C904" s="150" t="str">
        <f>IF(ISBLANK('Beladung des Speichers'!A904),"",SUMIFS('Beladung des Speichers'!$C$17:$C$300,'Beladung des Speichers'!$A$17:$A$300,A904)-SUMIFS('Entladung des Speichers'!$C$17:$C$300,'Entladung des Speichers'!$A$17:$A$300,A904)+SUMIFS(Füllstände!$B$17:$B$299,Füllstände!$A$17:$A$299,A904)-SUMIFS(Füllstände!$C$17:$C$299,Füllstände!$A$17:$A$299,A904))</f>
        <v/>
      </c>
      <c r="D904" s="151" t="str">
        <f>IF(ISBLANK('Beladung des Speichers'!A904),"",C904*'Beladung des Speichers'!C904/SUMIFS('Beladung des Speichers'!$C$17:$C$300,'Beladung des Speichers'!$A$17:$A$300,A904))</f>
        <v/>
      </c>
      <c r="E904" s="152" t="str">
        <f>IF(ISBLANK('Beladung des Speichers'!A904),"",1/SUMIFS('Beladung des Speichers'!$C$17:$C$300,'Beladung des Speichers'!$A$17:$A$300,A904)*C904*SUMIF($A$17:$A$300,A904,'Beladung des Speichers'!$E$17:$E$300))</f>
        <v/>
      </c>
      <c r="F904" s="153" t="str">
        <f>IF(ISBLANK('Beladung des Speichers'!A904),"",IF(C904=0,"0,00",D904/C904*E904))</f>
        <v/>
      </c>
      <c r="G904" s="154" t="str">
        <f>IF(ISBLANK('Beladung des Speichers'!A904),"",SUMIFS('Beladung des Speichers'!$C$17:$C$300,'Beladung des Speichers'!$A$17:$A$300,A904))</f>
        <v/>
      </c>
      <c r="H904" s="112" t="str">
        <f>IF(ISBLANK('Beladung des Speichers'!A904),"",'Beladung des Speichers'!C904)</f>
        <v/>
      </c>
      <c r="I904" s="155" t="str">
        <f>IF(ISBLANK('Beladung des Speichers'!A904),"",SUMIFS('Beladung des Speichers'!$E$17:$E$1001,'Beladung des Speichers'!$A$17:$A$1001,'Ergebnis (detailliert)'!A904))</f>
        <v/>
      </c>
      <c r="J904" s="113" t="str">
        <f>IF(ISBLANK('Beladung des Speichers'!A904),"",'Beladung des Speichers'!E904)</f>
        <v/>
      </c>
      <c r="K904" s="155" t="str">
        <f>IF(ISBLANK('Beladung des Speichers'!A904),"",SUMIFS('Entladung des Speichers'!$C$17:$C$1001,'Entladung des Speichers'!$A$17:$A$1001,'Ergebnis (detailliert)'!A904))</f>
        <v/>
      </c>
      <c r="L904" s="156" t="str">
        <f t="shared" si="54"/>
        <v/>
      </c>
      <c r="M904" s="156" t="str">
        <f>IF(ISBLANK('Entladung des Speichers'!A904),"",'Entladung des Speichers'!C904)</f>
        <v/>
      </c>
      <c r="N904" s="155" t="str">
        <f>IF(ISBLANK('Beladung des Speichers'!A904),"",SUMIFS('Entladung des Speichers'!$E$17:$E$1001,'Entladung des Speichers'!$A$17:$A$1001,'Ergebnis (detailliert)'!$A$17:$A$300))</f>
        <v/>
      </c>
      <c r="O904" s="113" t="str">
        <f t="shared" si="55"/>
        <v/>
      </c>
      <c r="P904" s="17" t="str">
        <f>IFERROR(IF(A904="","",N904*'Ergebnis (detailliert)'!J904/'Ergebnis (detailliert)'!I904),0)</f>
        <v/>
      </c>
      <c r="Q904" s="95" t="str">
        <f t="shared" si="56"/>
        <v/>
      </c>
      <c r="R904" s="96" t="str">
        <f t="shared" si="57"/>
        <v/>
      </c>
      <c r="S904" s="97" t="str">
        <f>IF(A904="","",IF(LOOKUP(A904,Stammdaten!$A$17:$A$1001,Stammdaten!$G$17:$G$1001)="Nein",0,IF(ISBLANK('Beladung des Speichers'!A904),"",ROUND(MIN(J904,Q904)*-1,2))))</f>
        <v/>
      </c>
    </row>
    <row r="905" spans="1:19" x14ac:dyDescent="0.2">
      <c r="A905" s="98" t="str">
        <f>IF('Beladung des Speichers'!A905="","",'Beladung des Speichers'!A905)</f>
        <v/>
      </c>
      <c r="B905" s="98" t="str">
        <f>IF('Beladung des Speichers'!B905="","",'Beladung des Speichers'!B905)</f>
        <v/>
      </c>
      <c r="C905" s="150" t="str">
        <f>IF(ISBLANK('Beladung des Speichers'!A905),"",SUMIFS('Beladung des Speichers'!$C$17:$C$300,'Beladung des Speichers'!$A$17:$A$300,A905)-SUMIFS('Entladung des Speichers'!$C$17:$C$300,'Entladung des Speichers'!$A$17:$A$300,A905)+SUMIFS(Füllstände!$B$17:$B$299,Füllstände!$A$17:$A$299,A905)-SUMIFS(Füllstände!$C$17:$C$299,Füllstände!$A$17:$A$299,A905))</f>
        <v/>
      </c>
      <c r="D905" s="151" t="str">
        <f>IF(ISBLANK('Beladung des Speichers'!A905),"",C905*'Beladung des Speichers'!C905/SUMIFS('Beladung des Speichers'!$C$17:$C$300,'Beladung des Speichers'!$A$17:$A$300,A905))</f>
        <v/>
      </c>
      <c r="E905" s="152" t="str">
        <f>IF(ISBLANK('Beladung des Speichers'!A905),"",1/SUMIFS('Beladung des Speichers'!$C$17:$C$300,'Beladung des Speichers'!$A$17:$A$300,A905)*C905*SUMIF($A$17:$A$300,A905,'Beladung des Speichers'!$E$17:$E$300))</f>
        <v/>
      </c>
      <c r="F905" s="153" t="str">
        <f>IF(ISBLANK('Beladung des Speichers'!A905),"",IF(C905=0,"0,00",D905/C905*E905))</f>
        <v/>
      </c>
      <c r="G905" s="154" t="str">
        <f>IF(ISBLANK('Beladung des Speichers'!A905),"",SUMIFS('Beladung des Speichers'!$C$17:$C$300,'Beladung des Speichers'!$A$17:$A$300,A905))</f>
        <v/>
      </c>
      <c r="H905" s="112" t="str">
        <f>IF(ISBLANK('Beladung des Speichers'!A905),"",'Beladung des Speichers'!C905)</f>
        <v/>
      </c>
      <c r="I905" s="155" t="str">
        <f>IF(ISBLANK('Beladung des Speichers'!A905),"",SUMIFS('Beladung des Speichers'!$E$17:$E$1001,'Beladung des Speichers'!$A$17:$A$1001,'Ergebnis (detailliert)'!A905))</f>
        <v/>
      </c>
      <c r="J905" s="113" t="str">
        <f>IF(ISBLANK('Beladung des Speichers'!A905),"",'Beladung des Speichers'!E905)</f>
        <v/>
      </c>
      <c r="K905" s="155" t="str">
        <f>IF(ISBLANK('Beladung des Speichers'!A905),"",SUMIFS('Entladung des Speichers'!$C$17:$C$1001,'Entladung des Speichers'!$A$17:$A$1001,'Ergebnis (detailliert)'!A905))</f>
        <v/>
      </c>
      <c r="L905" s="156" t="str">
        <f t="shared" si="54"/>
        <v/>
      </c>
      <c r="M905" s="156" t="str">
        <f>IF(ISBLANK('Entladung des Speichers'!A905),"",'Entladung des Speichers'!C905)</f>
        <v/>
      </c>
      <c r="N905" s="155" t="str">
        <f>IF(ISBLANK('Beladung des Speichers'!A905),"",SUMIFS('Entladung des Speichers'!$E$17:$E$1001,'Entladung des Speichers'!$A$17:$A$1001,'Ergebnis (detailliert)'!$A$17:$A$300))</f>
        <v/>
      </c>
      <c r="O905" s="113" t="str">
        <f t="shared" si="55"/>
        <v/>
      </c>
      <c r="P905" s="17" t="str">
        <f>IFERROR(IF(A905="","",N905*'Ergebnis (detailliert)'!J905/'Ergebnis (detailliert)'!I905),0)</f>
        <v/>
      </c>
      <c r="Q905" s="95" t="str">
        <f t="shared" si="56"/>
        <v/>
      </c>
      <c r="R905" s="96" t="str">
        <f t="shared" si="57"/>
        <v/>
      </c>
      <c r="S905" s="97" t="str">
        <f>IF(A905="","",IF(LOOKUP(A905,Stammdaten!$A$17:$A$1001,Stammdaten!$G$17:$G$1001)="Nein",0,IF(ISBLANK('Beladung des Speichers'!A905),"",ROUND(MIN(J905,Q905)*-1,2))))</f>
        <v/>
      </c>
    </row>
    <row r="906" spans="1:19" x14ac:dyDescent="0.2">
      <c r="A906" s="98" t="str">
        <f>IF('Beladung des Speichers'!A906="","",'Beladung des Speichers'!A906)</f>
        <v/>
      </c>
      <c r="B906" s="98" t="str">
        <f>IF('Beladung des Speichers'!B906="","",'Beladung des Speichers'!B906)</f>
        <v/>
      </c>
      <c r="C906" s="150" t="str">
        <f>IF(ISBLANK('Beladung des Speichers'!A906),"",SUMIFS('Beladung des Speichers'!$C$17:$C$300,'Beladung des Speichers'!$A$17:$A$300,A906)-SUMIFS('Entladung des Speichers'!$C$17:$C$300,'Entladung des Speichers'!$A$17:$A$300,A906)+SUMIFS(Füllstände!$B$17:$B$299,Füllstände!$A$17:$A$299,A906)-SUMIFS(Füllstände!$C$17:$C$299,Füllstände!$A$17:$A$299,A906))</f>
        <v/>
      </c>
      <c r="D906" s="151" t="str">
        <f>IF(ISBLANK('Beladung des Speichers'!A906),"",C906*'Beladung des Speichers'!C906/SUMIFS('Beladung des Speichers'!$C$17:$C$300,'Beladung des Speichers'!$A$17:$A$300,A906))</f>
        <v/>
      </c>
      <c r="E906" s="152" t="str">
        <f>IF(ISBLANK('Beladung des Speichers'!A906),"",1/SUMIFS('Beladung des Speichers'!$C$17:$C$300,'Beladung des Speichers'!$A$17:$A$300,A906)*C906*SUMIF($A$17:$A$300,A906,'Beladung des Speichers'!$E$17:$E$300))</f>
        <v/>
      </c>
      <c r="F906" s="153" t="str">
        <f>IF(ISBLANK('Beladung des Speichers'!A906),"",IF(C906=0,"0,00",D906/C906*E906))</f>
        <v/>
      </c>
      <c r="G906" s="154" t="str">
        <f>IF(ISBLANK('Beladung des Speichers'!A906),"",SUMIFS('Beladung des Speichers'!$C$17:$C$300,'Beladung des Speichers'!$A$17:$A$300,A906))</f>
        <v/>
      </c>
      <c r="H906" s="112" t="str">
        <f>IF(ISBLANK('Beladung des Speichers'!A906),"",'Beladung des Speichers'!C906)</f>
        <v/>
      </c>
      <c r="I906" s="155" t="str">
        <f>IF(ISBLANK('Beladung des Speichers'!A906),"",SUMIFS('Beladung des Speichers'!$E$17:$E$1001,'Beladung des Speichers'!$A$17:$A$1001,'Ergebnis (detailliert)'!A906))</f>
        <v/>
      </c>
      <c r="J906" s="113" t="str">
        <f>IF(ISBLANK('Beladung des Speichers'!A906),"",'Beladung des Speichers'!E906)</f>
        <v/>
      </c>
      <c r="K906" s="155" t="str">
        <f>IF(ISBLANK('Beladung des Speichers'!A906),"",SUMIFS('Entladung des Speichers'!$C$17:$C$1001,'Entladung des Speichers'!$A$17:$A$1001,'Ergebnis (detailliert)'!A906))</f>
        <v/>
      </c>
      <c r="L906" s="156" t="str">
        <f t="shared" si="54"/>
        <v/>
      </c>
      <c r="M906" s="156" t="str">
        <f>IF(ISBLANK('Entladung des Speichers'!A906),"",'Entladung des Speichers'!C906)</f>
        <v/>
      </c>
      <c r="N906" s="155" t="str">
        <f>IF(ISBLANK('Beladung des Speichers'!A906),"",SUMIFS('Entladung des Speichers'!$E$17:$E$1001,'Entladung des Speichers'!$A$17:$A$1001,'Ergebnis (detailliert)'!$A$17:$A$300))</f>
        <v/>
      </c>
      <c r="O906" s="113" t="str">
        <f t="shared" si="55"/>
        <v/>
      </c>
      <c r="P906" s="17" t="str">
        <f>IFERROR(IF(A906="","",N906*'Ergebnis (detailliert)'!J906/'Ergebnis (detailliert)'!I906),0)</f>
        <v/>
      </c>
      <c r="Q906" s="95" t="str">
        <f t="shared" si="56"/>
        <v/>
      </c>
      <c r="R906" s="96" t="str">
        <f t="shared" si="57"/>
        <v/>
      </c>
      <c r="S906" s="97" t="str">
        <f>IF(A906="","",IF(LOOKUP(A906,Stammdaten!$A$17:$A$1001,Stammdaten!$G$17:$G$1001)="Nein",0,IF(ISBLANK('Beladung des Speichers'!A906),"",ROUND(MIN(J906,Q906)*-1,2))))</f>
        <v/>
      </c>
    </row>
    <row r="907" spans="1:19" x14ac:dyDescent="0.2">
      <c r="A907" s="98" t="str">
        <f>IF('Beladung des Speichers'!A907="","",'Beladung des Speichers'!A907)</f>
        <v/>
      </c>
      <c r="B907" s="98" t="str">
        <f>IF('Beladung des Speichers'!B907="","",'Beladung des Speichers'!B907)</f>
        <v/>
      </c>
      <c r="C907" s="150" t="str">
        <f>IF(ISBLANK('Beladung des Speichers'!A907),"",SUMIFS('Beladung des Speichers'!$C$17:$C$300,'Beladung des Speichers'!$A$17:$A$300,A907)-SUMIFS('Entladung des Speichers'!$C$17:$C$300,'Entladung des Speichers'!$A$17:$A$300,A907)+SUMIFS(Füllstände!$B$17:$B$299,Füllstände!$A$17:$A$299,A907)-SUMIFS(Füllstände!$C$17:$C$299,Füllstände!$A$17:$A$299,A907))</f>
        <v/>
      </c>
      <c r="D907" s="151" t="str">
        <f>IF(ISBLANK('Beladung des Speichers'!A907),"",C907*'Beladung des Speichers'!C907/SUMIFS('Beladung des Speichers'!$C$17:$C$300,'Beladung des Speichers'!$A$17:$A$300,A907))</f>
        <v/>
      </c>
      <c r="E907" s="152" t="str">
        <f>IF(ISBLANK('Beladung des Speichers'!A907),"",1/SUMIFS('Beladung des Speichers'!$C$17:$C$300,'Beladung des Speichers'!$A$17:$A$300,A907)*C907*SUMIF($A$17:$A$300,A907,'Beladung des Speichers'!$E$17:$E$300))</f>
        <v/>
      </c>
      <c r="F907" s="153" t="str">
        <f>IF(ISBLANK('Beladung des Speichers'!A907),"",IF(C907=0,"0,00",D907/C907*E907))</f>
        <v/>
      </c>
      <c r="G907" s="154" t="str">
        <f>IF(ISBLANK('Beladung des Speichers'!A907),"",SUMIFS('Beladung des Speichers'!$C$17:$C$300,'Beladung des Speichers'!$A$17:$A$300,A907))</f>
        <v/>
      </c>
      <c r="H907" s="112" t="str">
        <f>IF(ISBLANK('Beladung des Speichers'!A907),"",'Beladung des Speichers'!C907)</f>
        <v/>
      </c>
      <c r="I907" s="155" t="str">
        <f>IF(ISBLANK('Beladung des Speichers'!A907),"",SUMIFS('Beladung des Speichers'!$E$17:$E$1001,'Beladung des Speichers'!$A$17:$A$1001,'Ergebnis (detailliert)'!A907))</f>
        <v/>
      </c>
      <c r="J907" s="113" t="str">
        <f>IF(ISBLANK('Beladung des Speichers'!A907),"",'Beladung des Speichers'!E907)</f>
        <v/>
      </c>
      <c r="K907" s="155" t="str">
        <f>IF(ISBLANK('Beladung des Speichers'!A907),"",SUMIFS('Entladung des Speichers'!$C$17:$C$1001,'Entladung des Speichers'!$A$17:$A$1001,'Ergebnis (detailliert)'!A907))</f>
        <v/>
      </c>
      <c r="L907" s="156" t="str">
        <f t="shared" si="54"/>
        <v/>
      </c>
      <c r="M907" s="156" t="str">
        <f>IF(ISBLANK('Entladung des Speichers'!A907),"",'Entladung des Speichers'!C907)</f>
        <v/>
      </c>
      <c r="N907" s="155" t="str">
        <f>IF(ISBLANK('Beladung des Speichers'!A907),"",SUMIFS('Entladung des Speichers'!$E$17:$E$1001,'Entladung des Speichers'!$A$17:$A$1001,'Ergebnis (detailliert)'!$A$17:$A$300))</f>
        <v/>
      </c>
      <c r="O907" s="113" t="str">
        <f t="shared" si="55"/>
        <v/>
      </c>
      <c r="P907" s="17" t="str">
        <f>IFERROR(IF(A907="","",N907*'Ergebnis (detailliert)'!J907/'Ergebnis (detailliert)'!I907),0)</f>
        <v/>
      </c>
      <c r="Q907" s="95" t="str">
        <f t="shared" si="56"/>
        <v/>
      </c>
      <c r="R907" s="96" t="str">
        <f t="shared" si="57"/>
        <v/>
      </c>
      <c r="S907" s="97" t="str">
        <f>IF(A907="","",IF(LOOKUP(A907,Stammdaten!$A$17:$A$1001,Stammdaten!$G$17:$G$1001)="Nein",0,IF(ISBLANK('Beladung des Speichers'!A907),"",ROUND(MIN(J907,Q907)*-1,2))))</f>
        <v/>
      </c>
    </row>
    <row r="908" spans="1:19" x14ac:dyDescent="0.2">
      <c r="A908" s="98" t="str">
        <f>IF('Beladung des Speichers'!A908="","",'Beladung des Speichers'!A908)</f>
        <v/>
      </c>
      <c r="B908" s="98" t="str">
        <f>IF('Beladung des Speichers'!B908="","",'Beladung des Speichers'!B908)</f>
        <v/>
      </c>
      <c r="C908" s="150" t="str">
        <f>IF(ISBLANK('Beladung des Speichers'!A908),"",SUMIFS('Beladung des Speichers'!$C$17:$C$300,'Beladung des Speichers'!$A$17:$A$300,A908)-SUMIFS('Entladung des Speichers'!$C$17:$C$300,'Entladung des Speichers'!$A$17:$A$300,A908)+SUMIFS(Füllstände!$B$17:$B$299,Füllstände!$A$17:$A$299,A908)-SUMIFS(Füllstände!$C$17:$C$299,Füllstände!$A$17:$A$299,A908))</f>
        <v/>
      </c>
      <c r="D908" s="151" t="str">
        <f>IF(ISBLANK('Beladung des Speichers'!A908),"",C908*'Beladung des Speichers'!C908/SUMIFS('Beladung des Speichers'!$C$17:$C$300,'Beladung des Speichers'!$A$17:$A$300,A908))</f>
        <v/>
      </c>
      <c r="E908" s="152" t="str">
        <f>IF(ISBLANK('Beladung des Speichers'!A908),"",1/SUMIFS('Beladung des Speichers'!$C$17:$C$300,'Beladung des Speichers'!$A$17:$A$300,A908)*C908*SUMIF($A$17:$A$300,A908,'Beladung des Speichers'!$E$17:$E$300))</f>
        <v/>
      </c>
      <c r="F908" s="153" t="str">
        <f>IF(ISBLANK('Beladung des Speichers'!A908),"",IF(C908=0,"0,00",D908/C908*E908))</f>
        <v/>
      </c>
      <c r="G908" s="154" t="str">
        <f>IF(ISBLANK('Beladung des Speichers'!A908),"",SUMIFS('Beladung des Speichers'!$C$17:$C$300,'Beladung des Speichers'!$A$17:$A$300,A908))</f>
        <v/>
      </c>
      <c r="H908" s="112" t="str">
        <f>IF(ISBLANK('Beladung des Speichers'!A908),"",'Beladung des Speichers'!C908)</f>
        <v/>
      </c>
      <c r="I908" s="155" t="str">
        <f>IF(ISBLANK('Beladung des Speichers'!A908),"",SUMIFS('Beladung des Speichers'!$E$17:$E$1001,'Beladung des Speichers'!$A$17:$A$1001,'Ergebnis (detailliert)'!A908))</f>
        <v/>
      </c>
      <c r="J908" s="113" t="str">
        <f>IF(ISBLANK('Beladung des Speichers'!A908),"",'Beladung des Speichers'!E908)</f>
        <v/>
      </c>
      <c r="K908" s="155" t="str">
        <f>IF(ISBLANK('Beladung des Speichers'!A908),"",SUMIFS('Entladung des Speichers'!$C$17:$C$1001,'Entladung des Speichers'!$A$17:$A$1001,'Ergebnis (detailliert)'!A908))</f>
        <v/>
      </c>
      <c r="L908" s="156" t="str">
        <f t="shared" si="54"/>
        <v/>
      </c>
      <c r="M908" s="156" t="str">
        <f>IF(ISBLANK('Entladung des Speichers'!A908),"",'Entladung des Speichers'!C908)</f>
        <v/>
      </c>
      <c r="N908" s="155" t="str">
        <f>IF(ISBLANK('Beladung des Speichers'!A908),"",SUMIFS('Entladung des Speichers'!$E$17:$E$1001,'Entladung des Speichers'!$A$17:$A$1001,'Ergebnis (detailliert)'!$A$17:$A$300))</f>
        <v/>
      </c>
      <c r="O908" s="113" t="str">
        <f t="shared" si="55"/>
        <v/>
      </c>
      <c r="P908" s="17" t="str">
        <f>IFERROR(IF(A908="","",N908*'Ergebnis (detailliert)'!J908/'Ergebnis (detailliert)'!I908),0)</f>
        <v/>
      </c>
      <c r="Q908" s="95" t="str">
        <f t="shared" si="56"/>
        <v/>
      </c>
      <c r="R908" s="96" t="str">
        <f t="shared" si="57"/>
        <v/>
      </c>
      <c r="S908" s="97" t="str">
        <f>IF(A908="","",IF(LOOKUP(A908,Stammdaten!$A$17:$A$1001,Stammdaten!$G$17:$G$1001)="Nein",0,IF(ISBLANK('Beladung des Speichers'!A908),"",ROUND(MIN(J908,Q908)*-1,2))))</f>
        <v/>
      </c>
    </row>
    <row r="909" spans="1:19" x14ac:dyDescent="0.2">
      <c r="A909" s="98" t="str">
        <f>IF('Beladung des Speichers'!A909="","",'Beladung des Speichers'!A909)</f>
        <v/>
      </c>
      <c r="B909" s="98" t="str">
        <f>IF('Beladung des Speichers'!B909="","",'Beladung des Speichers'!B909)</f>
        <v/>
      </c>
      <c r="C909" s="150" t="str">
        <f>IF(ISBLANK('Beladung des Speichers'!A909),"",SUMIFS('Beladung des Speichers'!$C$17:$C$300,'Beladung des Speichers'!$A$17:$A$300,A909)-SUMIFS('Entladung des Speichers'!$C$17:$C$300,'Entladung des Speichers'!$A$17:$A$300,A909)+SUMIFS(Füllstände!$B$17:$B$299,Füllstände!$A$17:$A$299,A909)-SUMIFS(Füllstände!$C$17:$C$299,Füllstände!$A$17:$A$299,A909))</f>
        <v/>
      </c>
      <c r="D909" s="151" t="str">
        <f>IF(ISBLANK('Beladung des Speichers'!A909),"",C909*'Beladung des Speichers'!C909/SUMIFS('Beladung des Speichers'!$C$17:$C$300,'Beladung des Speichers'!$A$17:$A$300,A909))</f>
        <v/>
      </c>
      <c r="E909" s="152" t="str">
        <f>IF(ISBLANK('Beladung des Speichers'!A909),"",1/SUMIFS('Beladung des Speichers'!$C$17:$C$300,'Beladung des Speichers'!$A$17:$A$300,A909)*C909*SUMIF($A$17:$A$300,A909,'Beladung des Speichers'!$E$17:$E$300))</f>
        <v/>
      </c>
      <c r="F909" s="153" t="str">
        <f>IF(ISBLANK('Beladung des Speichers'!A909),"",IF(C909=0,"0,00",D909/C909*E909))</f>
        <v/>
      </c>
      <c r="G909" s="154" t="str">
        <f>IF(ISBLANK('Beladung des Speichers'!A909),"",SUMIFS('Beladung des Speichers'!$C$17:$C$300,'Beladung des Speichers'!$A$17:$A$300,A909))</f>
        <v/>
      </c>
      <c r="H909" s="112" t="str">
        <f>IF(ISBLANK('Beladung des Speichers'!A909),"",'Beladung des Speichers'!C909)</f>
        <v/>
      </c>
      <c r="I909" s="155" t="str">
        <f>IF(ISBLANK('Beladung des Speichers'!A909),"",SUMIFS('Beladung des Speichers'!$E$17:$E$1001,'Beladung des Speichers'!$A$17:$A$1001,'Ergebnis (detailliert)'!A909))</f>
        <v/>
      </c>
      <c r="J909" s="113" t="str">
        <f>IF(ISBLANK('Beladung des Speichers'!A909),"",'Beladung des Speichers'!E909)</f>
        <v/>
      </c>
      <c r="K909" s="155" t="str">
        <f>IF(ISBLANK('Beladung des Speichers'!A909),"",SUMIFS('Entladung des Speichers'!$C$17:$C$1001,'Entladung des Speichers'!$A$17:$A$1001,'Ergebnis (detailliert)'!A909))</f>
        <v/>
      </c>
      <c r="L909" s="156" t="str">
        <f t="shared" si="54"/>
        <v/>
      </c>
      <c r="M909" s="156" t="str">
        <f>IF(ISBLANK('Entladung des Speichers'!A909),"",'Entladung des Speichers'!C909)</f>
        <v/>
      </c>
      <c r="N909" s="155" t="str">
        <f>IF(ISBLANK('Beladung des Speichers'!A909),"",SUMIFS('Entladung des Speichers'!$E$17:$E$1001,'Entladung des Speichers'!$A$17:$A$1001,'Ergebnis (detailliert)'!$A$17:$A$300))</f>
        <v/>
      </c>
      <c r="O909" s="113" t="str">
        <f t="shared" si="55"/>
        <v/>
      </c>
      <c r="P909" s="17" t="str">
        <f>IFERROR(IF(A909="","",N909*'Ergebnis (detailliert)'!J909/'Ergebnis (detailliert)'!I909),0)</f>
        <v/>
      </c>
      <c r="Q909" s="95" t="str">
        <f t="shared" si="56"/>
        <v/>
      </c>
      <c r="R909" s="96" t="str">
        <f t="shared" si="57"/>
        <v/>
      </c>
      <c r="S909" s="97" t="str">
        <f>IF(A909="","",IF(LOOKUP(A909,Stammdaten!$A$17:$A$1001,Stammdaten!$G$17:$G$1001)="Nein",0,IF(ISBLANK('Beladung des Speichers'!A909),"",ROUND(MIN(J909,Q909)*-1,2))))</f>
        <v/>
      </c>
    </row>
    <row r="910" spans="1:19" x14ac:dyDescent="0.2">
      <c r="A910" s="98" t="str">
        <f>IF('Beladung des Speichers'!A910="","",'Beladung des Speichers'!A910)</f>
        <v/>
      </c>
      <c r="B910" s="98" t="str">
        <f>IF('Beladung des Speichers'!B910="","",'Beladung des Speichers'!B910)</f>
        <v/>
      </c>
      <c r="C910" s="150" t="str">
        <f>IF(ISBLANK('Beladung des Speichers'!A910),"",SUMIFS('Beladung des Speichers'!$C$17:$C$300,'Beladung des Speichers'!$A$17:$A$300,A910)-SUMIFS('Entladung des Speichers'!$C$17:$C$300,'Entladung des Speichers'!$A$17:$A$300,A910)+SUMIFS(Füllstände!$B$17:$B$299,Füllstände!$A$17:$A$299,A910)-SUMIFS(Füllstände!$C$17:$C$299,Füllstände!$A$17:$A$299,A910))</f>
        <v/>
      </c>
      <c r="D910" s="151" t="str">
        <f>IF(ISBLANK('Beladung des Speichers'!A910),"",C910*'Beladung des Speichers'!C910/SUMIFS('Beladung des Speichers'!$C$17:$C$300,'Beladung des Speichers'!$A$17:$A$300,A910))</f>
        <v/>
      </c>
      <c r="E910" s="152" t="str">
        <f>IF(ISBLANK('Beladung des Speichers'!A910),"",1/SUMIFS('Beladung des Speichers'!$C$17:$C$300,'Beladung des Speichers'!$A$17:$A$300,A910)*C910*SUMIF($A$17:$A$300,A910,'Beladung des Speichers'!$E$17:$E$300))</f>
        <v/>
      </c>
      <c r="F910" s="153" t="str">
        <f>IF(ISBLANK('Beladung des Speichers'!A910),"",IF(C910=0,"0,00",D910/C910*E910))</f>
        <v/>
      </c>
      <c r="G910" s="154" t="str">
        <f>IF(ISBLANK('Beladung des Speichers'!A910),"",SUMIFS('Beladung des Speichers'!$C$17:$C$300,'Beladung des Speichers'!$A$17:$A$300,A910))</f>
        <v/>
      </c>
      <c r="H910" s="112" t="str">
        <f>IF(ISBLANK('Beladung des Speichers'!A910),"",'Beladung des Speichers'!C910)</f>
        <v/>
      </c>
      <c r="I910" s="155" t="str">
        <f>IF(ISBLANK('Beladung des Speichers'!A910),"",SUMIFS('Beladung des Speichers'!$E$17:$E$1001,'Beladung des Speichers'!$A$17:$A$1001,'Ergebnis (detailliert)'!A910))</f>
        <v/>
      </c>
      <c r="J910" s="113" t="str">
        <f>IF(ISBLANK('Beladung des Speichers'!A910),"",'Beladung des Speichers'!E910)</f>
        <v/>
      </c>
      <c r="K910" s="155" t="str">
        <f>IF(ISBLANK('Beladung des Speichers'!A910),"",SUMIFS('Entladung des Speichers'!$C$17:$C$1001,'Entladung des Speichers'!$A$17:$A$1001,'Ergebnis (detailliert)'!A910))</f>
        <v/>
      </c>
      <c r="L910" s="156" t="str">
        <f t="shared" si="54"/>
        <v/>
      </c>
      <c r="M910" s="156" t="str">
        <f>IF(ISBLANK('Entladung des Speichers'!A910),"",'Entladung des Speichers'!C910)</f>
        <v/>
      </c>
      <c r="N910" s="155" t="str">
        <f>IF(ISBLANK('Beladung des Speichers'!A910),"",SUMIFS('Entladung des Speichers'!$E$17:$E$1001,'Entladung des Speichers'!$A$17:$A$1001,'Ergebnis (detailliert)'!$A$17:$A$300))</f>
        <v/>
      </c>
      <c r="O910" s="113" t="str">
        <f t="shared" si="55"/>
        <v/>
      </c>
      <c r="P910" s="17" t="str">
        <f>IFERROR(IF(A910="","",N910*'Ergebnis (detailliert)'!J910/'Ergebnis (detailliert)'!I910),0)</f>
        <v/>
      </c>
      <c r="Q910" s="95" t="str">
        <f t="shared" si="56"/>
        <v/>
      </c>
      <c r="R910" s="96" t="str">
        <f t="shared" si="57"/>
        <v/>
      </c>
      <c r="S910" s="97" t="str">
        <f>IF(A910="","",IF(LOOKUP(A910,Stammdaten!$A$17:$A$1001,Stammdaten!$G$17:$G$1001)="Nein",0,IF(ISBLANK('Beladung des Speichers'!A910),"",ROUND(MIN(J910,Q910)*-1,2))))</f>
        <v/>
      </c>
    </row>
    <row r="911" spans="1:19" x14ac:dyDescent="0.2">
      <c r="A911" s="98" t="str">
        <f>IF('Beladung des Speichers'!A911="","",'Beladung des Speichers'!A911)</f>
        <v/>
      </c>
      <c r="B911" s="98" t="str">
        <f>IF('Beladung des Speichers'!B911="","",'Beladung des Speichers'!B911)</f>
        <v/>
      </c>
      <c r="C911" s="150" t="str">
        <f>IF(ISBLANK('Beladung des Speichers'!A911),"",SUMIFS('Beladung des Speichers'!$C$17:$C$300,'Beladung des Speichers'!$A$17:$A$300,A911)-SUMIFS('Entladung des Speichers'!$C$17:$C$300,'Entladung des Speichers'!$A$17:$A$300,A911)+SUMIFS(Füllstände!$B$17:$B$299,Füllstände!$A$17:$A$299,A911)-SUMIFS(Füllstände!$C$17:$C$299,Füllstände!$A$17:$A$299,A911))</f>
        <v/>
      </c>
      <c r="D911" s="151" t="str">
        <f>IF(ISBLANK('Beladung des Speichers'!A911),"",C911*'Beladung des Speichers'!C911/SUMIFS('Beladung des Speichers'!$C$17:$C$300,'Beladung des Speichers'!$A$17:$A$300,A911))</f>
        <v/>
      </c>
      <c r="E911" s="152" t="str">
        <f>IF(ISBLANK('Beladung des Speichers'!A911),"",1/SUMIFS('Beladung des Speichers'!$C$17:$C$300,'Beladung des Speichers'!$A$17:$A$300,A911)*C911*SUMIF($A$17:$A$300,A911,'Beladung des Speichers'!$E$17:$E$300))</f>
        <v/>
      </c>
      <c r="F911" s="153" t="str">
        <f>IF(ISBLANK('Beladung des Speichers'!A911),"",IF(C911=0,"0,00",D911/C911*E911))</f>
        <v/>
      </c>
      <c r="G911" s="154" t="str">
        <f>IF(ISBLANK('Beladung des Speichers'!A911),"",SUMIFS('Beladung des Speichers'!$C$17:$C$300,'Beladung des Speichers'!$A$17:$A$300,A911))</f>
        <v/>
      </c>
      <c r="H911" s="112" t="str">
        <f>IF(ISBLANK('Beladung des Speichers'!A911),"",'Beladung des Speichers'!C911)</f>
        <v/>
      </c>
      <c r="I911" s="155" t="str">
        <f>IF(ISBLANK('Beladung des Speichers'!A911),"",SUMIFS('Beladung des Speichers'!$E$17:$E$1001,'Beladung des Speichers'!$A$17:$A$1001,'Ergebnis (detailliert)'!A911))</f>
        <v/>
      </c>
      <c r="J911" s="113" t="str">
        <f>IF(ISBLANK('Beladung des Speichers'!A911),"",'Beladung des Speichers'!E911)</f>
        <v/>
      </c>
      <c r="K911" s="155" t="str">
        <f>IF(ISBLANK('Beladung des Speichers'!A911),"",SUMIFS('Entladung des Speichers'!$C$17:$C$1001,'Entladung des Speichers'!$A$17:$A$1001,'Ergebnis (detailliert)'!A911))</f>
        <v/>
      </c>
      <c r="L911" s="156" t="str">
        <f t="shared" si="54"/>
        <v/>
      </c>
      <c r="M911" s="156" t="str">
        <f>IF(ISBLANK('Entladung des Speichers'!A911),"",'Entladung des Speichers'!C911)</f>
        <v/>
      </c>
      <c r="N911" s="155" t="str">
        <f>IF(ISBLANK('Beladung des Speichers'!A911),"",SUMIFS('Entladung des Speichers'!$E$17:$E$1001,'Entladung des Speichers'!$A$17:$A$1001,'Ergebnis (detailliert)'!$A$17:$A$300))</f>
        <v/>
      </c>
      <c r="O911" s="113" t="str">
        <f t="shared" si="55"/>
        <v/>
      </c>
      <c r="P911" s="17" t="str">
        <f>IFERROR(IF(A911="","",N911*'Ergebnis (detailliert)'!J911/'Ergebnis (detailliert)'!I911),0)</f>
        <v/>
      </c>
      <c r="Q911" s="95" t="str">
        <f t="shared" si="56"/>
        <v/>
      </c>
      <c r="R911" s="96" t="str">
        <f t="shared" si="57"/>
        <v/>
      </c>
      <c r="S911" s="97" t="str">
        <f>IF(A911="","",IF(LOOKUP(A911,Stammdaten!$A$17:$A$1001,Stammdaten!$G$17:$G$1001)="Nein",0,IF(ISBLANK('Beladung des Speichers'!A911),"",ROUND(MIN(J911,Q911)*-1,2))))</f>
        <v/>
      </c>
    </row>
    <row r="912" spans="1:19" x14ac:dyDescent="0.2">
      <c r="A912" s="98" t="str">
        <f>IF('Beladung des Speichers'!A912="","",'Beladung des Speichers'!A912)</f>
        <v/>
      </c>
      <c r="B912" s="98" t="str">
        <f>IF('Beladung des Speichers'!B912="","",'Beladung des Speichers'!B912)</f>
        <v/>
      </c>
      <c r="C912" s="150" t="str">
        <f>IF(ISBLANK('Beladung des Speichers'!A912),"",SUMIFS('Beladung des Speichers'!$C$17:$C$300,'Beladung des Speichers'!$A$17:$A$300,A912)-SUMIFS('Entladung des Speichers'!$C$17:$C$300,'Entladung des Speichers'!$A$17:$A$300,A912)+SUMIFS(Füllstände!$B$17:$B$299,Füllstände!$A$17:$A$299,A912)-SUMIFS(Füllstände!$C$17:$C$299,Füllstände!$A$17:$A$299,A912))</f>
        <v/>
      </c>
      <c r="D912" s="151" t="str">
        <f>IF(ISBLANK('Beladung des Speichers'!A912),"",C912*'Beladung des Speichers'!C912/SUMIFS('Beladung des Speichers'!$C$17:$C$300,'Beladung des Speichers'!$A$17:$A$300,A912))</f>
        <v/>
      </c>
      <c r="E912" s="152" t="str">
        <f>IF(ISBLANK('Beladung des Speichers'!A912),"",1/SUMIFS('Beladung des Speichers'!$C$17:$C$300,'Beladung des Speichers'!$A$17:$A$300,A912)*C912*SUMIF($A$17:$A$300,A912,'Beladung des Speichers'!$E$17:$E$300))</f>
        <v/>
      </c>
      <c r="F912" s="153" t="str">
        <f>IF(ISBLANK('Beladung des Speichers'!A912),"",IF(C912=0,"0,00",D912/C912*E912))</f>
        <v/>
      </c>
      <c r="G912" s="154" t="str">
        <f>IF(ISBLANK('Beladung des Speichers'!A912),"",SUMIFS('Beladung des Speichers'!$C$17:$C$300,'Beladung des Speichers'!$A$17:$A$300,A912))</f>
        <v/>
      </c>
      <c r="H912" s="112" t="str">
        <f>IF(ISBLANK('Beladung des Speichers'!A912),"",'Beladung des Speichers'!C912)</f>
        <v/>
      </c>
      <c r="I912" s="155" t="str">
        <f>IF(ISBLANK('Beladung des Speichers'!A912),"",SUMIFS('Beladung des Speichers'!$E$17:$E$1001,'Beladung des Speichers'!$A$17:$A$1001,'Ergebnis (detailliert)'!A912))</f>
        <v/>
      </c>
      <c r="J912" s="113" t="str">
        <f>IF(ISBLANK('Beladung des Speichers'!A912),"",'Beladung des Speichers'!E912)</f>
        <v/>
      </c>
      <c r="K912" s="155" t="str">
        <f>IF(ISBLANK('Beladung des Speichers'!A912),"",SUMIFS('Entladung des Speichers'!$C$17:$C$1001,'Entladung des Speichers'!$A$17:$A$1001,'Ergebnis (detailliert)'!A912))</f>
        <v/>
      </c>
      <c r="L912" s="156" t="str">
        <f t="shared" si="54"/>
        <v/>
      </c>
      <c r="M912" s="156" t="str">
        <f>IF(ISBLANK('Entladung des Speichers'!A912),"",'Entladung des Speichers'!C912)</f>
        <v/>
      </c>
      <c r="N912" s="155" t="str">
        <f>IF(ISBLANK('Beladung des Speichers'!A912),"",SUMIFS('Entladung des Speichers'!$E$17:$E$1001,'Entladung des Speichers'!$A$17:$A$1001,'Ergebnis (detailliert)'!$A$17:$A$300))</f>
        <v/>
      </c>
      <c r="O912" s="113" t="str">
        <f t="shared" si="55"/>
        <v/>
      </c>
      <c r="P912" s="17" t="str">
        <f>IFERROR(IF(A912="","",N912*'Ergebnis (detailliert)'!J912/'Ergebnis (detailliert)'!I912),0)</f>
        <v/>
      </c>
      <c r="Q912" s="95" t="str">
        <f t="shared" si="56"/>
        <v/>
      </c>
      <c r="R912" s="96" t="str">
        <f t="shared" si="57"/>
        <v/>
      </c>
      <c r="S912" s="97" t="str">
        <f>IF(A912="","",IF(LOOKUP(A912,Stammdaten!$A$17:$A$1001,Stammdaten!$G$17:$G$1001)="Nein",0,IF(ISBLANK('Beladung des Speichers'!A912),"",ROUND(MIN(J912,Q912)*-1,2))))</f>
        <v/>
      </c>
    </row>
    <row r="913" spans="1:19" x14ac:dyDescent="0.2">
      <c r="A913" s="98" t="str">
        <f>IF('Beladung des Speichers'!A913="","",'Beladung des Speichers'!A913)</f>
        <v/>
      </c>
      <c r="B913" s="98" t="str">
        <f>IF('Beladung des Speichers'!B913="","",'Beladung des Speichers'!B913)</f>
        <v/>
      </c>
      <c r="C913" s="150" t="str">
        <f>IF(ISBLANK('Beladung des Speichers'!A913),"",SUMIFS('Beladung des Speichers'!$C$17:$C$300,'Beladung des Speichers'!$A$17:$A$300,A913)-SUMIFS('Entladung des Speichers'!$C$17:$C$300,'Entladung des Speichers'!$A$17:$A$300,A913)+SUMIFS(Füllstände!$B$17:$B$299,Füllstände!$A$17:$A$299,A913)-SUMIFS(Füllstände!$C$17:$C$299,Füllstände!$A$17:$A$299,A913))</f>
        <v/>
      </c>
      <c r="D913" s="151" t="str">
        <f>IF(ISBLANK('Beladung des Speichers'!A913),"",C913*'Beladung des Speichers'!C913/SUMIFS('Beladung des Speichers'!$C$17:$C$300,'Beladung des Speichers'!$A$17:$A$300,A913))</f>
        <v/>
      </c>
      <c r="E913" s="152" t="str">
        <f>IF(ISBLANK('Beladung des Speichers'!A913),"",1/SUMIFS('Beladung des Speichers'!$C$17:$C$300,'Beladung des Speichers'!$A$17:$A$300,A913)*C913*SUMIF($A$17:$A$300,A913,'Beladung des Speichers'!$E$17:$E$300))</f>
        <v/>
      </c>
      <c r="F913" s="153" t="str">
        <f>IF(ISBLANK('Beladung des Speichers'!A913),"",IF(C913=0,"0,00",D913/C913*E913))</f>
        <v/>
      </c>
      <c r="G913" s="154" t="str">
        <f>IF(ISBLANK('Beladung des Speichers'!A913),"",SUMIFS('Beladung des Speichers'!$C$17:$C$300,'Beladung des Speichers'!$A$17:$A$300,A913))</f>
        <v/>
      </c>
      <c r="H913" s="112" t="str">
        <f>IF(ISBLANK('Beladung des Speichers'!A913),"",'Beladung des Speichers'!C913)</f>
        <v/>
      </c>
      <c r="I913" s="155" t="str">
        <f>IF(ISBLANK('Beladung des Speichers'!A913),"",SUMIFS('Beladung des Speichers'!$E$17:$E$1001,'Beladung des Speichers'!$A$17:$A$1001,'Ergebnis (detailliert)'!A913))</f>
        <v/>
      </c>
      <c r="J913" s="113" t="str">
        <f>IF(ISBLANK('Beladung des Speichers'!A913),"",'Beladung des Speichers'!E913)</f>
        <v/>
      </c>
      <c r="K913" s="155" t="str">
        <f>IF(ISBLANK('Beladung des Speichers'!A913),"",SUMIFS('Entladung des Speichers'!$C$17:$C$1001,'Entladung des Speichers'!$A$17:$A$1001,'Ergebnis (detailliert)'!A913))</f>
        <v/>
      </c>
      <c r="L913" s="156" t="str">
        <f t="shared" si="54"/>
        <v/>
      </c>
      <c r="M913" s="156" t="str">
        <f>IF(ISBLANK('Entladung des Speichers'!A913),"",'Entladung des Speichers'!C913)</f>
        <v/>
      </c>
      <c r="N913" s="155" t="str">
        <f>IF(ISBLANK('Beladung des Speichers'!A913),"",SUMIFS('Entladung des Speichers'!$E$17:$E$1001,'Entladung des Speichers'!$A$17:$A$1001,'Ergebnis (detailliert)'!$A$17:$A$300))</f>
        <v/>
      </c>
      <c r="O913" s="113" t="str">
        <f t="shared" si="55"/>
        <v/>
      </c>
      <c r="P913" s="17" t="str">
        <f>IFERROR(IF(A913="","",N913*'Ergebnis (detailliert)'!J913/'Ergebnis (detailliert)'!I913),0)</f>
        <v/>
      </c>
      <c r="Q913" s="95" t="str">
        <f t="shared" si="56"/>
        <v/>
      </c>
      <c r="R913" s="96" t="str">
        <f t="shared" si="57"/>
        <v/>
      </c>
      <c r="S913" s="97" t="str">
        <f>IF(A913="","",IF(LOOKUP(A913,Stammdaten!$A$17:$A$1001,Stammdaten!$G$17:$G$1001)="Nein",0,IF(ISBLANK('Beladung des Speichers'!A913),"",ROUND(MIN(J913,Q913)*-1,2))))</f>
        <v/>
      </c>
    </row>
    <row r="914" spans="1:19" x14ac:dyDescent="0.2">
      <c r="A914" s="98" t="str">
        <f>IF('Beladung des Speichers'!A914="","",'Beladung des Speichers'!A914)</f>
        <v/>
      </c>
      <c r="B914" s="98" t="str">
        <f>IF('Beladung des Speichers'!B914="","",'Beladung des Speichers'!B914)</f>
        <v/>
      </c>
      <c r="C914" s="150" t="str">
        <f>IF(ISBLANK('Beladung des Speichers'!A914),"",SUMIFS('Beladung des Speichers'!$C$17:$C$300,'Beladung des Speichers'!$A$17:$A$300,A914)-SUMIFS('Entladung des Speichers'!$C$17:$C$300,'Entladung des Speichers'!$A$17:$A$300,A914)+SUMIFS(Füllstände!$B$17:$B$299,Füllstände!$A$17:$A$299,A914)-SUMIFS(Füllstände!$C$17:$C$299,Füllstände!$A$17:$A$299,A914))</f>
        <v/>
      </c>
      <c r="D914" s="151" t="str">
        <f>IF(ISBLANK('Beladung des Speichers'!A914),"",C914*'Beladung des Speichers'!C914/SUMIFS('Beladung des Speichers'!$C$17:$C$300,'Beladung des Speichers'!$A$17:$A$300,A914))</f>
        <v/>
      </c>
      <c r="E914" s="152" t="str">
        <f>IF(ISBLANK('Beladung des Speichers'!A914),"",1/SUMIFS('Beladung des Speichers'!$C$17:$C$300,'Beladung des Speichers'!$A$17:$A$300,A914)*C914*SUMIF($A$17:$A$300,A914,'Beladung des Speichers'!$E$17:$E$300))</f>
        <v/>
      </c>
      <c r="F914" s="153" t="str">
        <f>IF(ISBLANK('Beladung des Speichers'!A914),"",IF(C914=0,"0,00",D914/C914*E914))</f>
        <v/>
      </c>
      <c r="G914" s="154" t="str">
        <f>IF(ISBLANK('Beladung des Speichers'!A914),"",SUMIFS('Beladung des Speichers'!$C$17:$C$300,'Beladung des Speichers'!$A$17:$A$300,A914))</f>
        <v/>
      </c>
      <c r="H914" s="112" t="str">
        <f>IF(ISBLANK('Beladung des Speichers'!A914),"",'Beladung des Speichers'!C914)</f>
        <v/>
      </c>
      <c r="I914" s="155" t="str">
        <f>IF(ISBLANK('Beladung des Speichers'!A914),"",SUMIFS('Beladung des Speichers'!$E$17:$E$1001,'Beladung des Speichers'!$A$17:$A$1001,'Ergebnis (detailliert)'!A914))</f>
        <v/>
      </c>
      <c r="J914" s="113" t="str">
        <f>IF(ISBLANK('Beladung des Speichers'!A914),"",'Beladung des Speichers'!E914)</f>
        <v/>
      </c>
      <c r="K914" s="155" t="str">
        <f>IF(ISBLANK('Beladung des Speichers'!A914),"",SUMIFS('Entladung des Speichers'!$C$17:$C$1001,'Entladung des Speichers'!$A$17:$A$1001,'Ergebnis (detailliert)'!A914))</f>
        <v/>
      </c>
      <c r="L914" s="156" t="str">
        <f t="shared" ref="L914:L977" si="58">IF(A914="","",K914+C914)</f>
        <v/>
      </c>
      <c r="M914" s="156" t="str">
        <f>IF(ISBLANK('Entladung des Speichers'!A914),"",'Entladung des Speichers'!C914)</f>
        <v/>
      </c>
      <c r="N914" s="155" t="str">
        <f>IF(ISBLANK('Beladung des Speichers'!A914),"",SUMIFS('Entladung des Speichers'!$E$17:$E$1001,'Entladung des Speichers'!$A$17:$A$1001,'Ergebnis (detailliert)'!$A$17:$A$300))</f>
        <v/>
      </c>
      <c r="O914" s="113" t="str">
        <f t="shared" ref="O914:O977" si="59">IF(A914="","",N914+E914)</f>
        <v/>
      </c>
      <c r="P914" s="17" t="str">
        <f>IFERROR(IF(A914="","",N914*'Ergebnis (detailliert)'!J914/'Ergebnis (detailliert)'!I914),0)</f>
        <v/>
      </c>
      <c r="Q914" s="95" t="str">
        <f t="shared" ref="Q914:Q977" si="60">IFERROR(IF(A914="","",P914+E914*H914/G914),0)</f>
        <v/>
      </c>
      <c r="R914" s="96" t="str">
        <f t="shared" ref="R914:R977" si="61">H914</f>
        <v/>
      </c>
      <c r="S914" s="97" t="str">
        <f>IF(A914="","",IF(LOOKUP(A914,Stammdaten!$A$17:$A$1001,Stammdaten!$G$17:$G$1001)="Nein",0,IF(ISBLANK('Beladung des Speichers'!A914),"",ROUND(MIN(J914,Q914)*-1,2))))</f>
        <v/>
      </c>
    </row>
    <row r="915" spans="1:19" x14ac:dyDescent="0.2">
      <c r="A915" s="98" t="str">
        <f>IF('Beladung des Speichers'!A915="","",'Beladung des Speichers'!A915)</f>
        <v/>
      </c>
      <c r="B915" s="98" t="str">
        <f>IF('Beladung des Speichers'!B915="","",'Beladung des Speichers'!B915)</f>
        <v/>
      </c>
      <c r="C915" s="150" t="str">
        <f>IF(ISBLANK('Beladung des Speichers'!A915),"",SUMIFS('Beladung des Speichers'!$C$17:$C$300,'Beladung des Speichers'!$A$17:$A$300,A915)-SUMIFS('Entladung des Speichers'!$C$17:$C$300,'Entladung des Speichers'!$A$17:$A$300,A915)+SUMIFS(Füllstände!$B$17:$B$299,Füllstände!$A$17:$A$299,A915)-SUMIFS(Füllstände!$C$17:$C$299,Füllstände!$A$17:$A$299,A915))</f>
        <v/>
      </c>
      <c r="D915" s="151" t="str">
        <f>IF(ISBLANK('Beladung des Speichers'!A915),"",C915*'Beladung des Speichers'!C915/SUMIFS('Beladung des Speichers'!$C$17:$C$300,'Beladung des Speichers'!$A$17:$A$300,A915))</f>
        <v/>
      </c>
      <c r="E915" s="152" t="str">
        <f>IF(ISBLANK('Beladung des Speichers'!A915),"",1/SUMIFS('Beladung des Speichers'!$C$17:$C$300,'Beladung des Speichers'!$A$17:$A$300,A915)*C915*SUMIF($A$17:$A$300,A915,'Beladung des Speichers'!$E$17:$E$300))</f>
        <v/>
      </c>
      <c r="F915" s="153" t="str">
        <f>IF(ISBLANK('Beladung des Speichers'!A915),"",IF(C915=0,"0,00",D915/C915*E915))</f>
        <v/>
      </c>
      <c r="G915" s="154" t="str">
        <f>IF(ISBLANK('Beladung des Speichers'!A915),"",SUMIFS('Beladung des Speichers'!$C$17:$C$300,'Beladung des Speichers'!$A$17:$A$300,A915))</f>
        <v/>
      </c>
      <c r="H915" s="112" t="str">
        <f>IF(ISBLANK('Beladung des Speichers'!A915),"",'Beladung des Speichers'!C915)</f>
        <v/>
      </c>
      <c r="I915" s="155" t="str">
        <f>IF(ISBLANK('Beladung des Speichers'!A915),"",SUMIFS('Beladung des Speichers'!$E$17:$E$1001,'Beladung des Speichers'!$A$17:$A$1001,'Ergebnis (detailliert)'!A915))</f>
        <v/>
      </c>
      <c r="J915" s="113" t="str">
        <f>IF(ISBLANK('Beladung des Speichers'!A915),"",'Beladung des Speichers'!E915)</f>
        <v/>
      </c>
      <c r="K915" s="155" t="str">
        <f>IF(ISBLANK('Beladung des Speichers'!A915),"",SUMIFS('Entladung des Speichers'!$C$17:$C$1001,'Entladung des Speichers'!$A$17:$A$1001,'Ergebnis (detailliert)'!A915))</f>
        <v/>
      </c>
      <c r="L915" s="156" t="str">
        <f t="shared" si="58"/>
        <v/>
      </c>
      <c r="M915" s="156" t="str">
        <f>IF(ISBLANK('Entladung des Speichers'!A915),"",'Entladung des Speichers'!C915)</f>
        <v/>
      </c>
      <c r="N915" s="155" t="str">
        <f>IF(ISBLANK('Beladung des Speichers'!A915),"",SUMIFS('Entladung des Speichers'!$E$17:$E$1001,'Entladung des Speichers'!$A$17:$A$1001,'Ergebnis (detailliert)'!$A$17:$A$300))</f>
        <v/>
      </c>
      <c r="O915" s="113" t="str">
        <f t="shared" si="59"/>
        <v/>
      </c>
      <c r="P915" s="17" t="str">
        <f>IFERROR(IF(A915="","",N915*'Ergebnis (detailliert)'!J915/'Ergebnis (detailliert)'!I915),0)</f>
        <v/>
      </c>
      <c r="Q915" s="95" t="str">
        <f t="shared" si="60"/>
        <v/>
      </c>
      <c r="R915" s="96" t="str">
        <f t="shared" si="61"/>
        <v/>
      </c>
      <c r="S915" s="97" t="str">
        <f>IF(A915="","",IF(LOOKUP(A915,Stammdaten!$A$17:$A$1001,Stammdaten!$G$17:$G$1001)="Nein",0,IF(ISBLANK('Beladung des Speichers'!A915),"",ROUND(MIN(J915,Q915)*-1,2))))</f>
        <v/>
      </c>
    </row>
    <row r="916" spans="1:19" x14ac:dyDescent="0.2">
      <c r="A916" s="98" t="str">
        <f>IF('Beladung des Speichers'!A916="","",'Beladung des Speichers'!A916)</f>
        <v/>
      </c>
      <c r="B916" s="98" t="str">
        <f>IF('Beladung des Speichers'!B916="","",'Beladung des Speichers'!B916)</f>
        <v/>
      </c>
      <c r="C916" s="150" t="str">
        <f>IF(ISBLANK('Beladung des Speichers'!A916),"",SUMIFS('Beladung des Speichers'!$C$17:$C$300,'Beladung des Speichers'!$A$17:$A$300,A916)-SUMIFS('Entladung des Speichers'!$C$17:$C$300,'Entladung des Speichers'!$A$17:$A$300,A916)+SUMIFS(Füllstände!$B$17:$B$299,Füllstände!$A$17:$A$299,A916)-SUMIFS(Füllstände!$C$17:$C$299,Füllstände!$A$17:$A$299,A916))</f>
        <v/>
      </c>
      <c r="D916" s="151" t="str">
        <f>IF(ISBLANK('Beladung des Speichers'!A916),"",C916*'Beladung des Speichers'!C916/SUMIFS('Beladung des Speichers'!$C$17:$C$300,'Beladung des Speichers'!$A$17:$A$300,A916))</f>
        <v/>
      </c>
      <c r="E916" s="152" t="str">
        <f>IF(ISBLANK('Beladung des Speichers'!A916),"",1/SUMIFS('Beladung des Speichers'!$C$17:$C$300,'Beladung des Speichers'!$A$17:$A$300,A916)*C916*SUMIF($A$17:$A$300,A916,'Beladung des Speichers'!$E$17:$E$300))</f>
        <v/>
      </c>
      <c r="F916" s="153" t="str">
        <f>IF(ISBLANK('Beladung des Speichers'!A916),"",IF(C916=0,"0,00",D916/C916*E916))</f>
        <v/>
      </c>
      <c r="G916" s="154" t="str">
        <f>IF(ISBLANK('Beladung des Speichers'!A916),"",SUMIFS('Beladung des Speichers'!$C$17:$C$300,'Beladung des Speichers'!$A$17:$A$300,A916))</f>
        <v/>
      </c>
      <c r="H916" s="112" t="str">
        <f>IF(ISBLANK('Beladung des Speichers'!A916),"",'Beladung des Speichers'!C916)</f>
        <v/>
      </c>
      <c r="I916" s="155" t="str">
        <f>IF(ISBLANK('Beladung des Speichers'!A916),"",SUMIFS('Beladung des Speichers'!$E$17:$E$1001,'Beladung des Speichers'!$A$17:$A$1001,'Ergebnis (detailliert)'!A916))</f>
        <v/>
      </c>
      <c r="J916" s="113" t="str">
        <f>IF(ISBLANK('Beladung des Speichers'!A916),"",'Beladung des Speichers'!E916)</f>
        <v/>
      </c>
      <c r="K916" s="155" t="str">
        <f>IF(ISBLANK('Beladung des Speichers'!A916),"",SUMIFS('Entladung des Speichers'!$C$17:$C$1001,'Entladung des Speichers'!$A$17:$A$1001,'Ergebnis (detailliert)'!A916))</f>
        <v/>
      </c>
      <c r="L916" s="156" t="str">
        <f t="shared" si="58"/>
        <v/>
      </c>
      <c r="M916" s="156" t="str">
        <f>IF(ISBLANK('Entladung des Speichers'!A916),"",'Entladung des Speichers'!C916)</f>
        <v/>
      </c>
      <c r="N916" s="155" t="str">
        <f>IF(ISBLANK('Beladung des Speichers'!A916),"",SUMIFS('Entladung des Speichers'!$E$17:$E$1001,'Entladung des Speichers'!$A$17:$A$1001,'Ergebnis (detailliert)'!$A$17:$A$300))</f>
        <v/>
      </c>
      <c r="O916" s="113" t="str">
        <f t="shared" si="59"/>
        <v/>
      </c>
      <c r="P916" s="17" t="str">
        <f>IFERROR(IF(A916="","",N916*'Ergebnis (detailliert)'!J916/'Ergebnis (detailliert)'!I916),0)</f>
        <v/>
      </c>
      <c r="Q916" s="95" t="str">
        <f t="shared" si="60"/>
        <v/>
      </c>
      <c r="R916" s="96" t="str">
        <f t="shared" si="61"/>
        <v/>
      </c>
      <c r="S916" s="97" t="str">
        <f>IF(A916="","",IF(LOOKUP(A916,Stammdaten!$A$17:$A$1001,Stammdaten!$G$17:$G$1001)="Nein",0,IF(ISBLANK('Beladung des Speichers'!A916),"",ROUND(MIN(J916,Q916)*-1,2))))</f>
        <v/>
      </c>
    </row>
    <row r="917" spans="1:19" x14ac:dyDescent="0.2">
      <c r="A917" s="98" t="str">
        <f>IF('Beladung des Speichers'!A917="","",'Beladung des Speichers'!A917)</f>
        <v/>
      </c>
      <c r="B917" s="98" t="str">
        <f>IF('Beladung des Speichers'!B917="","",'Beladung des Speichers'!B917)</f>
        <v/>
      </c>
      <c r="C917" s="150" t="str">
        <f>IF(ISBLANK('Beladung des Speichers'!A917),"",SUMIFS('Beladung des Speichers'!$C$17:$C$300,'Beladung des Speichers'!$A$17:$A$300,A917)-SUMIFS('Entladung des Speichers'!$C$17:$C$300,'Entladung des Speichers'!$A$17:$A$300,A917)+SUMIFS(Füllstände!$B$17:$B$299,Füllstände!$A$17:$A$299,A917)-SUMIFS(Füllstände!$C$17:$C$299,Füllstände!$A$17:$A$299,A917))</f>
        <v/>
      </c>
      <c r="D917" s="151" t="str">
        <f>IF(ISBLANK('Beladung des Speichers'!A917),"",C917*'Beladung des Speichers'!C917/SUMIFS('Beladung des Speichers'!$C$17:$C$300,'Beladung des Speichers'!$A$17:$A$300,A917))</f>
        <v/>
      </c>
      <c r="E917" s="152" t="str">
        <f>IF(ISBLANK('Beladung des Speichers'!A917),"",1/SUMIFS('Beladung des Speichers'!$C$17:$C$300,'Beladung des Speichers'!$A$17:$A$300,A917)*C917*SUMIF($A$17:$A$300,A917,'Beladung des Speichers'!$E$17:$E$300))</f>
        <v/>
      </c>
      <c r="F917" s="153" t="str">
        <f>IF(ISBLANK('Beladung des Speichers'!A917),"",IF(C917=0,"0,00",D917/C917*E917))</f>
        <v/>
      </c>
      <c r="G917" s="154" t="str">
        <f>IF(ISBLANK('Beladung des Speichers'!A917),"",SUMIFS('Beladung des Speichers'!$C$17:$C$300,'Beladung des Speichers'!$A$17:$A$300,A917))</f>
        <v/>
      </c>
      <c r="H917" s="112" t="str">
        <f>IF(ISBLANK('Beladung des Speichers'!A917),"",'Beladung des Speichers'!C917)</f>
        <v/>
      </c>
      <c r="I917" s="155" t="str">
        <f>IF(ISBLANK('Beladung des Speichers'!A917),"",SUMIFS('Beladung des Speichers'!$E$17:$E$1001,'Beladung des Speichers'!$A$17:$A$1001,'Ergebnis (detailliert)'!A917))</f>
        <v/>
      </c>
      <c r="J917" s="113" t="str">
        <f>IF(ISBLANK('Beladung des Speichers'!A917),"",'Beladung des Speichers'!E917)</f>
        <v/>
      </c>
      <c r="K917" s="155" t="str">
        <f>IF(ISBLANK('Beladung des Speichers'!A917),"",SUMIFS('Entladung des Speichers'!$C$17:$C$1001,'Entladung des Speichers'!$A$17:$A$1001,'Ergebnis (detailliert)'!A917))</f>
        <v/>
      </c>
      <c r="L917" s="156" t="str">
        <f t="shared" si="58"/>
        <v/>
      </c>
      <c r="M917" s="156" t="str">
        <f>IF(ISBLANK('Entladung des Speichers'!A917),"",'Entladung des Speichers'!C917)</f>
        <v/>
      </c>
      <c r="N917" s="155" t="str">
        <f>IF(ISBLANK('Beladung des Speichers'!A917),"",SUMIFS('Entladung des Speichers'!$E$17:$E$1001,'Entladung des Speichers'!$A$17:$A$1001,'Ergebnis (detailliert)'!$A$17:$A$300))</f>
        <v/>
      </c>
      <c r="O917" s="113" t="str">
        <f t="shared" si="59"/>
        <v/>
      </c>
      <c r="P917" s="17" t="str">
        <f>IFERROR(IF(A917="","",N917*'Ergebnis (detailliert)'!J917/'Ergebnis (detailliert)'!I917),0)</f>
        <v/>
      </c>
      <c r="Q917" s="95" t="str">
        <f t="shared" si="60"/>
        <v/>
      </c>
      <c r="R917" s="96" t="str">
        <f t="shared" si="61"/>
        <v/>
      </c>
      <c r="S917" s="97" t="str">
        <f>IF(A917="","",IF(LOOKUP(A917,Stammdaten!$A$17:$A$1001,Stammdaten!$G$17:$G$1001)="Nein",0,IF(ISBLANK('Beladung des Speichers'!A917),"",ROUND(MIN(J917,Q917)*-1,2))))</f>
        <v/>
      </c>
    </row>
    <row r="918" spans="1:19" x14ac:dyDescent="0.2">
      <c r="A918" s="98" t="str">
        <f>IF('Beladung des Speichers'!A918="","",'Beladung des Speichers'!A918)</f>
        <v/>
      </c>
      <c r="B918" s="98" t="str">
        <f>IF('Beladung des Speichers'!B918="","",'Beladung des Speichers'!B918)</f>
        <v/>
      </c>
      <c r="C918" s="150" t="str">
        <f>IF(ISBLANK('Beladung des Speichers'!A918),"",SUMIFS('Beladung des Speichers'!$C$17:$C$300,'Beladung des Speichers'!$A$17:$A$300,A918)-SUMIFS('Entladung des Speichers'!$C$17:$C$300,'Entladung des Speichers'!$A$17:$A$300,A918)+SUMIFS(Füllstände!$B$17:$B$299,Füllstände!$A$17:$A$299,A918)-SUMIFS(Füllstände!$C$17:$C$299,Füllstände!$A$17:$A$299,A918))</f>
        <v/>
      </c>
      <c r="D918" s="151" t="str">
        <f>IF(ISBLANK('Beladung des Speichers'!A918),"",C918*'Beladung des Speichers'!C918/SUMIFS('Beladung des Speichers'!$C$17:$C$300,'Beladung des Speichers'!$A$17:$A$300,A918))</f>
        <v/>
      </c>
      <c r="E918" s="152" t="str">
        <f>IF(ISBLANK('Beladung des Speichers'!A918),"",1/SUMIFS('Beladung des Speichers'!$C$17:$C$300,'Beladung des Speichers'!$A$17:$A$300,A918)*C918*SUMIF($A$17:$A$300,A918,'Beladung des Speichers'!$E$17:$E$300))</f>
        <v/>
      </c>
      <c r="F918" s="153" t="str">
        <f>IF(ISBLANK('Beladung des Speichers'!A918),"",IF(C918=0,"0,00",D918/C918*E918))</f>
        <v/>
      </c>
      <c r="G918" s="154" t="str">
        <f>IF(ISBLANK('Beladung des Speichers'!A918),"",SUMIFS('Beladung des Speichers'!$C$17:$C$300,'Beladung des Speichers'!$A$17:$A$300,A918))</f>
        <v/>
      </c>
      <c r="H918" s="112" t="str">
        <f>IF(ISBLANK('Beladung des Speichers'!A918),"",'Beladung des Speichers'!C918)</f>
        <v/>
      </c>
      <c r="I918" s="155" t="str">
        <f>IF(ISBLANK('Beladung des Speichers'!A918),"",SUMIFS('Beladung des Speichers'!$E$17:$E$1001,'Beladung des Speichers'!$A$17:$A$1001,'Ergebnis (detailliert)'!A918))</f>
        <v/>
      </c>
      <c r="J918" s="113" t="str">
        <f>IF(ISBLANK('Beladung des Speichers'!A918),"",'Beladung des Speichers'!E918)</f>
        <v/>
      </c>
      <c r="K918" s="155" t="str">
        <f>IF(ISBLANK('Beladung des Speichers'!A918),"",SUMIFS('Entladung des Speichers'!$C$17:$C$1001,'Entladung des Speichers'!$A$17:$A$1001,'Ergebnis (detailliert)'!A918))</f>
        <v/>
      </c>
      <c r="L918" s="156" t="str">
        <f t="shared" si="58"/>
        <v/>
      </c>
      <c r="M918" s="156" t="str">
        <f>IF(ISBLANK('Entladung des Speichers'!A918),"",'Entladung des Speichers'!C918)</f>
        <v/>
      </c>
      <c r="N918" s="155" t="str">
        <f>IF(ISBLANK('Beladung des Speichers'!A918),"",SUMIFS('Entladung des Speichers'!$E$17:$E$1001,'Entladung des Speichers'!$A$17:$A$1001,'Ergebnis (detailliert)'!$A$17:$A$300))</f>
        <v/>
      </c>
      <c r="O918" s="113" t="str">
        <f t="shared" si="59"/>
        <v/>
      </c>
      <c r="P918" s="17" t="str">
        <f>IFERROR(IF(A918="","",N918*'Ergebnis (detailliert)'!J918/'Ergebnis (detailliert)'!I918),0)</f>
        <v/>
      </c>
      <c r="Q918" s="95" t="str">
        <f t="shared" si="60"/>
        <v/>
      </c>
      <c r="R918" s="96" t="str">
        <f t="shared" si="61"/>
        <v/>
      </c>
      <c r="S918" s="97" t="str">
        <f>IF(A918="","",IF(LOOKUP(A918,Stammdaten!$A$17:$A$1001,Stammdaten!$G$17:$G$1001)="Nein",0,IF(ISBLANK('Beladung des Speichers'!A918),"",ROUND(MIN(J918,Q918)*-1,2))))</f>
        <v/>
      </c>
    </row>
    <row r="919" spans="1:19" x14ac:dyDescent="0.2">
      <c r="A919" s="98" t="str">
        <f>IF('Beladung des Speichers'!A919="","",'Beladung des Speichers'!A919)</f>
        <v/>
      </c>
      <c r="B919" s="98" t="str">
        <f>IF('Beladung des Speichers'!B919="","",'Beladung des Speichers'!B919)</f>
        <v/>
      </c>
      <c r="C919" s="150" t="str">
        <f>IF(ISBLANK('Beladung des Speichers'!A919),"",SUMIFS('Beladung des Speichers'!$C$17:$C$300,'Beladung des Speichers'!$A$17:$A$300,A919)-SUMIFS('Entladung des Speichers'!$C$17:$C$300,'Entladung des Speichers'!$A$17:$A$300,A919)+SUMIFS(Füllstände!$B$17:$B$299,Füllstände!$A$17:$A$299,A919)-SUMIFS(Füllstände!$C$17:$C$299,Füllstände!$A$17:$A$299,A919))</f>
        <v/>
      </c>
      <c r="D919" s="151" t="str">
        <f>IF(ISBLANK('Beladung des Speichers'!A919),"",C919*'Beladung des Speichers'!C919/SUMIFS('Beladung des Speichers'!$C$17:$C$300,'Beladung des Speichers'!$A$17:$A$300,A919))</f>
        <v/>
      </c>
      <c r="E919" s="152" t="str">
        <f>IF(ISBLANK('Beladung des Speichers'!A919),"",1/SUMIFS('Beladung des Speichers'!$C$17:$C$300,'Beladung des Speichers'!$A$17:$A$300,A919)*C919*SUMIF($A$17:$A$300,A919,'Beladung des Speichers'!$E$17:$E$300))</f>
        <v/>
      </c>
      <c r="F919" s="153" t="str">
        <f>IF(ISBLANK('Beladung des Speichers'!A919),"",IF(C919=0,"0,00",D919/C919*E919))</f>
        <v/>
      </c>
      <c r="G919" s="154" t="str">
        <f>IF(ISBLANK('Beladung des Speichers'!A919),"",SUMIFS('Beladung des Speichers'!$C$17:$C$300,'Beladung des Speichers'!$A$17:$A$300,A919))</f>
        <v/>
      </c>
      <c r="H919" s="112" t="str">
        <f>IF(ISBLANK('Beladung des Speichers'!A919),"",'Beladung des Speichers'!C919)</f>
        <v/>
      </c>
      <c r="I919" s="155" t="str">
        <f>IF(ISBLANK('Beladung des Speichers'!A919),"",SUMIFS('Beladung des Speichers'!$E$17:$E$1001,'Beladung des Speichers'!$A$17:$A$1001,'Ergebnis (detailliert)'!A919))</f>
        <v/>
      </c>
      <c r="J919" s="113" t="str">
        <f>IF(ISBLANK('Beladung des Speichers'!A919),"",'Beladung des Speichers'!E919)</f>
        <v/>
      </c>
      <c r="K919" s="155" t="str">
        <f>IF(ISBLANK('Beladung des Speichers'!A919),"",SUMIFS('Entladung des Speichers'!$C$17:$C$1001,'Entladung des Speichers'!$A$17:$A$1001,'Ergebnis (detailliert)'!A919))</f>
        <v/>
      </c>
      <c r="L919" s="156" t="str">
        <f t="shared" si="58"/>
        <v/>
      </c>
      <c r="M919" s="156" t="str">
        <f>IF(ISBLANK('Entladung des Speichers'!A919),"",'Entladung des Speichers'!C919)</f>
        <v/>
      </c>
      <c r="N919" s="155" t="str">
        <f>IF(ISBLANK('Beladung des Speichers'!A919),"",SUMIFS('Entladung des Speichers'!$E$17:$E$1001,'Entladung des Speichers'!$A$17:$A$1001,'Ergebnis (detailliert)'!$A$17:$A$300))</f>
        <v/>
      </c>
      <c r="O919" s="113" t="str">
        <f t="shared" si="59"/>
        <v/>
      </c>
      <c r="P919" s="17" t="str">
        <f>IFERROR(IF(A919="","",N919*'Ergebnis (detailliert)'!J919/'Ergebnis (detailliert)'!I919),0)</f>
        <v/>
      </c>
      <c r="Q919" s="95" t="str">
        <f t="shared" si="60"/>
        <v/>
      </c>
      <c r="R919" s="96" t="str">
        <f t="shared" si="61"/>
        <v/>
      </c>
      <c r="S919" s="97" t="str">
        <f>IF(A919="","",IF(LOOKUP(A919,Stammdaten!$A$17:$A$1001,Stammdaten!$G$17:$G$1001)="Nein",0,IF(ISBLANK('Beladung des Speichers'!A919),"",ROUND(MIN(J919,Q919)*-1,2))))</f>
        <v/>
      </c>
    </row>
    <row r="920" spans="1:19" x14ac:dyDescent="0.2">
      <c r="A920" s="98" t="str">
        <f>IF('Beladung des Speichers'!A920="","",'Beladung des Speichers'!A920)</f>
        <v/>
      </c>
      <c r="B920" s="98" t="str">
        <f>IF('Beladung des Speichers'!B920="","",'Beladung des Speichers'!B920)</f>
        <v/>
      </c>
      <c r="C920" s="150" t="str">
        <f>IF(ISBLANK('Beladung des Speichers'!A920),"",SUMIFS('Beladung des Speichers'!$C$17:$C$300,'Beladung des Speichers'!$A$17:$A$300,A920)-SUMIFS('Entladung des Speichers'!$C$17:$C$300,'Entladung des Speichers'!$A$17:$A$300,A920)+SUMIFS(Füllstände!$B$17:$B$299,Füllstände!$A$17:$A$299,A920)-SUMIFS(Füllstände!$C$17:$C$299,Füllstände!$A$17:$A$299,A920))</f>
        <v/>
      </c>
      <c r="D920" s="151" t="str">
        <f>IF(ISBLANK('Beladung des Speichers'!A920),"",C920*'Beladung des Speichers'!C920/SUMIFS('Beladung des Speichers'!$C$17:$C$300,'Beladung des Speichers'!$A$17:$A$300,A920))</f>
        <v/>
      </c>
      <c r="E920" s="152" t="str">
        <f>IF(ISBLANK('Beladung des Speichers'!A920),"",1/SUMIFS('Beladung des Speichers'!$C$17:$C$300,'Beladung des Speichers'!$A$17:$A$300,A920)*C920*SUMIF($A$17:$A$300,A920,'Beladung des Speichers'!$E$17:$E$300))</f>
        <v/>
      </c>
      <c r="F920" s="153" t="str">
        <f>IF(ISBLANK('Beladung des Speichers'!A920),"",IF(C920=0,"0,00",D920/C920*E920))</f>
        <v/>
      </c>
      <c r="G920" s="154" t="str">
        <f>IF(ISBLANK('Beladung des Speichers'!A920),"",SUMIFS('Beladung des Speichers'!$C$17:$C$300,'Beladung des Speichers'!$A$17:$A$300,A920))</f>
        <v/>
      </c>
      <c r="H920" s="112" t="str">
        <f>IF(ISBLANK('Beladung des Speichers'!A920),"",'Beladung des Speichers'!C920)</f>
        <v/>
      </c>
      <c r="I920" s="155" t="str">
        <f>IF(ISBLANK('Beladung des Speichers'!A920),"",SUMIFS('Beladung des Speichers'!$E$17:$E$1001,'Beladung des Speichers'!$A$17:$A$1001,'Ergebnis (detailliert)'!A920))</f>
        <v/>
      </c>
      <c r="J920" s="113" t="str">
        <f>IF(ISBLANK('Beladung des Speichers'!A920),"",'Beladung des Speichers'!E920)</f>
        <v/>
      </c>
      <c r="K920" s="155" t="str">
        <f>IF(ISBLANK('Beladung des Speichers'!A920),"",SUMIFS('Entladung des Speichers'!$C$17:$C$1001,'Entladung des Speichers'!$A$17:$A$1001,'Ergebnis (detailliert)'!A920))</f>
        <v/>
      </c>
      <c r="L920" s="156" t="str">
        <f t="shared" si="58"/>
        <v/>
      </c>
      <c r="M920" s="156" t="str">
        <f>IF(ISBLANK('Entladung des Speichers'!A920),"",'Entladung des Speichers'!C920)</f>
        <v/>
      </c>
      <c r="N920" s="155" t="str">
        <f>IF(ISBLANK('Beladung des Speichers'!A920),"",SUMIFS('Entladung des Speichers'!$E$17:$E$1001,'Entladung des Speichers'!$A$17:$A$1001,'Ergebnis (detailliert)'!$A$17:$A$300))</f>
        <v/>
      </c>
      <c r="O920" s="113" t="str">
        <f t="shared" si="59"/>
        <v/>
      </c>
      <c r="P920" s="17" t="str">
        <f>IFERROR(IF(A920="","",N920*'Ergebnis (detailliert)'!J920/'Ergebnis (detailliert)'!I920),0)</f>
        <v/>
      </c>
      <c r="Q920" s="95" t="str">
        <f t="shared" si="60"/>
        <v/>
      </c>
      <c r="R920" s="96" t="str">
        <f t="shared" si="61"/>
        <v/>
      </c>
      <c r="S920" s="97" t="str">
        <f>IF(A920="","",IF(LOOKUP(A920,Stammdaten!$A$17:$A$1001,Stammdaten!$G$17:$G$1001)="Nein",0,IF(ISBLANK('Beladung des Speichers'!A920),"",ROUND(MIN(J920,Q920)*-1,2))))</f>
        <v/>
      </c>
    </row>
    <row r="921" spans="1:19" x14ac:dyDescent="0.2">
      <c r="A921" s="98" t="str">
        <f>IF('Beladung des Speichers'!A921="","",'Beladung des Speichers'!A921)</f>
        <v/>
      </c>
      <c r="B921" s="98" t="str">
        <f>IF('Beladung des Speichers'!B921="","",'Beladung des Speichers'!B921)</f>
        <v/>
      </c>
      <c r="C921" s="150" t="str">
        <f>IF(ISBLANK('Beladung des Speichers'!A921),"",SUMIFS('Beladung des Speichers'!$C$17:$C$300,'Beladung des Speichers'!$A$17:$A$300,A921)-SUMIFS('Entladung des Speichers'!$C$17:$C$300,'Entladung des Speichers'!$A$17:$A$300,A921)+SUMIFS(Füllstände!$B$17:$B$299,Füllstände!$A$17:$A$299,A921)-SUMIFS(Füllstände!$C$17:$C$299,Füllstände!$A$17:$A$299,A921))</f>
        <v/>
      </c>
      <c r="D921" s="151" t="str">
        <f>IF(ISBLANK('Beladung des Speichers'!A921),"",C921*'Beladung des Speichers'!C921/SUMIFS('Beladung des Speichers'!$C$17:$C$300,'Beladung des Speichers'!$A$17:$A$300,A921))</f>
        <v/>
      </c>
      <c r="E921" s="152" t="str">
        <f>IF(ISBLANK('Beladung des Speichers'!A921),"",1/SUMIFS('Beladung des Speichers'!$C$17:$C$300,'Beladung des Speichers'!$A$17:$A$300,A921)*C921*SUMIF($A$17:$A$300,A921,'Beladung des Speichers'!$E$17:$E$300))</f>
        <v/>
      </c>
      <c r="F921" s="153" t="str">
        <f>IF(ISBLANK('Beladung des Speichers'!A921),"",IF(C921=0,"0,00",D921/C921*E921))</f>
        <v/>
      </c>
      <c r="G921" s="154" t="str">
        <f>IF(ISBLANK('Beladung des Speichers'!A921),"",SUMIFS('Beladung des Speichers'!$C$17:$C$300,'Beladung des Speichers'!$A$17:$A$300,A921))</f>
        <v/>
      </c>
      <c r="H921" s="112" t="str">
        <f>IF(ISBLANK('Beladung des Speichers'!A921),"",'Beladung des Speichers'!C921)</f>
        <v/>
      </c>
      <c r="I921" s="155" t="str">
        <f>IF(ISBLANK('Beladung des Speichers'!A921),"",SUMIFS('Beladung des Speichers'!$E$17:$E$1001,'Beladung des Speichers'!$A$17:$A$1001,'Ergebnis (detailliert)'!A921))</f>
        <v/>
      </c>
      <c r="J921" s="113" t="str">
        <f>IF(ISBLANK('Beladung des Speichers'!A921),"",'Beladung des Speichers'!E921)</f>
        <v/>
      </c>
      <c r="K921" s="155" t="str">
        <f>IF(ISBLANK('Beladung des Speichers'!A921),"",SUMIFS('Entladung des Speichers'!$C$17:$C$1001,'Entladung des Speichers'!$A$17:$A$1001,'Ergebnis (detailliert)'!A921))</f>
        <v/>
      </c>
      <c r="L921" s="156" t="str">
        <f t="shared" si="58"/>
        <v/>
      </c>
      <c r="M921" s="156" t="str">
        <f>IF(ISBLANK('Entladung des Speichers'!A921),"",'Entladung des Speichers'!C921)</f>
        <v/>
      </c>
      <c r="N921" s="155" t="str">
        <f>IF(ISBLANK('Beladung des Speichers'!A921),"",SUMIFS('Entladung des Speichers'!$E$17:$E$1001,'Entladung des Speichers'!$A$17:$A$1001,'Ergebnis (detailliert)'!$A$17:$A$300))</f>
        <v/>
      </c>
      <c r="O921" s="113" t="str">
        <f t="shared" si="59"/>
        <v/>
      </c>
      <c r="P921" s="17" t="str">
        <f>IFERROR(IF(A921="","",N921*'Ergebnis (detailliert)'!J921/'Ergebnis (detailliert)'!I921),0)</f>
        <v/>
      </c>
      <c r="Q921" s="95" t="str">
        <f t="shared" si="60"/>
        <v/>
      </c>
      <c r="R921" s="96" t="str">
        <f t="shared" si="61"/>
        <v/>
      </c>
      <c r="S921" s="97" t="str">
        <f>IF(A921="","",IF(LOOKUP(A921,Stammdaten!$A$17:$A$1001,Stammdaten!$G$17:$G$1001)="Nein",0,IF(ISBLANK('Beladung des Speichers'!A921),"",ROUND(MIN(J921,Q921)*-1,2))))</f>
        <v/>
      </c>
    </row>
    <row r="922" spans="1:19" x14ac:dyDescent="0.2">
      <c r="A922" s="98" t="str">
        <f>IF('Beladung des Speichers'!A922="","",'Beladung des Speichers'!A922)</f>
        <v/>
      </c>
      <c r="B922" s="98" t="str">
        <f>IF('Beladung des Speichers'!B922="","",'Beladung des Speichers'!B922)</f>
        <v/>
      </c>
      <c r="C922" s="150" t="str">
        <f>IF(ISBLANK('Beladung des Speichers'!A922),"",SUMIFS('Beladung des Speichers'!$C$17:$C$300,'Beladung des Speichers'!$A$17:$A$300,A922)-SUMIFS('Entladung des Speichers'!$C$17:$C$300,'Entladung des Speichers'!$A$17:$A$300,A922)+SUMIFS(Füllstände!$B$17:$B$299,Füllstände!$A$17:$A$299,A922)-SUMIFS(Füllstände!$C$17:$C$299,Füllstände!$A$17:$A$299,A922))</f>
        <v/>
      </c>
      <c r="D922" s="151" t="str">
        <f>IF(ISBLANK('Beladung des Speichers'!A922),"",C922*'Beladung des Speichers'!C922/SUMIFS('Beladung des Speichers'!$C$17:$C$300,'Beladung des Speichers'!$A$17:$A$300,A922))</f>
        <v/>
      </c>
      <c r="E922" s="152" t="str">
        <f>IF(ISBLANK('Beladung des Speichers'!A922),"",1/SUMIFS('Beladung des Speichers'!$C$17:$C$300,'Beladung des Speichers'!$A$17:$A$300,A922)*C922*SUMIF($A$17:$A$300,A922,'Beladung des Speichers'!$E$17:$E$300))</f>
        <v/>
      </c>
      <c r="F922" s="153" t="str">
        <f>IF(ISBLANK('Beladung des Speichers'!A922),"",IF(C922=0,"0,00",D922/C922*E922))</f>
        <v/>
      </c>
      <c r="G922" s="154" t="str">
        <f>IF(ISBLANK('Beladung des Speichers'!A922),"",SUMIFS('Beladung des Speichers'!$C$17:$C$300,'Beladung des Speichers'!$A$17:$A$300,A922))</f>
        <v/>
      </c>
      <c r="H922" s="112" t="str">
        <f>IF(ISBLANK('Beladung des Speichers'!A922),"",'Beladung des Speichers'!C922)</f>
        <v/>
      </c>
      <c r="I922" s="155" t="str">
        <f>IF(ISBLANK('Beladung des Speichers'!A922),"",SUMIFS('Beladung des Speichers'!$E$17:$E$1001,'Beladung des Speichers'!$A$17:$A$1001,'Ergebnis (detailliert)'!A922))</f>
        <v/>
      </c>
      <c r="J922" s="113" t="str">
        <f>IF(ISBLANK('Beladung des Speichers'!A922),"",'Beladung des Speichers'!E922)</f>
        <v/>
      </c>
      <c r="K922" s="155" t="str">
        <f>IF(ISBLANK('Beladung des Speichers'!A922),"",SUMIFS('Entladung des Speichers'!$C$17:$C$1001,'Entladung des Speichers'!$A$17:$A$1001,'Ergebnis (detailliert)'!A922))</f>
        <v/>
      </c>
      <c r="L922" s="156" t="str">
        <f t="shared" si="58"/>
        <v/>
      </c>
      <c r="M922" s="156" t="str">
        <f>IF(ISBLANK('Entladung des Speichers'!A922),"",'Entladung des Speichers'!C922)</f>
        <v/>
      </c>
      <c r="N922" s="155" t="str">
        <f>IF(ISBLANK('Beladung des Speichers'!A922),"",SUMIFS('Entladung des Speichers'!$E$17:$E$1001,'Entladung des Speichers'!$A$17:$A$1001,'Ergebnis (detailliert)'!$A$17:$A$300))</f>
        <v/>
      </c>
      <c r="O922" s="113" t="str">
        <f t="shared" si="59"/>
        <v/>
      </c>
      <c r="P922" s="17" t="str">
        <f>IFERROR(IF(A922="","",N922*'Ergebnis (detailliert)'!J922/'Ergebnis (detailliert)'!I922),0)</f>
        <v/>
      </c>
      <c r="Q922" s="95" t="str">
        <f t="shared" si="60"/>
        <v/>
      </c>
      <c r="R922" s="96" t="str">
        <f t="shared" si="61"/>
        <v/>
      </c>
      <c r="S922" s="97" t="str">
        <f>IF(A922="","",IF(LOOKUP(A922,Stammdaten!$A$17:$A$1001,Stammdaten!$G$17:$G$1001)="Nein",0,IF(ISBLANK('Beladung des Speichers'!A922),"",ROUND(MIN(J922,Q922)*-1,2))))</f>
        <v/>
      </c>
    </row>
    <row r="923" spans="1:19" x14ac:dyDescent="0.2">
      <c r="A923" s="98" t="str">
        <f>IF('Beladung des Speichers'!A923="","",'Beladung des Speichers'!A923)</f>
        <v/>
      </c>
      <c r="B923" s="98" t="str">
        <f>IF('Beladung des Speichers'!B923="","",'Beladung des Speichers'!B923)</f>
        <v/>
      </c>
      <c r="C923" s="150" t="str">
        <f>IF(ISBLANK('Beladung des Speichers'!A923),"",SUMIFS('Beladung des Speichers'!$C$17:$C$300,'Beladung des Speichers'!$A$17:$A$300,A923)-SUMIFS('Entladung des Speichers'!$C$17:$C$300,'Entladung des Speichers'!$A$17:$A$300,A923)+SUMIFS(Füllstände!$B$17:$B$299,Füllstände!$A$17:$A$299,A923)-SUMIFS(Füllstände!$C$17:$C$299,Füllstände!$A$17:$A$299,A923))</f>
        <v/>
      </c>
      <c r="D923" s="151" t="str">
        <f>IF(ISBLANK('Beladung des Speichers'!A923),"",C923*'Beladung des Speichers'!C923/SUMIFS('Beladung des Speichers'!$C$17:$C$300,'Beladung des Speichers'!$A$17:$A$300,A923))</f>
        <v/>
      </c>
      <c r="E923" s="152" t="str">
        <f>IF(ISBLANK('Beladung des Speichers'!A923),"",1/SUMIFS('Beladung des Speichers'!$C$17:$C$300,'Beladung des Speichers'!$A$17:$A$300,A923)*C923*SUMIF($A$17:$A$300,A923,'Beladung des Speichers'!$E$17:$E$300))</f>
        <v/>
      </c>
      <c r="F923" s="153" t="str">
        <f>IF(ISBLANK('Beladung des Speichers'!A923),"",IF(C923=0,"0,00",D923/C923*E923))</f>
        <v/>
      </c>
      <c r="G923" s="154" t="str">
        <f>IF(ISBLANK('Beladung des Speichers'!A923),"",SUMIFS('Beladung des Speichers'!$C$17:$C$300,'Beladung des Speichers'!$A$17:$A$300,A923))</f>
        <v/>
      </c>
      <c r="H923" s="112" t="str">
        <f>IF(ISBLANK('Beladung des Speichers'!A923),"",'Beladung des Speichers'!C923)</f>
        <v/>
      </c>
      <c r="I923" s="155" t="str">
        <f>IF(ISBLANK('Beladung des Speichers'!A923),"",SUMIFS('Beladung des Speichers'!$E$17:$E$1001,'Beladung des Speichers'!$A$17:$A$1001,'Ergebnis (detailliert)'!A923))</f>
        <v/>
      </c>
      <c r="J923" s="113" t="str">
        <f>IF(ISBLANK('Beladung des Speichers'!A923),"",'Beladung des Speichers'!E923)</f>
        <v/>
      </c>
      <c r="K923" s="155" t="str">
        <f>IF(ISBLANK('Beladung des Speichers'!A923),"",SUMIFS('Entladung des Speichers'!$C$17:$C$1001,'Entladung des Speichers'!$A$17:$A$1001,'Ergebnis (detailliert)'!A923))</f>
        <v/>
      </c>
      <c r="L923" s="156" t="str">
        <f t="shared" si="58"/>
        <v/>
      </c>
      <c r="M923" s="156" t="str">
        <f>IF(ISBLANK('Entladung des Speichers'!A923),"",'Entladung des Speichers'!C923)</f>
        <v/>
      </c>
      <c r="N923" s="155" t="str">
        <f>IF(ISBLANK('Beladung des Speichers'!A923),"",SUMIFS('Entladung des Speichers'!$E$17:$E$1001,'Entladung des Speichers'!$A$17:$A$1001,'Ergebnis (detailliert)'!$A$17:$A$300))</f>
        <v/>
      </c>
      <c r="O923" s="113" t="str">
        <f t="shared" si="59"/>
        <v/>
      </c>
      <c r="P923" s="17" t="str">
        <f>IFERROR(IF(A923="","",N923*'Ergebnis (detailliert)'!J923/'Ergebnis (detailliert)'!I923),0)</f>
        <v/>
      </c>
      <c r="Q923" s="95" t="str">
        <f t="shared" si="60"/>
        <v/>
      </c>
      <c r="R923" s="96" t="str">
        <f t="shared" si="61"/>
        <v/>
      </c>
      <c r="S923" s="97" t="str">
        <f>IF(A923="","",IF(LOOKUP(A923,Stammdaten!$A$17:$A$1001,Stammdaten!$G$17:$G$1001)="Nein",0,IF(ISBLANK('Beladung des Speichers'!A923),"",ROUND(MIN(J923,Q923)*-1,2))))</f>
        <v/>
      </c>
    </row>
    <row r="924" spans="1:19" x14ac:dyDescent="0.2">
      <c r="A924" s="98" t="str">
        <f>IF('Beladung des Speichers'!A924="","",'Beladung des Speichers'!A924)</f>
        <v/>
      </c>
      <c r="B924" s="98" t="str">
        <f>IF('Beladung des Speichers'!B924="","",'Beladung des Speichers'!B924)</f>
        <v/>
      </c>
      <c r="C924" s="150" t="str">
        <f>IF(ISBLANK('Beladung des Speichers'!A924),"",SUMIFS('Beladung des Speichers'!$C$17:$C$300,'Beladung des Speichers'!$A$17:$A$300,A924)-SUMIFS('Entladung des Speichers'!$C$17:$C$300,'Entladung des Speichers'!$A$17:$A$300,A924)+SUMIFS(Füllstände!$B$17:$B$299,Füllstände!$A$17:$A$299,A924)-SUMIFS(Füllstände!$C$17:$C$299,Füllstände!$A$17:$A$299,A924))</f>
        <v/>
      </c>
      <c r="D924" s="151" t="str">
        <f>IF(ISBLANK('Beladung des Speichers'!A924),"",C924*'Beladung des Speichers'!C924/SUMIFS('Beladung des Speichers'!$C$17:$C$300,'Beladung des Speichers'!$A$17:$A$300,A924))</f>
        <v/>
      </c>
      <c r="E924" s="152" t="str">
        <f>IF(ISBLANK('Beladung des Speichers'!A924),"",1/SUMIFS('Beladung des Speichers'!$C$17:$C$300,'Beladung des Speichers'!$A$17:$A$300,A924)*C924*SUMIF($A$17:$A$300,A924,'Beladung des Speichers'!$E$17:$E$300))</f>
        <v/>
      </c>
      <c r="F924" s="153" t="str">
        <f>IF(ISBLANK('Beladung des Speichers'!A924),"",IF(C924=0,"0,00",D924/C924*E924))</f>
        <v/>
      </c>
      <c r="G924" s="154" t="str">
        <f>IF(ISBLANK('Beladung des Speichers'!A924),"",SUMIFS('Beladung des Speichers'!$C$17:$C$300,'Beladung des Speichers'!$A$17:$A$300,A924))</f>
        <v/>
      </c>
      <c r="H924" s="112" t="str">
        <f>IF(ISBLANK('Beladung des Speichers'!A924),"",'Beladung des Speichers'!C924)</f>
        <v/>
      </c>
      <c r="I924" s="155" t="str">
        <f>IF(ISBLANK('Beladung des Speichers'!A924),"",SUMIFS('Beladung des Speichers'!$E$17:$E$1001,'Beladung des Speichers'!$A$17:$A$1001,'Ergebnis (detailliert)'!A924))</f>
        <v/>
      </c>
      <c r="J924" s="113" t="str">
        <f>IF(ISBLANK('Beladung des Speichers'!A924),"",'Beladung des Speichers'!E924)</f>
        <v/>
      </c>
      <c r="K924" s="155" t="str">
        <f>IF(ISBLANK('Beladung des Speichers'!A924),"",SUMIFS('Entladung des Speichers'!$C$17:$C$1001,'Entladung des Speichers'!$A$17:$A$1001,'Ergebnis (detailliert)'!A924))</f>
        <v/>
      </c>
      <c r="L924" s="156" t="str">
        <f t="shared" si="58"/>
        <v/>
      </c>
      <c r="M924" s="156" t="str">
        <f>IF(ISBLANK('Entladung des Speichers'!A924),"",'Entladung des Speichers'!C924)</f>
        <v/>
      </c>
      <c r="N924" s="155" t="str">
        <f>IF(ISBLANK('Beladung des Speichers'!A924),"",SUMIFS('Entladung des Speichers'!$E$17:$E$1001,'Entladung des Speichers'!$A$17:$A$1001,'Ergebnis (detailliert)'!$A$17:$A$300))</f>
        <v/>
      </c>
      <c r="O924" s="113" t="str">
        <f t="shared" si="59"/>
        <v/>
      </c>
      <c r="P924" s="17" t="str">
        <f>IFERROR(IF(A924="","",N924*'Ergebnis (detailliert)'!J924/'Ergebnis (detailliert)'!I924),0)</f>
        <v/>
      </c>
      <c r="Q924" s="95" t="str">
        <f t="shared" si="60"/>
        <v/>
      </c>
      <c r="R924" s="96" t="str">
        <f t="shared" si="61"/>
        <v/>
      </c>
      <c r="S924" s="97" t="str">
        <f>IF(A924="","",IF(LOOKUP(A924,Stammdaten!$A$17:$A$1001,Stammdaten!$G$17:$G$1001)="Nein",0,IF(ISBLANK('Beladung des Speichers'!A924),"",ROUND(MIN(J924,Q924)*-1,2))))</f>
        <v/>
      </c>
    </row>
    <row r="925" spans="1:19" x14ac:dyDescent="0.2">
      <c r="A925" s="98" t="str">
        <f>IF('Beladung des Speichers'!A925="","",'Beladung des Speichers'!A925)</f>
        <v/>
      </c>
      <c r="B925" s="98" t="str">
        <f>IF('Beladung des Speichers'!B925="","",'Beladung des Speichers'!B925)</f>
        <v/>
      </c>
      <c r="C925" s="150" t="str">
        <f>IF(ISBLANK('Beladung des Speichers'!A925),"",SUMIFS('Beladung des Speichers'!$C$17:$C$300,'Beladung des Speichers'!$A$17:$A$300,A925)-SUMIFS('Entladung des Speichers'!$C$17:$C$300,'Entladung des Speichers'!$A$17:$A$300,A925)+SUMIFS(Füllstände!$B$17:$B$299,Füllstände!$A$17:$A$299,A925)-SUMIFS(Füllstände!$C$17:$C$299,Füllstände!$A$17:$A$299,A925))</f>
        <v/>
      </c>
      <c r="D925" s="151" t="str">
        <f>IF(ISBLANK('Beladung des Speichers'!A925),"",C925*'Beladung des Speichers'!C925/SUMIFS('Beladung des Speichers'!$C$17:$C$300,'Beladung des Speichers'!$A$17:$A$300,A925))</f>
        <v/>
      </c>
      <c r="E925" s="152" t="str">
        <f>IF(ISBLANK('Beladung des Speichers'!A925),"",1/SUMIFS('Beladung des Speichers'!$C$17:$C$300,'Beladung des Speichers'!$A$17:$A$300,A925)*C925*SUMIF($A$17:$A$300,A925,'Beladung des Speichers'!$E$17:$E$300))</f>
        <v/>
      </c>
      <c r="F925" s="153" t="str">
        <f>IF(ISBLANK('Beladung des Speichers'!A925),"",IF(C925=0,"0,00",D925/C925*E925))</f>
        <v/>
      </c>
      <c r="G925" s="154" t="str">
        <f>IF(ISBLANK('Beladung des Speichers'!A925),"",SUMIFS('Beladung des Speichers'!$C$17:$C$300,'Beladung des Speichers'!$A$17:$A$300,A925))</f>
        <v/>
      </c>
      <c r="H925" s="112" t="str">
        <f>IF(ISBLANK('Beladung des Speichers'!A925),"",'Beladung des Speichers'!C925)</f>
        <v/>
      </c>
      <c r="I925" s="155" t="str">
        <f>IF(ISBLANK('Beladung des Speichers'!A925),"",SUMIFS('Beladung des Speichers'!$E$17:$E$1001,'Beladung des Speichers'!$A$17:$A$1001,'Ergebnis (detailliert)'!A925))</f>
        <v/>
      </c>
      <c r="J925" s="113" t="str">
        <f>IF(ISBLANK('Beladung des Speichers'!A925),"",'Beladung des Speichers'!E925)</f>
        <v/>
      </c>
      <c r="K925" s="155" t="str">
        <f>IF(ISBLANK('Beladung des Speichers'!A925),"",SUMIFS('Entladung des Speichers'!$C$17:$C$1001,'Entladung des Speichers'!$A$17:$A$1001,'Ergebnis (detailliert)'!A925))</f>
        <v/>
      </c>
      <c r="L925" s="156" t="str">
        <f t="shared" si="58"/>
        <v/>
      </c>
      <c r="M925" s="156" t="str">
        <f>IF(ISBLANK('Entladung des Speichers'!A925),"",'Entladung des Speichers'!C925)</f>
        <v/>
      </c>
      <c r="N925" s="155" t="str">
        <f>IF(ISBLANK('Beladung des Speichers'!A925),"",SUMIFS('Entladung des Speichers'!$E$17:$E$1001,'Entladung des Speichers'!$A$17:$A$1001,'Ergebnis (detailliert)'!$A$17:$A$300))</f>
        <v/>
      </c>
      <c r="O925" s="113" t="str">
        <f t="shared" si="59"/>
        <v/>
      </c>
      <c r="P925" s="17" t="str">
        <f>IFERROR(IF(A925="","",N925*'Ergebnis (detailliert)'!J925/'Ergebnis (detailliert)'!I925),0)</f>
        <v/>
      </c>
      <c r="Q925" s="95" t="str">
        <f t="shared" si="60"/>
        <v/>
      </c>
      <c r="R925" s="96" t="str">
        <f t="shared" si="61"/>
        <v/>
      </c>
      <c r="S925" s="97" t="str">
        <f>IF(A925="","",IF(LOOKUP(A925,Stammdaten!$A$17:$A$1001,Stammdaten!$G$17:$G$1001)="Nein",0,IF(ISBLANK('Beladung des Speichers'!A925),"",ROUND(MIN(J925,Q925)*-1,2))))</f>
        <v/>
      </c>
    </row>
    <row r="926" spans="1:19" x14ac:dyDescent="0.2">
      <c r="A926" s="98" t="str">
        <f>IF('Beladung des Speichers'!A926="","",'Beladung des Speichers'!A926)</f>
        <v/>
      </c>
      <c r="B926" s="98" t="str">
        <f>IF('Beladung des Speichers'!B926="","",'Beladung des Speichers'!B926)</f>
        <v/>
      </c>
      <c r="C926" s="150" t="str">
        <f>IF(ISBLANK('Beladung des Speichers'!A926),"",SUMIFS('Beladung des Speichers'!$C$17:$C$300,'Beladung des Speichers'!$A$17:$A$300,A926)-SUMIFS('Entladung des Speichers'!$C$17:$C$300,'Entladung des Speichers'!$A$17:$A$300,A926)+SUMIFS(Füllstände!$B$17:$B$299,Füllstände!$A$17:$A$299,A926)-SUMIFS(Füllstände!$C$17:$C$299,Füllstände!$A$17:$A$299,A926))</f>
        <v/>
      </c>
      <c r="D926" s="151" t="str">
        <f>IF(ISBLANK('Beladung des Speichers'!A926),"",C926*'Beladung des Speichers'!C926/SUMIFS('Beladung des Speichers'!$C$17:$C$300,'Beladung des Speichers'!$A$17:$A$300,A926))</f>
        <v/>
      </c>
      <c r="E926" s="152" t="str">
        <f>IF(ISBLANK('Beladung des Speichers'!A926),"",1/SUMIFS('Beladung des Speichers'!$C$17:$C$300,'Beladung des Speichers'!$A$17:$A$300,A926)*C926*SUMIF($A$17:$A$300,A926,'Beladung des Speichers'!$E$17:$E$300))</f>
        <v/>
      </c>
      <c r="F926" s="153" t="str">
        <f>IF(ISBLANK('Beladung des Speichers'!A926),"",IF(C926=0,"0,00",D926/C926*E926))</f>
        <v/>
      </c>
      <c r="G926" s="154" t="str">
        <f>IF(ISBLANK('Beladung des Speichers'!A926),"",SUMIFS('Beladung des Speichers'!$C$17:$C$300,'Beladung des Speichers'!$A$17:$A$300,A926))</f>
        <v/>
      </c>
      <c r="H926" s="112" t="str">
        <f>IF(ISBLANK('Beladung des Speichers'!A926),"",'Beladung des Speichers'!C926)</f>
        <v/>
      </c>
      <c r="I926" s="155" t="str">
        <f>IF(ISBLANK('Beladung des Speichers'!A926),"",SUMIFS('Beladung des Speichers'!$E$17:$E$1001,'Beladung des Speichers'!$A$17:$A$1001,'Ergebnis (detailliert)'!A926))</f>
        <v/>
      </c>
      <c r="J926" s="113" t="str">
        <f>IF(ISBLANK('Beladung des Speichers'!A926),"",'Beladung des Speichers'!E926)</f>
        <v/>
      </c>
      <c r="K926" s="155" t="str">
        <f>IF(ISBLANK('Beladung des Speichers'!A926),"",SUMIFS('Entladung des Speichers'!$C$17:$C$1001,'Entladung des Speichers'!$A$17:$A$1001,'Ergebnis (detailliert)'!A926))</f>
        <v/>
      </c>
      <c r="L926" s="156" t="str">
        <f t="shared" si="58"/>
        <v/>
      </c>
      <c r="M926" s="156" t="str">
        <f>IF(ISBLANK('Entladung des Speichers'!A926),"",'Entladung des Speichers'!C926)</f>
        <v/>
      </c>
      <c r="N926" s="155" t="str">
        <f>IF(ISBLANK('Beladung des Speichers'!A926),"",SUMIFS('Entladung des Speichers'!$E$17:$E$1001,'Entladung des Speichers'!$A$17:$A$1001,'Ergebnis (detailliert)'!$A$17:$A$300))</f>
        <v/>
      </c>
      <c r="O926" s="113" t="str">
        <f t="shared" si="59"/>
        <v/>
      </c>
      <c r="P926" s="17" t="str">
        <f>IFERROR(IF(A926="","",N926*'Ergebnis (detailliert)'!J926/'Ergebnis (detailliert)'!I926),0)</f>
        <v/>
      </c>
      <c r="Q926" s="95" t="str">
        <f t="shared" si="60"/>
        <v/>
      </c>
      <c r="R926" s="96" t="str">
        <f t="shared" si="61"/>
        <v/>
      </c>
      <c r="S926" s="97" t="str">
        <f>IF(A926="","",IF(LOOKUP(A926,Stammdaten!$A$17:$A$1001,Stammdaten!$G$17:$G$1001)="Nein",0,IF(ISBLANK('Beladung des Speichers'!A926),"",ROUND(MIN(J926,Q926)*-1,2))))</f>
        <v/>
      </c>
    </row>
    <row r="927" spans="1:19" x14ac:dyDescent="0.2">
      <c r="A927" s="98" t="str">
        <f>IF('Beladung des Speichers'!A927="","",'Beladung des Speichers'!A927)</f>
        <v/>
      </c>
      <c r="B927" s="98" t="str">
        <f>IF('Beladung des Speichers'!B927="","",'Beladung des Speichers'!B927)</f>
        <v/>
      </c>
      <c r="C927" s="150" t="str">
        <f>IF(ISBLANK('Beladung des Speichers'!A927),"",SUMIFS('Beladung des Speichers'!$C$17:$C$300,'Beladung des Speichers'!$A$17:$A$300,A927)-SUMIFS('Entladung des Speichers'!$C$17:$C$300,'Entladung des Speichers'!$A$17:$A$300,A927)+SUMIFS(Füllstände!$B$17:$B$299,Füllstände!$A$17:$A$299,A927)-SUMIFS(Füllstände!$C$17:$C$299,Füllstände!$A$17:$A$299,A927))</f>
        <v/>
      </c>
      <c r="D927" s="151" t="str">
        <f>IF(ISBLANK('Beladung des Speichers'!A927),"",C927*'Beladung des Speichers'!C927/SUMIFS('Beladung des Speichers'!$C$17:$C$300,'Beladung des Speichers'!$A$17:$A$300,A927))</f>
        <v/>
      </c>
      <c r="E927" s="152" t="str">
        <f>IF(ISBLANK('Beladung des Speichers'!A927),"",1/SUMIFS('Beladung des Speichers'!$C$17:$C$300,'Beladung des Speichers'!$A$17:$A$300,A927)*C927*SUMIF($A$17:$A$300,A927,'Beladung des Speichers'!$E$17:$E$300))</f>
        <v/>
      </c>
      <c r="F927" s="153" t="str">
        <f>IF(ISBLANK('Beladung des Speichers'!A927),"",IF(C927=0,"0,00",D927/C927*E927))</f>
        <v/>
      </c>
      <c r="G927" s="154" t="str">
        <f>IF(ISBLANK('Beladung des Speichers'!A927),"",SUMIFS('Beladung des Speichers'!$C$17:$C$300,'Beladung des Speichers'!$A$17:$A$300,A927))</f>
        <v/>
      </c>
      <c r="H927" s="112" t="str">
        <f>IF(ISBLANK('Beladung des Speichers'!A927),"",'Beladung des Speichers'!C927)</f>
        <v/>
      </c>
      <c r="I927" s="155" t="str">
        <f>IF(ISBLANK('Beladung des Speichers'!A927),"",SUMIFS('Beladung des Speichers'!$E$17:$E$1001,'Beladung des Speichers'!$A$17:$A$1001,'Ergebnis (detailliert)'!A927))</f>
        <v/>
      </c>
      <c r="J927" s="113" t="str">
        <f>IF(ISBLANK('Beladung des Speichers'!A927),"",'Beladung des Speichers'!E927)</f>
        <v/>
      </c>
      <c r="K927" s="155" t="str">
        <f>IF(ISBLANK('Beladung des Speichers'!A927),"",SUMIFS('Entladung des Speichers'!$C$17:$C$1001,'Entladung des Speichers'!$A$17:$A$1001,'Ergebnis (detailliert)'!A927))</f>
        <v/>
      </c>
      <c r="L927" s="156" t="str">
        <f t="shared" si="58"/>
        <v/>
      </c>
      <c r="M927" s="156" t="str">
        <f>IF(ISBLANK('Entladung des Speichers'!A927),"",'Entladung des Speichers'!C927)</f>
        <v/>
      </c>
      <c r="N927" s="155" t="str">
        <f>IF(ISBLANK('Beladung des Speichers'!A927),"",SUMIFS('Entladung des Speichers'!$E$17:$E$1001,'Entladung des Speichers'!$A$17:$A$1001,'Ergebnis (detailliert)'!$A$17:$A$300))</f>
        <v/>
      </c>
      <c r="O927" s="113" t="str">
        <f t="shared" si="59"/>
        <v/>
      </c>
      <c r="P927" s="17" t="str">
        <f>IFERROR(IF(A927="","",N927*'Ergebnis (detailliert)'!J927/'Ergebnis (detailliert)'!I927),0)</f>
        <v/>
      </c>
      <c r="Q927" s="95" t="str">
        <f t="shared" si="60"/>
        <v/>
      </c>
      <c r="R927" s="96" t="str">
        <f t="shared" si="61"/>
        <v/>
      </c>
      <c r="S927" s="97" t="str">
        <f>IF(A927="","",IF(LOOKUP(A927,Stammdaten!$A$17:$A$1001,Stammdaten!$G$17:$G$1001)="Nein",0,IF(ISBLANK('Beladung des Speichers'!A927),"",ROUND(MIN(J927,Q927)*-1,2))))</f>
        <v/>
      </c>
    </row>
    <row r="928" spans="1:19" x14ac:dyDescent="0.2">
      <c r="A928" s="98" t="str">
        <f>IF('Beladung des Speichers'!A928="","",'Beladung des Speichers'!A928)</f>
        <v/>
      </c>
      <c r="B928" s="98" t="str">
        <f>IF('Beladung des Speichers'!B928="","",'Beladung des Speichers'!B928)</f>
        <v/>
      </c>
      <c r="C928" s="150" t="str">
        <f>IF(ISBLANK('Beladung des Speichers'!A928),"",SUMIFS('Beladung des Speichers'!$C$17:$C$300,'Beladung des Speichers'!$A$17:$A$300,A928)-SUMIFS('Entladung des Speichers'!$C$17:$C$300,'Entladung des Speichers'!$A$17:$A$300,A928)+SUMIFS(Füllstände!$B$17:$B$299,Füllstände!$A$17:$A$299,A928)-SUMIFS(Füllstände!$C$17:$C$299,Füllstände!$A$17:$A$299,A928))</f>
        <v/>
      </c>
      <c r="D928" s="151" t="str">
        <f>IF(ISBLANK('Beladung des Speichers'!A928),"",C928*'Beladung des Speichers'!C928/SUMIFS('Beladung des Speichers'!$C$17:$C$300,'Beladung des Speichers'!$A$17:$A$300,A928))</f>
        <v/>
      </c>
      <c r="E928" s="152" t="str">
        <f>IF(ISBLANK('Beladung des Speichers'!A928),"",1/SUMIFS('Beladung des Speichers'!$C$17:$C$300,'Beladung des Speichers'!$A$17:$A$300,A928)*C928*SUMIF($A$17:$A$300,A928,'Beladung des Speichers'!$E$17:$E$300))</f>
        <v/>
      </c>
      <c r="F928" s="153" t="str">
        <f>IF(ISBLANK('Beladung des Speichers'!A928),"",IF(C928=0,"0,00",D928/C928*E928))</f>
        <v/>
      </c>
      <c r="G928" s="154" t="str">
        <f>IF(ISBLANK('Beladung des Speichers'!A928),"",SUMIFS('Beladung des Speichers'!$C$17:$C$300,'Beladung des Speichers'!$A$17:$A$300,A928))</f>
        <v/>
      </c>
      <c r="H928" s="112" t="str">
        <f>IF(ISBLANK('Beladung des Speichers'!A928),"",'Beladung des Speichers'!C928)</f>
        <v/>
      </c>
      <c r="I928" s="155" t="str">
        <f>IF(ISBLANK('Beladung des Speichers'!A928),"",SUMIFS('Beladung des Speichers'!$E$17:$E$1001,'Beladung des Speichers'!$A$17:$A$1001,'Ergebnis (detailliert)'!A928))</f>
        <v/>
      </c>
      <c r="J928" s="113" t="str">
        <f>IF(ISBLANK('Beladung des Speichers'!A928),"",'Beladung des Speichers'!E928)</f>
        <v/>
      </c>
      <c r="K928" s="155" t="str">
        <f>IF(ISBLANK('Beladung des Speichers'!A928),"",SUMIFS('Entladung des Speichers'!$C$17:$C$1001,'Entladung des Speichers'!$A$17:$A$1001,'Ergebnis (detailliert)'!A928))</f>
        <v/>
      </c>
      <c r="L928" s="156" t="str">
        <f t="shared" si="58"/>
        <v/>
      </c>
      <c r="M928" s="156" t="str">
        <f>IF(ISBLANK('Entladung des Speichers'!A928),"",'Entladung des Speichers'!C928)</f>
        <v/>
      </c>
      <c r="N928" s="155" t="str">
        <f>IF(ISBLANK('Beladung des Speichers'!A928),"",SUMIFS('Entladung des Speichers'!$E$17:$E$1001,'Entladung des Speichers'!$A$17:$A$1001,'Ergebnis (detailliert)'!$A$17:$A$300))</f>
        <v/>
      </c>
      <c r="O928" s="113" t="str">
        <f t="shared" si="59"/>
        <v/>
      </c>
      <c r="P928" s="17" t="str">
        <f>IFERROR(IF(A928="","",N928*'Ergebnis (detailliert)'!J928/'Ergebnis (detailliert)'!I928),0)</f>
        <v/>
      </c>
      <c r="Q928" s="95" t="str">
        <f t="shared" si="60"/>
        <v/>
      </c>
      <c r="R928" s="96" t="str">
        <f t="shared" si="61"/>
        <v/>
      </c>
      <c r="S928" s="97" t="str">
        <f>IF(A928="","",IF(LOOKUP(A928,Stammdaten!$A$17:$A$1001,Stammdaten!$G$17:$G$1001)="Nein",0,IF(ISBLANK('Beladung des Speichers'!A928),"",ROUND(MIN(J928,Q928)*-1,2))))</f>
        <v/>
      </c>
    </row>
    <row r="929" spans="1:19" x14ac:dyDescent="0.2">
      <c r="A929" s="98" t="str">
        <f>IF('Beladung des Speichers'!A929="","",'Beladung des Speichers'!A929)</f>
        <v/>
      </c>
      <c r="B929" s="98" t="str">
        <f>IF('Beladung des Speichers'!B929="","",'Beladung des Speichers'!B929)</f>
        <v/>
      </c>
      <c r="C929" s="150" t="str">
        <f>IF(ISBLANK('Beladung des Speichers'!A929),"",SUMIFS('Beladung des Speichers'!$C$17:$C$300,'Beladung des Speichers'!$A$17:$A$300,A929)-SUMIFS('Entladung des Speichers'!$C$17:$C$300,'Entladung des Speichers'!$A$17:$A$300,A929)+SUMIFS(Füllstände!$B$17:$B$299,Füllstände!$A$17:$A$299,A929)-SUMIFS(Füllstände!$C$17:$C$299,Füllstände!$A$17:$A$299,A929))</f>
        <v/>
      </c>
      <c r="D929" s="151" t="str">
        <f>IF(ISBLANK('Beladung des Speichers'!A929),"",C929*'Beladung des Speichers'!C929/SUMIFS('Beladung des Speichers'!$C$17:$C$300,'Beladung des Speichers'!$A$17:$A$300,A929))</f>
        <v/>
      </c>
      <c r="E929" s="152" t="str">
        <f>IF(ISBLANK('Beladung des Speichers'!A929),"",1/SUMIFS('Beladung des Speichers'!$C$17:$C$300,'Beladung des Speichers'!$A$17:$A$300,A929)*C929*SUMIF($A$17:$A$300,A929,'Beladung des Speichers'!$E$17:$E$300))</f>
        <v/>
      </c>
      <c r="F929" s="153" t="str">
        <f>IF(ISBLANK('Beladung des Speichers'!A929),"",IF(C929=0,"0,00",D929/C929*E929))</f>
        <v/>
      </c>
      <c r="G929" s="154" t="str">
        <f>IF(ISBLANK('Beladung des Speichers'!A929),"",SUMIFS('Beladung des Speichers'!$C$17:$C$300,'Beladung des Speichers'!$A$17:$A$300,A929))</f>
        <v/>
      </c>
      <c r="H929" s="112" t="str">
        <f>IF(ISBLANK('Beladung des Speichers'!A929),"",'Beladung des Speichers'!C929)</f>
        <v/>
      </c>
      <c r="I929" s="155" t="str">
        <f>IF(ISBLANK('Beladung des Speichers'!A929),"",SUMIFS('Beladung des Speichers'!$E$17:$E$1001,'Beladung des Speichers'!$A$17:$A$1001,'Ergebnis (detailliert)'!A929))</f>
        <v/>
      </c>
      <c r="J929" s="113" t="str">
        <f>IF(ISBLANK('Beladung des Speichers'!A929),"",'Beladung des Speichers'!E929)</f>
        <v/>
      </c>
      <c r="K929" s="155" t="str">
        <f>IF(ISBLANK('Beladung des Speichers'!A929),"",SUMIFS('Entladung des Speichers'!$C$17:$C$1001,'Entladung des Speichers'!$A$17:$A$1001,'Ergebnis (detailliert)'!A929))</f>
        <v/>
      </c>
      <c r="L929" s="156" t="str">
        <f t="shared" si="58"/>
        <v/>
      </c>
      <c r="M929" s="156" t="str">
        <f>IF(ISBLANK('Entladung des Speichers'!A929),"",'Entladung des Speichers'!C929)</f>
        <v/>
      </c>
      <c r="N929" s="155" t="str">
        <f>IF(ISBLANK('Beladung des Speichers'!A929),"",SUMIFS('Entladung des Speichers'!$E$17:$E$1001,'Entladung des Speichers'!$A$17:$A$1001,'Ergebnis (detailliert)'!$A$17:$A$300))</f>
        <v/>
      </c>
      <c r="O929" s="113" t="str">
        <f t="shared" si="59"/>
        <v/>
      </c>
      <c r="P929" s="17" t="str">
        <f>IFERROR(IF(A929="","",N929*'Ergebnis (detailliert)'!J929/'Ergebnis (detailliert)'!I929),0)</f>
        <v/>
      </c>
      <c r="Q929" s="95" t="str">
        <f t="shared" si="60"/>
        <v/>
      </c>
      <c r="R929" s="96" t="str">
        <f t="shared" si="61"/>
        <v/>
      </c>
      <c r="S929" s="97" t="str">
        <f>IF(A929="","",IF(LOOKUP(A929,Stammdaten!$A$17:$A$1001,Stammdaten!$G$17:$G$1001)="Nein",0,IF(ISBLANK('Beladung des Speichers'!A929),"",ROUND(MIN(J929,Q929)*-1,2))))</f>
        <v/>
      </c>
    </row>
    <row r="930" spans="1:19" x14ac:dyDescent="0.2">
      <c r="A930" s="98" t="str">
        <f>IF('Beladung des Speichers'!A930="","",'Beladung des Speichers'!A930)</f>
        <v/>
      </c>
      <c r="B930" s="98" t="str">
        <f>IF('Beladung des Speichers'!B930="","",'Beladung des Speichers'!B930)</f>
        <v/>
      </c>
      <c r="C930" s="150" t="str">
        <f>IF(ISBLANK('Beladung des Speichers'!A930),"",SUMIFS('Beladung des Speichers'!$C$17:$C$300,'Beladung des Speichers'!$A$17:$A$300,A930)-SUMIFS('Entladung des Speichers'!$C$17:$C$300,'Entladung des Speichers'!$A$17:$A$300,A930)+SUMIFS(Füllstände!$B$17:$B$299,Füllstände!$A$17:$A$299,A930)-SUMIFS(Füllstände!$C$17:$C$299,Füllstände!$A$17:$A$299,A930))</f>
        <v/>
      </c>
      <c r="D930" s="151" t="str">
        <f>IF(ISBLANK('Beladung des Speichers'!A930),"",C930*'Beladung des Speichers'!C930/SUMIFS('Beladung des Speichers'!$C$17:$C$300,'Beladung des Speichers'!$A$17:$A$300,A930))</f>
        <v/>
      </c>
      <c r="E930" s="152" t="str">
        <f>IF(ISBLANK('Beladung des Speichers'!A930),"",1/SUMIFS('Beladung des Speichers'!$C$17:$C$300,'Beladung des Speichers'!$A$17:$A$300,A930)*C930*SUMIF($A$17:$A$300,A930,'Beladung des Speichers'!$E$17:$E$300))</f>
        <v/>
      </c>
      <c r="F930" s="153" t="str">
        <f>IF(ISBLANK('Beladung des Speichers'!A930),"",IF(C930=0,"0,00",D930/C930*E930))</f>
        <v/>
      </c>
      <c r="G930" s="154" t="str">
        <f>IF(ISBLANK('Beladung des Speichers'!A930),"",SUMIFS('Beladung des Speichers'!$C$17:$C$300,'Beladung des Speichers'!$A$17:$A$300,A930))</f>
        <v/>
      </c>
      <c r="H930" s="112" t="str">
        <f>IF(ISBLANK('Beladung des Speichers'!A930),"",'Beladung des Speichers'!C930)</f>
        <v/>
      </c>
      <c r="I930" s="155" t="str">
        <f>IF(ISBLANK('Beladung des Speichers'!A930),"",SUMIFS('Beladung des Speichers'!$E$17:$E$1001,'Beladung des Speichers'!$A$17:$A$1001,'Ergebnis (detailliert)'!A930))</f>
        <v/>
      </c>
      <c r="J930" s="113" t="str">
        <f>IF(ISBLANK('Beladung des Speichers'!A930),"",'Beladung des Speichers'!E930)</f>
        <v/>
      </c>
      <c r="K930" s="155" t="str">
        <f>IF(ISBLANK('Beladung des Speichers'!A930),"",SUMIFS('Entladung des Speichers'!$C$17:$C$1001,'Entladung des Speichers'!$A$17:$A$1001,'Ergebnis (detailliert)'!A930))</f>
        <v/>
      </c>
      <c r="L930" s="156" t="str">
        <f t="shared" si="58"/>
        <v/>
      </c>
      <c r="M930" s="156" t="str">
        <f>IF(ISBLANK('Entladung des Speichers'!A930),"",'Entladung des Speichers'!C930)</f>
        <v/>
      </c>
      <c r="N930" s="155" t="str">
        <f>IF(ISBLANK('Beladung des Speichers'!A930),"",SUMIFS('Entladung des Speichers'!$E$17:$E$1001,'Entladung des Speichers'!$A$17:$A$1001,'Ergebnis (detailliert)'!$A$17:$A$300))</f>
        <v/>
      </c>
      <c r="O930" s="113" t="str">
        <f t="shared" si="59"/>
        <v/>
      </c>
      <c r="P930" s="17" t="str">
        <f>IFERROR(IF(A930="","",N930*'Ergebnis (detailliert)'!J930/'Ergebnis (detailliert)'!I930),0)</f>
        <v/>
      </c>
      <c r="Q930" s="95" t="str">
        <f t="shared" si="60"/>
        <v/>
      </c>
      <c r="R930" s="96" t="str">
        <f t="shared" si="61"/>
        <v/>
      </c>
      <c r="S930" s="97" t="str">
        <f>IF(A930="","",IF(LOOKUP(A930,Stammdaten!$A$17:$A$1001,Stammdaten!$G$17:$G$1001)="Nein",0,IF(ISBLANK('Beladung des Speichers'!A930),"",ROUND(MIN(J930,Q930)*-1,2))))</f>
        <v/>
      </c>
    </row>
    <row r="931" spans="1:19" x14ac:dyDescent="0.2">
      <c r="A931" s="98" t="str">
        <f>IF('Beladung des Speichers'!A931="","",'Beladung des Speichers'!A931)</f>
        <v/>
      </c>
      <c r="B931" s="98" t="str">
        <f>IF('Beladung des Speichers'!B931="","",'Beladung des Speichers'!B931)</f>
        <v/>
      </c>
      <c r="C931" s="150" t="str">
        <f>IF(ISBLANK('Beladung des Speichers'!A931),"",SUMIFS('Beladung des Speichers'!$C$17:$C$300,'Beladung des Speichers'!$A$17:$A$300,A931)-SUMIFS('Entladung des Speichers'!$C$17:$C$300,'Entladung des Speichers'!$A$17:$A$300,A931)+SUMIFS(Füllstände!$B$17:$B$299,Füllstände!$A$17:$A$299,A931)-SUMIFS(Füllstände!$C$17:$C$299,Füllstände!$A$17:$A$299,A931))</f>
        <v/>
      </c>
      <c r="D931" s="151" t="str">
        <f>IF(ISBLANK('Beladung des Speichers'!A931),"",C931*'Beladung des Speichers'!C931/SUMIFS('Beladung des Speichers'!$C$17:$C$300,'Beladung des Speichers'!$A$17:$A$300,A931))</f>
        <v/>
      </c>
      <c r="E931" s="152" t="str">
        <f>IF(ISBLANK('Beladung des Speichers'!A931),"",1/SUMIFS('Beladung des Speichers'!$C$17:$C$300,'Beladung des Speichers'!$A$17:$A$300,A931)*C931*SUMIF($A$17:$A$300,A931,'Beladung des Speichers'!$E$17:$E$300))</f>
        <v/>
      </c>
      <c r="F931" s="153" t="str">
        <f>IF(ISBLANK('Beladung des Speichers'!A931),"",IF(C931=0,"0,00",D931/C931*E931))</f>
        <v/>
      </c>
      <c r="G931" s="154" t="str">
        <f>IF(ISBLANK('Beladung des Speichers'!A931),"",SUMIFS('Beladung des Speichers'!$C$17:$C$300,'Beladung des Speichers'!$A$17:$A$300,A931))</f>
        <v/>
      </c>
      <c r="H931" s="112" t="str">
        <f>IF(ISBLANK('Beladung des Speichers'!A931),"",'Beladung des Speichers'!C931)</f>
        <v/>
      </c>
      <c r="I931" s="155" t="str">
        <f>IF(ISBLANK('Beladung des Speichers'!A931),"",SUMIFS('Beladung des Speichers'!$E$17:$E$1001,'Beladung des Speichers'!$A$17:$A$1001,'Ergebnis (detailliert)'!A931))</f>
        <v/>
      </c>
      <c r="J931" s="113" t="str">
        <f>IF(ISBLANK('Beladung des Speichers'!A931),"",'Beladung des Speichers'!E931)</f>
        <v/>
      </c>
      <c r="K931" s="155" t="str">
        <f>IF(ISBLANK('Beladung des Speichers'!A931),"",SUMIFS('Entladung des Speichers'!$C$17:$C$1001,'Entladung des Speichers'!$A$17:$A$1001,'Ergebnis (detailliert)'!A931))</f>
        <v/>
      </c>
      <c r="L931" s="156" t="str">
        <f t="shared" si="58"/>
        <v/>
      </c>
      <c r="M931" s="156" t="str">
        <f>IF(ISBLANK('Entladung des Speichers'!A931),"",'Entladung des Speichers'!C931)</f>
        <v/>
      </c>
      <c r="N931" s="155" t="str">
        <f>IF(ISBLANK('Beladung des Speichers'!A931),"",SUMIFS('Entladung des Speichers'!$E$17:$E$1001,'Entladung des Speichers'!$A$17:$A$1001,'Ergebnis (detailliert)'!$A$17:$A$300))</f>
        <v/>
      </c>
      <c r="O931" s="113" t="str">
        <f t="shared" si="59"/>
        <v/>
      </c>
      <c r="P931" s="17" t="str">
        <f>IFERROR(IF(A931="","",N931*'Ergebnis (detailliert)'!J931/'Ergebnis (detailliert)'!I931),0)</f>
        <v/>
      </c>
      <c r="Q931" s="95" t="str">
        <f t="shared" si="60"/>
        <v/>
      </c>
      <c r="R931" s="96" t="str">
        <f t="shared" si="61"/>
        <v/>
      </c>
      <c r="S931" s="97" t="str">
        <f>IF(A931="","",IF(LOOKUP(A931,Stammdaten!$A$17:$A$1001,Stammdaten!$G$17:$G$1001)="Nein",0,IF(ISBLANK('Beladung des Speichers'!A931),"",ROUND(MIN(J931,Q931)*-1,2))))</f>
        <v/>
      </c>
    </row>
    <row r="932" spans="1:19" x14ac:dyDescent="0.2">
      <c r="A932" s="98" t="str">
        <f>IF('Beladung des Speichers'!A932="","",'Beladung des Speichers'!A932)</f>
        <v/>
      </c>
      <c r="B932" s="98" t="str">
        <f>IF('Beladung des Speichers'!B932="","",'Beladung des Speichers'!B932)</f>
        <v/>
      </c>
      <c r="C932" s="150" t="str">
        <f>IF(ISBLANK('Beladung des Speichers'!A932),"",SUMIFS('Beladung des Speichers'!$C$17:$C$300,'Beladung des Speichers'!$A$17:$A$300,A932)-SUMIFS('Entladung des Speichers'!$C$17:$C$300,'Entladung des Speichers'!$A$17:$A$300,A932)+SUMIFS(Füllstände!$B$17:$B$299,Füllstände!$A$17:$A$299,A932)-SUMIFS(Füllstände!$C$17:$C$299,Füllstände!$A$17:$A$299,A932))</f>
        <v/>
      </c>
      <c r="D932" s="151" t="str">
        <f>IF(ISBLANK('Beladung des Speichers'!A932),"",C932*'Beladung des Speichers'!C932/SUMIFS('Beladung des Speichers'!$C$17:$C$300,'Beladung des Speichers'!$A$17:$A$300,A932))</f>
        <v/>
      </c>
      <c r="E932" s="152" t="str">
        <f>IF(ISBLANK('Beladung des Speichers'!A932),"",1/SUMIFS('Beladung des Speichers'!$C$17:$C$300,'Beladung des Speichers'!$A$17:$A$300,A932)*C932*SUMIF($A$17:$A$300,A932,'Beladung des Speichers'!$E$17:$E$300))</f>
        <v/>
      </c>
      <c r="F932" s="153" t="str">
        <f>IF(ISBLANK('Beladung des Speichers'!A932),"",IF(C932=0,"0,00",D932/C932*E932))</f>
        <v/>
      </c>
      <c r="G932" s="154" t="str">
        <f>IF(ISBLANK('Beladung des Speichers'!A932),"",SUMIFS('Beladung des Speichers'!$C$17:$C$300,'Beladung des Speichers'!$A$17:$A$300,A932))</f>
        <v/>
      </c>
      <c r="H932" s="112" t="str">
        <f>IF(ISBLANK('Beladung des Speichers'!A932),"",'Beladung des Speichers'!C932)</f>
        <v/>
      </c>
      <c r="I932" s="155" t="str">
        <f>IF(ISBLANK('Beladung des Speichers'!A932),"",SUMIFS('Beladung des Speichers'!$E$17:$E$1001,'Beladung des Speichers'!$A$17:$A$1001,'Ergebnis (detailliert)'!A932))</f>
        <v/>
      </c>
      <c r="J932" s="113" t="str">
        <f>IF(ISBLANK('Beladung des Speichers'!A932),"",'Beladung des Speichers'!E932)</f>
        <v/>
      </c>
      <c r="K932" s="155" t="str">
        <f>IF(ISBLANK('Beladung des Speichers'!A932),"",SUMIFS('Entladung des Speichers'!$C$17:$C$1001,'Entladung des Speichers'!$A$17:$A$1001,'Ergebnis (detailliert)'!A932))</f>
        <v/>
      </c>
      <c r="L932" s="156" t="str">
        <f t="shared" si="58"/>
        <v/>
      </c>
      <c r="M932" s="156" t="str">
        <f>IF(ISBLANK('Entladung des Speichers'!A932),"",'Entladung des Speichers'!C932)</f>
        <v/>
      </c>
      <c r="N932" s="155" t="str">
        <f>IF(ISBLANK('Beladung des Speichers'!A932),"",SUMIFS('Entladung des Speichers'!$E$17:$E$1001,'Entladung des Speichers'!$A$17:$A$1001,'Ergebnis (detailliert)'!$A$17:$A$300))</f>
        <v/>
      </c>
      <c r="O932" s="113" t="str">
        <f t="shared" si="59"/>
        <v/>
      </c>
      <c r="P932" s="17" t="str">
        <f>IFERROR(IF(A932="","",N932*'Ergebnis (detailliert)'!J932/'Ergebnis (detailliert)'!I932),0)</f>
        <v/>
      </c>
      <c r="Q932" s="95" t="str">
        <f t="shared" si="60"/>
        <v/>
      </c>
      <c r="R932" s="96" t="str">
        <f t="shared" si="61"/>
        <v/>
      </c>
      <c r="S932" s="97" t="str">
        <f>IF(A932="","",IF(LOOKUP(A932,Stammdaten!$A$17:$A$1001,Stammdaten!$G$17:$G$1001)="Nein",0,IF(ISBLANK('Beladung des Speichers'!A932),"",ROUND(MIN(J932,Q932)*-1,2))))</f>
        <v/>
      </c>
    </row>
    <row r="933" spans="1:19" x14ac:dyDescent="0.2">
      <c r="A933" s="98" t="str">
        <f>IF('Beladung des Speichers'!A933="","",'Beladung des Speichers'!A933)</f>
        <v/>
      </c>
      <c r="B933" s="98" t="str">
        <f>IF('Beladung des Speichers'!B933="","",'Beladung des Speichers'!B933)</f>
        <v/>
      </c>
      <c r="C933" s="150" t="str">
        <f>IF(ISBLANK('Beladung des Speichers'!A933),"",SUMIFS('Beladung des Speichers'!$C$17:$C$300,'Beladung des Speichers'!$A$17:$A$300,A933)-SUMIFS('Entladung des Speichers'!$C$17:$C$300,'Entladung des Speichers'!$A$17:$A$300,A933)+SUMIFS(Füllstände!$B$17:$B$299,Füllstände!$A$17:$A$299,A933)-SUMIFS(Füllstände!$C$17:$C$299,Füllstände!$A$17:$A$299,A933))</f>
        <v/>
      </c>
      <c r="D933" s="151" t="str">
        <f>IF(ISBLANK('Beladung des Speichers'!A933),"",C933*'Beladung des Speichers'!C933/SUMIFS('Beladung des Speichers'!$C$17:$C$300,'Beladung des Speichers'!$A$17:$A$300,A933))</f>
        <v/>
      </c>
      <c r="E933" s="152" t="str">
        <f>IF(ISBLANK('Beladung des Speichers'!A933),"",1/SUMIFS('Beladung des Speichers'!$C$17:$C$300,'Beladung des Speichers'!$A$17:$A$300,A933)*C933*SUMIF($A$17:$A$300,A933,'Beladung des Speichers'!$E$17:$E$300))</f>
        <v/>
      </c>
      <c r="F933" s="153" t="str">
        <f>IF(ISBLANK('Beladung des Speichers'!A933),"",IF(C933=0,"0,00",D933/C933*E933))</f>
        <v/>
      </c>
      <c r="G933" s="154" t="str">
        <f>IF(ISBLANK('Beladung des Speichers'!A933),"",SUMIFS('Beladung des Speichers'!$C$17:$C$300,'Beladung des Speichers'!$A$17:$A$300,A933))</f>
        <v/>
      </c>
      <c r="H933" s="112" t="str">
        <f>IF(ISBLANK('Beladung des Speichers'!A933),"",'Beladung des Speichers'!C933)</f>
        <v/>
      </c>
      <c r="I933" s="155" t="str">
        <f>IF(ISBLANK('Beladung des Speichers'!A933),"",SUMIFS('Beladung des Speichers'!$E$17:$E$1001,'Beladung des Speichers'!$A$17:$A$1001,'Ergebnis (detailliert)'!A933))</f>
        <v/>
      </c>
      <c r="J933" s="113" t="str">
        <f>IF(ISBLANK('Beladung des Speichers'!A933),"",'Beladung des Speichers'!E933)</f>
        <v/>
      </c>
      <c r="K933" s="155" t="str">
        <f>IF(ISBLANK('Beladung des Speichers'!A933),"",SUMIFS('Entladung des Speichers'!$C$17:$C$1001,'Entladung des Speichers'!$A$17:$A$1001,'Ergebnis (detailliert)'!A933))</f>
        <v/>
      </c>
      <c r="L933" s="156" t="str">
        <f t="shared" si="58"/>
        <v/>
      </c>
      <c r="M933" s="156" t="str">
        <f>IF(ISBLANK('Entladung des Speichers'!A933),"",'Entladung des Speichers'!C933)</f>
        <v/>
      </c>
      <c r="N933" s="155" t="str">
        <f>IF(ISBLANK('Beladung des Speichers'!A933),"",SUMIFS('Entladung des Speichers'!$E$17:$E$1001,'Entladung des Speichers'!$A$17:$A$1001,'Ergebnis (detailliert)'!$A$17:$A$300))</f>
        <v/>
      </c>
      <c r="O933" s="113" t="str">
        <f t="shared" si="59"/>
        <v/>
      </c>
      <c r="P933" s="17" t="str">
        <f>IFERROR(IF(A933="","",N933*'Ergebnis (detailliert)'!J933/'Ergebnis (detailliert)'!I933),0)</f>
        <v/>
      </c>
      <c r="Q933" s="95" t="str">
        <f t="shared" si="60"/>
        <v/>
      </c>
      <c r="R933" s="96" t="str">
        <f t="shared" si="61"/>
        <v/>
      </c>
      <c r="S933" s="97" t="str">
        <f>IF(A933="","",IF(LOOKUP(A933,Stammdaten!$A$17:$A$1001,Stammdaten!$G$17:$G$1001)="Nein",0,IF(ISBLANK('Beladung des Speichers'!A933),"",ROUND(MIN(J933,Q933)*-1,2))))</f>
        <v/>
      </c>
    </row>
    <row r="934" spans="1:19" x14ac:dyDescent="0.2">
      <c r="A934" s="98" t="str">
        <f>IF('Beladung des Speichers'!A934="","",'Beladung des Speichers'!A934)</f>
        <v/>
      </c>
      <c r="B934" s="98" t="str">
        <f>IF('Beladung des Speichers'!B934="","",'Beladung des Speichers'!B934)</f>
        <v/>
      </c>
      <c r="C934" s="150" t="str">
        <f>IF(ISBLANK('Beladung des Speichers'!A934),"",SUMIFS('Beladung des Speichers'!$C$17:$C$300,'Beladung des Speichers'!$A$17:$A$300,A934)-SUMIFS('Entladung des Speichers'!$C$17:$C$300,'Entladung des Speichers'!$A$17:$A$300,A934)+SUMIFS(Füllstände!$B$17:$B$299,Füllstände!$A$17:$A$299,A934)-SUMIFS(Füllstände!$C$17:$C$299,Füllstände!$A$17:$A$299,A934))</f>
        <v/>
      </c>
      <c r="D934" s="151" t="str">
        <f>IF(ISBLANK('Beladung des Speichers'!A934),"",C934*'Beladung des Speichers'!C934/SUMIFS('Beladung des Speichers'!$C$17:$C$300,'Beladung des Speichers'!$A$17:$A$300,A934))</f>
        <v/>
      </c>
      <c r="E934" s="152" t="str">
        <f>IF(ISBLANK('Beladung des Speichers'!A934),"",1/SUMIFS('Beladung des Speichers'!$C$17:$C$300,'Beladung des Speichers'!$A$17:$A$300,A934)*C934*SUMIF($A$17:$A$300,A934,'Beladung des Speichers'!$E$17:$E$300))</f>
        <v/>
      </c>
      <c r="F934" s="153" t="str">
        <f>IF(ISBLANK('Beladung des Speichers'!A934),"",IF(C934=0,"0,00",D934/C934*E934))</f>
        <v/>
      </c>
      <c r="G934" s="154" t="str">
        <f>IF(ISBLANK('Beladung des Speichers'!A934),"",SUMIFS('Beladung des Speichers'!$C$17:$C$300,'Beladung des Speichers'!$A$17:$A$300,A934))</f>
        <v/>
      </c>
      <c r="H934" s="112" t="str">
        <f>IF(ISBLANK('Beladung des Speichers'!A934),"",'Beladung des Speichers'!C934)</f>
        <v/>
      </c>
      <c r="I934" s="155" t="str">
        <f>IF(ISBLANK('Beladung des Speichers'!A934),"",SUMIFS('Beladung des Speichers'!$E$17:$E$1001,'Beladung des Speichers'!$A$17:$A$1001,'Ergebnis (detailliert)'!A934))</f>
        <v/>
      </c>
      <c r="J934" s="113" t="str">
        <f>IF(ISBLANK('Beladung des Speichers'!A934),"",'Beladung des Speichers'!E934)</f>
        <v/>
      </c>
      <c r="K934" s="155" t="str">
        <f>IF(ISBLANK('Beladung des Speichers'!A934),"",SUMIFS('Entladung des Speichers'!$C$17:$C$1001,'Entladung des Speichers'!$A$17:$A$1001,'Ergebnis (detailliert)'!A934))</f>
        <v/>
      </c>
      <c r="L934" s="156" t="str">
        <f t="shared" si="58"/>
        <v/>
      </c>
      <c r="M934" s="156" t="str">
        <f>IF(ISBLANK('Entladung des Speichers'!A934),"",'Entladung des Speichers'!C934)</f>
        <v/>
      </c>
      <c r="N934" s="155" t="str">
        <f>IF(ISBLANK('Beladung des Speichers'!A934),"",SUMIFS('Entladung des Speichers'!$E$17:$E$1001,'Entladung des Speichers'!$A$17:$A$1001,'Ergebnis (detailliert)'!$A$17:$A$300))</f>
        <v/>
      </c>
      <c r="O934" s="113" t="str">
        <f t="shared" si="59"/>
        <v/>
      </c>
      <c r="P934" s="17" t="str">
        <f>IFERROR(IF(A934="","",N934*'Ergebnis (detailliert)'!J934/'Ergebnis (detailliert)'!I934),0)</f>
        <v/>
      </c>
      <c r="Q934" s="95" t="str">
        <f t="shared" si="60"/>
        <v/>
      </c>
      <c r="R934" s="96" t="str">
        <f t="shared" si="61"/>
        <v/>
      </c>
      <c r="S934" s="97" t="str">
        <f>IF(A934="","",IF(LOOKUP(A934,Stammdaten!$A$17:$A$1001,Stammdaten!$G$17:$G$1001)="Nein",0,IF(ISBLANK('Beladung des Speichers'!A934),"",ROUND(MIN(J934,Q934)*-1,2))))</f>
        <v/>
      </c>
    </row>
    <row r="935" spans="1:19" x14ac:dyDescent="0.2">
      <c r="A935" s="98" t="str">
        <f>IF('Beladung des Speichers'!A935="","",'Beladung des Speichers'!A935)</f>
        <v/>
      </c>
      <c r="B935" s="98" t="str">
        <f>IF('Beladung des Speichers'!B935="","",'Beladung des Speichers'!B935)</f>
        <v/>
      </c>
      <c r="C935" s="150" t="str">
        <f>IF(ISBLANK('Beladung des Speichers'!A935),"",SUMIFS('Beladung des Speichers'!$C$17:$C$300,'Beladung des Speichers'!$A$17:$A$300,A935)-SUMIFS('Entladung des Speichers'!$C$17:$C$300,'Entladung des Speichers'!$A$17:$A$300,A935)+SUMIFS(Füllstände!$B$17:$B$299,Füllstände!$A$17:$A$299,A935)-SUMIFS(Füllstände!$C$17:$C$299,Füllstände!$A$17:$A$299,A935))</f>
        <v/>
      </c>
      <c r="D935" s="151" t="str">
        <f>IF(ISBLANK('Beladung des Speichers'!A935),"",C935*'Beladung des Speichers'!C935/SUMIFS('Beladung des Speichers'!$C$17:$C$300,'Beladung des Speichers'!$A$17:$A$300,A935))</f>
        <v/>
      </c>
      <c r="E935" s="152" t="str">
        <f>IF(ISBLANK('Beladung des Speichers'!A935),"",1/SUMIFS('Beladung des Speichers'!$C$17:$C$300,'Beladung des Speichers'!$A$17:$A$300,A935)*C935*SUMIF($A$17:$A$300,A935,'Beladung des Speichers'!$E$17:$E$300))</f>
        <v/>
      </c>
      <c r="F935" s="153" t="str">
        <f>IF(ISBLANK('Beladung des Speichers'!A935),"",IF(C935=0,"0,00",D935/C935*E935))</f>
        <v/>
      </c>
      <c r="G935" s="154" t="str">
        <f>IF(ISBLANK('Beladung des Speichers'!A935),"",SUMIFS('Beladung des Speichers'!$C$17:$C$300,'Beladung des Speichers'!$A$17:$A$300,A935))</f>
        <v/>
      </c>
      <c r="H935" s="112" t="str">
        <f>IF(ISBLANK('Beladung des Speichers'!A935),"",'Beladung des Speichers'!C935)</f>
        <v/>
      </c>
      <c r="I935" s="155" t="str">
        <f>IF(ISBLANK('Beladung des Speichers'!A935),"",SUMIFS('Beladung des Speichers'!$E$17:$E$1001,'Beladung des Speichers'!$A$17:$A$1001,'Ergebnis (detailliert)'!A935))</f>
        <v/>
      </c>
      <c r="J935" s="113" t="str">
        <f>IF(ISBLANK('Beladung des Speichers'!A935),"",'Beladung des Speichers'!E935)</f>
        <v/>
      </c>
      <c r="K935" s="155" t="str">
        <f>IF(ISBLANK('Beladung des Speichers'!A935),"",SUMIFS('Entladung des Speichers'!$C$17:$C$1001,'Entladung des Speichers'!$A$17:$A$1001,'Ergebnis (detailliert)'!A935))</f>
        <v/>
      </c>
      <c r="L935" s="156" t="str">
        <f t="shared" si="58"/>
        <v/>
      </c>
      <c r="M935" s="156" t="str">
        <f>IF(ISBLANK('Entladung des Speichers'!A935),"",'Entladung des Speichers'!C935)</f>
        <v/>
      </c>
      <c r="N935" s="155" t="str">
        <f>IF(ISBLANK('Beladung des Speichers'!A935),"",SUMIFS('Entladung des Speichers'!$E$17:$E$1001,'Entladung des Speichers'!$A$17:$A$1001,'Ergebnis (detailliert)'!$A$17:$A$300))</f>
        <v/>
      </c>
      <c r="O935" s="113" t="str">
        <f t="shared" si="59"/>
        <v/>
      </c>
      <c r="P935" s="17" t="str">
        <f>IFERROR(IF(A935="","",N935*'Ergebnis (detailliert)'!J935/'Ergebnis (detailliert)'!I935),0)</f>
        <v/>
      </c>
      <c r="Q935" s="95" t="str">
        <f t="shared" si="60"/>
        <v/>
      </c>
      <c r="R935" s="96" t="str">
        <f t="shared" si="61"/>
        <v/>
      </c>
      <c r="S935" s="97" t="str">
        <f>IF(A935="","",IF(LOOKUP(A935,Stammdaten!$A$17:$A$1001,Stammdaten!$G$17:$G$1001)="Nein",0,IF(ISBLANK('Beladung des Speichers'!A935),"",ROUND(MIN(J935,Q935)*-1,2))))</f>
        <v/>
      </c>
    </row>
    <row r="936" spans="1:19" x14ac:dyDescent="0.2">
      <c r="A936" s="98" t="str">
        <f>IF('Beladung des Speichers'!A936="","",'Beladung des Speichers'!A936)</f>
        <v/>
      </c>
      <c r="B936" s="98" t="str">
        <f>IF('Beladung des Speichers'!B936="","",'Beladung des Speichers'!B936)</f>
        <v/>
      </c>
      <c r="C936" s="150" t="str">
        <f>IF(ISBLANK('Beladung des Speichers'!A936),"",SUMIFS('Beladung des Speichers'!$C$17:$C$300,'Beladung des Speichers'!$A$17:$A$300,A936)-SUMIFS('Entladung des Speichers'!$C$17:$C$300,'Entladung des Speichers'!$A$17:$A$300,A936)+SUMIFS(Füllstände!$B$17:$B$299,Füllstände!$A$17:$A$299,A936)-SUMIFS(Füllstände!$C$17:$C$299,Füllstände!$A$17:$A$299,A936))</f>
        <v/>
      </c>
      <c r="D936" s="151" t="str">
        <f>IF(ISBLANK('Beladung des Speichers'!A936),"",C936*'Beladung des Speichers'!C936/SUMIFS('Beladung des Speichers'!$C$17:$C$300,'Beladung des Speichers'!$A$17:$A$300,A936))</f>
        <v/>
      </c>
      <c r="E936" s="152" t="str">
        <f>IF(ISBLANK('Beladung des Speichers'!A936),"",1/SUMIFS('Beladung des Speichers'!$C$17:$C$300,'Beladung des Speichers'!$A$17:$A$300,A936)*C936*SUMIF($A$17:$A$300,A936,'Beladung des Speichers'!$E$17:$E$300))</f>
        <v/>
      </c>
      <c r="F936" s="153" t="str">
        <f>IF(ISBLANK('Beladung des Speichers'!A936),"",IF(C936=0,"0,00",D936/C936*E936))</f>
        <v/>
      </c>
      <c r="G936" s="154" t="str">
        <f>IF(ISBLANK('Beladung des Speichers'!A936),"",SUMIFS('Beladung des Speichers'!$C$17:$C$300,'Beladung des Speichers'!$A$17:$A$300,A936))</f>
        <v/>
      </c>
      <c r="H936" s="112" t="str">
        <f>IF(ISBLANK('Beladung des Speichers'!A936),"",'Beladung des Speichers'!C936)</f>
        <v/>
      </c>
      <c r="I936" s="155" t="str">
        <f>IF(ISBLANK('Beladung des Speichers'!A936),"",SUMIFS('Beladung des Speichers'!$E$17:$E$1001,'Beladung des Speichers'!$A$17:$A$1001,'Ergebnis (detailliert)'!A936))</f>
        <v/>
      </c>
      <c r="J936" s="113" t="str">
        <f>IF(ISBLANK('Beladung des Speichers'!A936),"",'Beladung des Speichers'!E936)</f>
        <v/>
      </c>
      <c r="K936" s="155" t="str">
        <f>IF(ISBLANK('Beladung des Speichers'!A936),"",SUMIFS('Entladung des Speichers'!$C$17:$C$1001,'Entladung des Speichers'!$A$17:$A$1001,'Ergebnis (detailliert)'!A936))</f>
        <v/>
      </c>
      <c r="L936" s="156" t="str">
        <f t="shared" si="58"/>
        <v/>
      </c>
      <c r="M936" s="156" t="str">
        <f>IF(ISBLANK('Entladung des Speichers'!A936),"",'Entladung des Speichers'!C936)</f>
        <v/>
      </c>
      <c r="N936" s="155" t="str">
        <f>IF(ISBLANK('Beladung des Speichers'!A936),"",SUMIFS('Entladung des Speichers'!$E$17:$E$1001,'Entladung des Speichers'!$A$17:$A$1001,'Ergebnis (detailliert)'!$A$17:$A$300))</f>
        <v/>
      </c>
      <c r="O936" s="113" t="str">
        <f t="shared" si="59"/>
        <v/>
      </c>
      <c r="P936" s="17" t="str">
        <f>IFERROR(IF(A936="","",N936*'Ergebnis (detailliert)'!J936/'Ergebnis (detailliert)'!I936),0)</f>
        <v/>
      </c>
      <c r="Q936" s="95" t="str">
        <f t="shared" si="60"/>
        <v/>
      </c>
      <c r="R936" s="96" t="str">
        <f t="shared" si="61"/>
        <v/>
      </c>
      <c r="S936" s="97" t="str">
        <f>IF(A936="","",IF(LOOKUP(A936,Stammdaten!$A$17:$A$1001,Stammdaten!$G$17:$G$1001)="Nein",0,IF(ISBLANK('Beladung des Speichers'!A936),"",ROUND(MIN(J936,Q936)*-1,2))))</f>
        <v/>
      </c>
    </row>
    <row r="937" spans="1:19" x14ac:dyDescent="0.2">
      <c r="A937" s="98" t="str">
        <f>IF('Beladung des Speichers'!A937="","",'Beladung des Speichers'!A937)</f>
        <v/>
      </c>
      <c r="B937" s="98" t="str">
        <f>IF('Beladung des Speichers'!B937="","",'Beladung des Speichers'!B937)</f>
        <v/>
      </c>
      <c r="C937" s="150" t="str">
        <f>IF(ISBLANK('Beladung des Speichers'!A937),"",SUMIFS('Beladung des Speichers'!$C$17:$C$300,'Beladung des Speichers'!$A$17:$A$300,A937)-SUMIFS('Entladung des Speichers'!$C$17:$C$300,'Entladung des Speichers'!$A$17:$A$300,A937)+SUMIFS(Füllstände!$B$17:$B$299,Füllstände!$A$17:$A$299,A937)-SUMIFS(Füllstände!$C$17:$C$299,Füllstände!$A$17:$A$299,A937))</f>
        <v/>
      </c>
      <c r="D937" s="151" t="str">
        <f>IF(ISBLANK('Beladung des Speichers'!A937),"",C937*'Beladung des Speichers'!C937/SUMIFS('Beladung des Speichers'!$C$17:$C$300,'Beladung des Speichers'!$A$17:$A$300,A937))</f>
        <v/>
      </c>
      <c r="E937" s="152" t="str">
        <f>IF(ISBLANK('Beladung des Speichers'!A937),"",1/SUMIFS('Beladung des Speichers'!$C$17:$C$300,'Beladung des Speichers'!$A$17:$A$300,A937)*C937*SUMIF($A$17:$A$300,A937,'Beladung des Speichers'!$E$17:$E$300))</f>
        <v/>
      </c>
      <c r="F937" s="153" t="str">
        <f>IF(ISBLANK('Beladung des Speichers'!A937),"",IF(C937=0,"0,00",D937/C937*E937))</f>
        <v/>
      </c>
      <c r="G937" s="154" t="str">
        <f>IF(ISBLANK('Beladung des Speichers'!A937),"",SUMIFS('Beladung des Speichers'!$C$17:$C$300,'Beladung des Speichers'!$A$17:$A$300,A937))</f>
        <v/>
      </c>
      <c r="H937" s="112" t="str">
        <f>IF(ISBLANK('Beladung des Speichers'!A937),"",'Beladung des Speichers'!C937)</f>
        <v/>
      </c>
      <c r="I937" s="155" t="str">
        <f>IF(ISBLANK('Beladung des Speichers'!A937),"",SUMIFS('Beladung des Speichers'!$E$17:$E$1001,'Beladung des Speichers'!$A$17:$A$1001,'Ergebnis (detailliert)'!A937))</f>
        <v/>
      </c>
      <c r="J937" s="113" t="str">
        <f>IF(ISBLANK('Beladung des Speichers'!A937),"",'Beladung des Speichers'!E937)</f>
        <v/>
      </c>
      <c r="K937" s="155" t="str">
        <f>IF(ISBLANK('Beladung des Speichers'!A937),"",SUMIFS('Entladung des Speichers'!$C$17:$C$1001,'Entladung des Speichers'!$A$17:$A$1001,'Ergebnis (detailliert)'!A937))</f>
        <v/>
      </c>
      <c r="L937" s="156" t="str">
        <f t="shared" si="58"/>
        <v/>
      </c>
      <c r="M937" s="156" t="str">
        <f>IF(ISBLANK('Entladung des Speichers'!A937),"",'Entladung des Speichers'!C937)</f>
        <v/>
      </c>
      <c r="N937" s="155" t="str">
        <f>IF(ISBLANK('Beladung des Speichers'!A937),"",SUMIFS('Entladung des Speichers'!$E$17:$E$1001,'Entladung des Speichers'!$A$17:$A$1001,'Ergebnis (detailliert)'!$A$17:$A$300))</f>
        <v/>
      </c>
      <c r="O937" s="113" t="str">
        <f t="shared" si="59"/>
        <v/>
      </c>
      <c r="P937" s="17" t="str">
        <f>IFERROR(IF(A937="","",N937*'Ergebnis (detailliert)'!J937/'Ergebnis (detailliert)'!I937),0)</f>
        <v/>
      </c>
      <c r="Q937" s="95" t="str">
        <f t="shared" si="60"/>
        <v/>
      </c>
      <c r="R937" s="96" t="str">
        <f t="shared" si="61"/>
        <v/>
      </c>
      <c r="S937" s="97" t="str">
        <f>IF(A937="","",IF(LOOKUP(A937,Stammdaten!$A$17:$A$1001,Stammdaten!$G$17:$G$1001)="Nein",0,IF(ISBLANK('Beladung des Speichers'!A937),"",ROUND(MIN(J937,Q937)*-1,2))))</f>
        <v/>
      </c>
    </row>
    <row r="938" spans="1:19" x14ac:dyDescent="0.2">
      <c r="A938" s="98" t="str">
        <f>IF('Beladung des Speichers'!A938="","",'Beladung des Speichers'!A938)</f>
        <v/>
      </c>
      <c r="B938" s="98" t="str">
        <f>IF('Beladung des Speichers'!B938="","",'Beladung des Speichers'!B938)</f>
        <v/>
      </c>
      <c r="C938" s="150" t="str">
        <f>IF(ISBLANK('Beladung des Speichers'!A938),"",SUMIFS('Beladung des Speichers'!$C$17:$C$300,'Beladung des Speichers'!$A$17:$A$300,A938)-SUMIFS('Entladung des Speichers'!$C$17:$C$300,'Entladung des Speichers'!$A$17:$A$300,A938)+SUMIFS(Füllstände!$B$17:$B$299,Füllstände!$A$17:$A$299,A938)-SUMIFS(Füllstände!$C$17:$C$299,Füllstände!$A$17:$A$299,A938))</f>
        <v/>
      </c>
      <c r="D938" s="151" t="str">
        <f>IF(ISBLANK('Beladung des Speichers'!A938),"",C938*'Beladung des Speichers'!C938/SUMIFS('Beladung des Speichers'!$C$17:$C$300,'Beladung des Speichers'!$A$17:$A$300,A938))</f>
        <v/>
      </c>
      <c r="E938" s="152" t="str">
        <f>IF(ISBLANK('Beladung des Speichers'!A938),"",1/SUMIFS('Beladung des Speichers'!$C$17:$C$300,'Beladung des Speichers'!$A$17:$A$300,A938)*C938*SUMIF($A$17:$A$300,A938,'Beladung des Speichers'!$E$17:$E$300))</f>
        <v/>
      </c>
      <c r="F938" s="153" t="str">
        <f>IF(ISBLANK('Beladung des Speichers'!A938),"",IF(C938=0,"0,00",D938/C938*E938))</f>
        <v/>
      </c>
      <c r="G938" s="154" t="str">
        <f>IF(ISBLANK('Beladung des Speichers'!A938),"",SUMIFS('Beladung des Speichers'!$C$17:$C$300,'Beladung des Speichers'!$A$17:$A$300,A938))</f>
        <v/>
      </c>
      <c r="H938" s="112" t="str">
        <f>IF(ISBLANK('Beladung des Speichers'!A938),"",'Beladung des Speichers'!C938)</f>
        <v/>
      </c>
      <c r="I938" s="155" t="str">
        <f>IF(ISBLANK('Beladung des Speichers'!A938),"",SUMIFS('Beladung des Speichers'!$E$17:$E$1001,'Beladung des Speichers'!$A$17:$A$1001,'Ergebnis (detailliert)'!A938))</f>
        <v/>
      </c>
      <c r="J938" s="113" t="str">
        <f>IF(ISBLANK('Beladung des Speichers'!A938),"",'Beladung des Speichers'!E938)</f>
        <v/>
      </c>
      <c r="K938" s="155" t="str">
        <f>IF(ISBLANK('Beladung des Speichers'!A938),"",SUMIFS('Entladung des Speichers'!$C$17:$C$1001,'Entladung des Speichers'!$A$17:$A$1001,'Ergebnis (detailliert)'!A938))</f>
        <v/>
      </c>
      <c r="L938" s="156" t="str">
        <f t="shared" si="58"/>
        <v/>
      </c>
      <c r="M938" s="156" t="str">
        <f>IF(ISBLANK('Entladung des Speichers'!A938),"",'Entladung des Speichers'!C938)</f>
        <v/>
      </c>
      <c r="N938" s="155" t="str">
        <f>IF(ISBLANK('Beladung des Speichers'!A938),"",SUMIFS('Entladung des Speichers'!$E$17:$E$1001,'Entladung des Speichers'!$A$17:$A$1001,'Ergebnis (detailliert)'!$A$17:$A$300))</f>
        <v/>
      </c>
      <c r="O938" s="113" t="str">
        <f t="shared" si="59"/>
        <v/>
      </c>
      <c r="P938" s="17" t="str">
        <f>IFERROR(IF(A938="","",N938*'Ergebnis (detailliert)'!J938/'Ergebnis (detailliert)'!I938),0)</f>
        <v/>
      </c>
      <c r="Q938" s="95" t="str">
        <f t="shared" si="60"/>
        <v/>
      </c>
      <c r="R938" s="96" t="str">
        <f t="shared" si="61"/>
        <v/>
      </c>
      <c r="S938" s="97" t="str">
        <f>IF(A938="","",IF(LOOKUP(A938,Stammdaten!$A$17:$A$1001,Stammdaten!$G$17:$G$1001)="Nein",0,IF(ISBLANK('Beladung des Speichers'!A938),"",ROUND(MIN(J938,Q938)*-1,2))))</f>
        <v/>
      </c>
    </row>
    <row r="939" spans="1:19" x14ac:dyDescent="0.2">
      <c r="A939" s="98" t="str">
        <f>IF('Beladung des Speichers'!A939="","",'Beladung des Speichers'!A939)</f>
        <v/>
      </c>
      <c r="B939" s="98" t="str">
        <f>IF('Beladung des Speichers'!B939="","",'Beladung des Speichers'!B939)</f>
        <v/>
      </c>
      <c r="C939" s="150" t="str">
        <f>IF(ISBLANK('Beladung des Speichers'!A939),"",SUMIFS('Beladung des Speichers'!$C$17:$C$300,'Beladung des Speichers'!$A$17:$A$300,A939)-SUMIFS('Entladung des Speichers'!$C$17:$C$300,'Entladung des Speichers'!$A$17:$A$300,A939)+SUMIFS(Füllstände!$B$17:$B$299,Füllstände!$A$17:$A$299,A939)-SUMIFS(Füllstände!$C$17:$C$299,Füllstände!$A$17:$A$299,A939))</f>
        <v/>
      </c>
      <c r="D939" s="151" t="str">
        <f>IF(ISBLANK('Beladung des Speichers'!A939),"",C939*'Beladung des Speichers'!C939/SUMIFS('Beladung des Speichers'!$C$17:$C$300,'Beladung des Speichers'!$A$17:$A$300,A939))</f>
        <v/>
      </c>
      <c r="E939" s="152" t="str">
        <f>IF(ISBLANK('Beladung des Speichers'!A939),"",1/SUMIFS('Beladung des Speichers'!$C$17:$C$300,'Beladung des Speichers'!$A$17:$A$300,A939)*C939*SUMIF($A$17:$A$300,A939,'Beladung des Speichers'!$E$17:$E$300))</f>
        <v/>
      </c>
      <c r="F939" s="153" t="str">
        <f>IF(ISBLANK('Beladung des Speichers'!A939),"",IF(C939=0,"0,00",D939/C939*E939))</f>
        <v/>
      </c>
      <c r="G939" s="154" t="str">
        <f>IF(ISBLANK('Beladung des Speichers'!A939),"",SUMIFS('Beladung des Speichers'!$C$17:$C$300,'Beladung des Speichers'!$A$17:$A$300,A939))</f>
        <v/>
      </c>
      <c r="H939" s="112" t="str">
        <f>IF(ISBLANK('Beladung des Speichers'!A939),"",'Beladung des Speichers'!C939)</f>
        <v/>
      </c>
      <c r="I939" s="155" t="str">
        <f>IF(ISBLANK('Beladung des Speichers'!A939),"",SUMIFS('Beladung des Speichers'!$E$17:$E$1001,'Beladung des Speichers'!$A$17:$A$1001,'Ergebnis (detailliert)'!A939))</f>
        <v/>
      </c>
      <c r="J939" s="113" t="str">
        <f>IF(ISBLANK('Beladung des Speichers'!A939),"",'Beladung des Speichers'!E939)</f>
        <v/>
      </c>
      <c r="K939" s="155" t="str">
        <f>IF(ISBLANK('Beladung des Speichers'!A939),"",SUMIFS('Entladung des Speichers'!$C$17:$C$1001,'Entladung des Speichers'!$A$17:$A$1001,'Ergebnis (detailliert)'!A939))</f>
        <v/>
      </c>
      <c r="L939" s="156" t="str">
        <f t="shared" si="58"/>
        <v/>
      </c>
      <c r="M939" s="156" t="str">
        <f>IF(ISBLANK('Entladung des Speichers'!A939),"",'Entladung des Speichers'!C939)</f>
        <v/>
      </c>
      <c r="N939" s="155" t="str">
        <f>IF(ISBLANK('Beladung des Speichers'!A939),"",SUMIFS('Entladung des Speichers'!$E$17:$E$1001,'Entladung des Speichers'!$A$17:$A$1001,'Ergebnis (detailliert)'!$A$17:$A$300))</f>
        <v/>
      </c>
      <c r="O939" s="113" t="str">
        <f t="shared" si="59"/>
        <v/>
      </c>
      <c r="P939" s="17" t="str">
        <f>IFERROR(IF(A939="","",N939*'Ergebnis (detailliert)'!J939/'Ergebnis (detailliert)'!I939),0)</f>
        <v/>
      </c>
      <c r="Q939" s="95" t="str">
        <f t="shared" si="60"/>
        <v/>
      </c>
      <c r="R939" s="96" t="str">
        <f t="shared" si="61"/>
        <v/>
      </c>
      <c r="S939" s="97" t="str">
        <f>IF(A939="","",IF(LOOKUP(A939,Stammdaten!$A$17:$A$1001,Stammdaten!$G$17:$G$1001)="Nein",0,IF(ISBLANK('Beladung des Speichers'!A939),"",ROUND(MIN(J939,Q939)*-1,2))))</f>
        <v/>
      </c>
    </row>
    <row r="940" spans="1:19" x14ac:dyDescent="0.2">
      <c r="A940" s="98" t="str">
        <f>IF('Beladung des Speichers'!A940="","",'Beladung des Speichers'!A940)</f>
        <v/>
      </c>
      <c r="B940" s="98" t="str">
        <f>IF('Beladung des Speichers'!B940="","",'Beladung des Speichers'!B940)</f>
        <v/>
      </c>
      <c r="C940" s="150" t="str">
        <f>IF(ISBLANK('Beladung des Speichers'!A940),"",SUMIFS('Beladung des Speichers'!$C$17:$C$300,'Beladung des Speichers'!$A$17:$A$300,A940)-SUMIFS('Entladung des Speichers'!$C$17:$C$300,'Entladung des Speichers'!$A$17:$A$300,A940)+SUMIFS(Füllstände!$B$17:$B$299,Füllstände!$A$17:$A$299,A940)-SUMIFS(Füllstände!$C$17:$C$299,Füllstände!$A$17:$A$299,A940))</f>
        <v/>
      </c>
      <c r="D940" s="151" t="str">
        <f>IF(ISBLANK('Beladung des Speichers'!A940),"",C940*'Beladung des Speichers'!C940/SUMIFS('Beladung des Speichers'!$C$17:$C$300,'Beladung des Speichers'!$A$17:$A$300,A940))</f>
        <v/>
      </c>
      <c r="E940" s="152" t="str">
        <f>IF(ISBLANK('Beladung des Speichers'!A940),"",1/SUMIFS('Beladung des Speichers'!$C$17:$C$300,'Beladung des Speichers'!$A$17:$A$300,A940)*C940*SUMIF($A$17:$A$300,A940,'Beladung des Speichers'!$E$17:$E$300))</f>
        <v/>
      </c>
      <c r="F940" s="153" t="str">
        <f>IF(ISBLANK('Beladung des Speichers'!A940),"",IF(C940=0,"0,00",D940/C940*E940))</f>
        <v/>
      </c>
      <c r="G940" s="154" t="str">
        <f>IF(ISBLANK('Beladung des Speichers'!A940),"",SUMIFS('Beladung des Speichers'!$C$17:$C$300,'Beladung des Speichers'!$A$17:$A$300,A940))</f>
        <v/>
      </c>
      <c r="H940" s="112" t="str">
        <f>IF(ISBLANK('Beladung des Speichers'!A940),"",'Beladung des Speichers'!C940)</f>
        <v/>
      </c>
      <c r="I940" s="155" t="str">
        <f>IF(ISBLANK('Beladung des Speichers'!A940),"",SUMIFS('Beladung des Speichers'!$E$17:$E$1001,'Beladung des Speichers'!$A$17:$A$1001,'Ergebnis (detailliert)'!A940))</f>
        <v/>
      </c>
      <c r="J940" s="113" t="str">
        <f>IF(ISBLANK('Beladung des Speichers'!A940),"",'Beladung des Speichers'!E940)</f>
        <v/>
      </c>
      <c r="K940" s="155" t="str">
        <f>IF(ISBLANK('Beladung des Speichers'!A940),"",SUMIFS('Entladung des Speichers'!$C$17:$C$1001,'Entladung des Speichers'!$A$17:$A$1001,'Ergebnis (detailliert)'!A940))</f>
        <v/>
      </c>
      <c r="L940" s="156" t="str">
        <f t="shared" si="58"/>
        <v/>
      </c>
      <c r="M940" s="156" t="str">
        <f>IF(ISBLANK('Entladung des Speichers'!A940),"",'Entladung des Speichers'!C940)</f>
        <v/>
      </c>
      <c r="N940" s="155" t="str">
        <f>IF(ISBLANK('Beladung des Speichers'!A940),"",SUMIFS('Entladung des Speichers'!$E$17:$E$1001,'Entladung des Speichers'!$A$17:$A$1001,'Ergebnis (detailliert)'!$A$17:$A$300))</f>
        <v/>
      </c>
      <c r="O940" s="113" t="str">
        <f t="shared" si="59"/>
        <v/>
      </c>
      <c r="P940" s="17" t="str">
        <f>IFERROR(IF(A940="","",N940*'Ergebnis (detailliert)'!J940/'Ergebnis (detailliert)'!I940),0)</f>
        <v/>
      </c>
      <c r="Q940" s="95" t="str">
        <f t="shared" si="60"/>
        <v/>
      </c>
      <c r="R940" s="96" t="str">
        <f t="shared" si="61"/>
        <v/>
      </c>
      <c r="S940" s="97" t="str">
        <f>IF(A940="","",IF(LOOKUP(A940,Stammdaten!$A$17:$A$1001,Stammdaten!$G$17:$G$1001)="Nein",0,IF(ISBLANK('Beladung des Speichers'!A940),"",ROUND(MIN(J940,Q940)*-1,2))))</f>
        <v/>
      </c>
    </row>
    <row r="941" spans="1:19" x14ac:dyDescent="0.2">
      <c r="A941" s="98" t="str">
        <f>IF('Beladung des Speichers'!A941="","",'Beladung des Speichers'!A941)</f>
        <v/>
      </c>
      <c r="B941" s="98" t="str">
        <f>IF('Beladung des Speichers'!B941="","",'Beladung des Speichers'!B941)</f>
        <v/>
      </c>
      <c r="C941" s="150" t="str">
        <f>IF(ISBLANK('Beladung des Speichers'!A941),"",SUMIFS('Beladung des Speichers'!$C$17:$C$300,'Beladung des Speichers'!$A$17:$A$300,A941)-SUMIFS('Entladung des Speichers'!$C$17:$C$300,'Entladung des Speichers'!$A$17:$A$300,A941)+SUMIFS(Füllstände!$B$17:$B$299,Füllstände!$A$17:$A$299,A941)-SUMIFS(Füllstände!$C$17:$C$299,Füllstände!$A$17:$A$299,A941))</f>
        <v/>
      </c>
      <c r="D941" s="151" t="str">
        <f>IF(ISBLANK('Beladung des Speichers'!A941),"",C941*'Beladung des Speichers'!C941/SUMIFS('Beladung des Speichers'!$C$17:$C$300,'Beladung des Speichers'!$A$17:$A$300,A941))</f>
        <v/>
      </c>
      <c r="E941" s="152" t="str">
        <f>IF(ISBLANK('Beladung des Speichers'!A941),"",1/SUMIFS('Beladung des Speichers'!$C$17:$C$300,'Beladung des Speichers'!$A$17:$A$300,A941)*C941*SUMIF($A$17:$A$300,A941,'Beladung des Speichers'!$E$17:$E$300))</f>
        <v/>
      </c>
      <c r="F941" s="153" t="str">
        <f>IF(ISBLANK('Beladung des Speichers'!A941),"",IF(C941=0,"0,00",D941/C941*E941))</f>
        <v/>
      </c>
      <c r="G941" s="154" t="str">
        <f>IF(ISBLANK('Beladung des Speichers'!A941),"",SUMIFS('Beladung des Speichers'!$C$17:$C$300,'Beladung des Speichers'!$A$17:$A$300,A941))</f>
        <v/>
      </c>
      <c r="H941" s="112" t="str">
        <f>IF(ISBLANK('Beladung des Speichers'!A941),"",'Beladung des Speichers'!C941)</f>
        <v/>
      </c>
      <c r="I941" s="155" t="str">
        <f>IF(ISBLANK('Beladung des Speichers'!A941),"",SUMIFS('Beladung des Speichers'!$E$17:$E$1001,'Beladung des Speichers'!$A$17:$A$1001,'Ergebnis (detailliert)'!A941))</f>
        <v/>
      </c>
      <c r="J941" s="113" t="str">
        <f>IF(ISBLANK('Beladung des Speichers'!A941),"",'Beladung des Speichers'!E941)</f>
        <v/>
      </c>
      <c r="K941" s="155" t="str">
        <f>IF(ISBLANK('Beladung des Speichers'!A941),"",SUMIFS('Entladung des Speichers'!$C$17:$C$1001,'Entladung des Speichers'!$A$17:$A$1001,'Ergebnis (detailliert)'!A941))</f>
        <v/>
      </c>
      <c r="L941" s="156" t="str">
        <f t="shared" si="58"/>
        <v/>
      </c>
      <c r="M941" s="156" t="str">
        <f>IF(ISBLANK('Entladung des Speichers'!A941),"",'Entladung des Speichers'!C941)</f>
        <v/>
      </c>
      <c r="N941" s="155" t="str">
        <f>IF(ISBLANK('Beladung des Speichers'!A941),"",SUMIFS('Entladung des Speichers'!$E$17:$E$1001,'Entladung des Speichers'!$A$17:$A$1001,'Ergebnis (detailliert)'!$A$17:$A$300))</f>
        <v/>
      </c>
      <c r="O941" s="113" t="str">
        <f t="shared" si="59"/>
        <v/>
      </c>
      <c r="P941" s="17" t="str">
        <f>IFERROR(IF(A941="","",N941*'Ergebnis (detailliert)'!J941/'Ergebnis (detailliert)'!I941),0)</f>
        <v/>
      </c>
      <c r="Q941" s="95" t="str">
        <f t="shared" si="60"/>
        <v/>
      </c>
      <c r="R941" s="96" t="str">
        <f t="shared" si="61"/>
        <v/>
      </c>
      <c r="S941" s="97" t="str">
        <f>IF(A941="","",IF(LOOKUP(A941,Stammdaten!$A$17:$A$1001,Stammdaten!$G$17:$G$1001)="Nein",0,IF(ISBLANK('Beladung des Speichers'!A941),"",ROUND(MIN(J941,Q941)*-1,2))))</f>
        <v/>
      </c>
    </row>
    <row r="942" spans="1:19" x14ac:dyDescent="0.2">
      <c r="A942" s="98" t="str">
        <f>IF('Beladung des Speichers'!A942="","",'Beladung des Speichers'!A942)</f>
        <v/>
      </c>
      <c r="B942" s="98" t="str">
        <f>IF('Beladung des Speichers'!B942="","",'Beladung des Speichers'!B942)</f>
        <v/>
      </c>
      <c r="C942" s="150" t="str">
        <f>IF(ISBLANK('Beladung des Speichers'!A942),"",SUMIFS('Beladung des Speichers'!$C$17:$C$300,'Beladung des Speichers'!$A$17:$A$300,A942)-SUMIFS('Entladung des Speichers'!$C$17:$C$300,'Entladung des Speichers'!$A$17:$A$300,A942)+SUMIFS(Füllstände!$B$17:$B$299,Füllstände!$A$17:$A$299,A942)-SUMIFS(Füllstände!$C$17:$C$299,Füllstände!$A$17:$A$299,A942))</f>
        <v/>
      </c>
      <c r="D942" s="151" t="str">
        <f>IF(ISBLANK('Beladung des Speichers'!A942),"",C942*'Beladung des Speichers'!C942/SUMIFS('Beladung des Speichers'!$C$17:$C$300,'Beladung des Speichers'!$A$17:$A$300,A942))</f>
        <v/>
      </c>
      <c r="E942" s="152" t="str">
        <f>IF(ISBLANK('Beladung des Speichers'!A942),"",1/SUMIFS('Beladung des Speichers'!$C$17:$C$300,'Beladung des Speichers'!$A$17:$A$300,A942)*C942*SUMIF($A$17:$A$300,A942,'Beladung des Speichers'!$E$17:$E$300))</f>
        <v/>
      </c>
      <c r="F942" s="153" t="str">
        <f>IF(ISBLANK('Beladung des Speichers'!A942),"",IF(C942=0,"0,00",D942/C942*E942))</f>
        <v/>
      </c>
      <c r="G942" s="154" t="str">
        <f>IF(ISBLANK('Beladung des Speichers'!A942),"",SUMIFS('Beladung des Speichers'!$C$17:$C$300,'Beladung des Speichers'!$A$17:$A$300,A942))</f>
        <v/>
      </c>
      <c r="H942" s="112" t="str">
        <f>IF(ISBLANK('Beladung des Speichers'!A942),"",'Beladung des Speichers'!C942)</f>
        <v/>
      </c>
      <c r="I942" s="155" t="str">
        <f>IF(ISBLANK('Beladung des Speichers'!A942),"",SUMIFS('Beladung des Speichers'!$E$17:$E$1001,'Beladung des Speichers'!$A$17:$A$1001,'Ergebnis (detailliert)'!A942))</f>
        <v/>
      </c>
      <c r="J942" s="113" t="str">
        <f>IF(ISBLANK('Beladung des Speichers'!A942),"",'Beladung des Speichers'!E942)</f>
        <v/>
      </c>
      <c r="K942" s="155" t="str">
        <f>IF(ISBLANK('Beladung des Speichers'!A942),"",SUMIFS('Entladung des Speichers'!$C$17:$C$1001,'Entladung des Speichers'!$A$17:$A$1001,'Ergebnis (detailliert)'!A942))</f>
        <v/>
      </c>
      <c r="L942" s="156" t="str">
        <f t="shared" si="58"/>
        <v/>
      </c>
      <c r="M942" s="156" t="str">
        <f>IF(ISBLANK('Entladung des Speichers'!A942),"",'Entladung des Speichers'!C942)</f>
        <v/>
      </c>
      <c r="N942" s="155" t="str">
        <f>IF(ISBLANK('Beladung des Speichers'!A942),"",SUMIFS('Entladung des Speichers'!$E$17:$E$1001,'Entladung des Speichers'!$A$17:$A$1001,'Ergebnis (detailliert)'!$A$17:$A$300))</f>
        <v/>
      </c>
      <c r="O942" s="113" t="str">
        <f t="shared" si="59"/>
        <v/>
      </c>
      <c r="P942" s="17" t="str">
        <f>IFERROR(IF(A942="","",N942*'Ergebnis (detailliert)'!J942/'Ergebnis (detailliert)'!I942),0)</f>
        <v/>
      </c>
      <c r="Q942" s="95" t="str">
        <f t="shared" si="60"/>
        <v/>
      </c>
      <c r="R942" s="96" t="str">
        <f t="shared" si="61"/>
        <v/>
      </c>
      <c r="S942" s="97" t="str">
        <f>IF(A942="","",IF(LOOKUP(A942,Stammdaten!$A$17:$A$1001,Stammdaten!$G$17:$G$1001)="Nein",0,IF(ISBLANK('Beladung des Speichers'!A942),"",ROUND(MIN(J942,Q942)*-1,2))))</f>
        <v/>
      </c>
    </row>
    <row r="943" spans="1:19" x14ac:dyDescent="0.2">
      <c r="A943" s="98" t="str">
        <f>IF('Beladung des Speichers'!A943="","",'Beladung des Speichers'!A943)</f>
        <v/>
      </c>
      <c r="B943" s="98" t="str">
        <f>IF('Beladung des Speichers'!B943="","",'Beladung des Speichers'!B943)</f>
        <v/>
      </c>
      <c r="C943" s="150" t="str">
        <f>IF(ISBLANK('Beladung des Speichers'!A943),"",SUMIFS('Beladung des Speichers'!$C$17:$C$300,'Beladung des Speichers'!$A$17:$A$300,A943)-SUMIFS('Entladung des Speichers'!$C$17:$C$300,'Entladung des Speichers'!$A$17:$A$300,A943)+SUMIFS(Füllstände!$B$17:$B$299,Füllstände!$A$17:$A$299,A943)-SUMIFS(Füllstände!$C$17:$C$299,Füllstände!$A$17:$A$299,A943))</f>
        <v/>
      </c>
      <c r="D943" s="151" t="str">
        <f>IF(ISBLANK('Beladung des Speichers'!A943),"",C943*'Beladung des Speichers'!C943/SUMIFS('Beladung des Speichers'!$C$17:$C$300,'Beladung des Speichers'!$A$17:$A$300,A943))</f>
        <v/>
      </c>
      <c r="E943" s="152" t="str">
        <f>IF(ISBLANK('Beladung des Speichers'!A943),"",1/SUMIFS('Beladung des Speichers'!$C$17:$C$300,'Beladung des Speichers'!$A$17:$A$300,A943)*C943*SUMIF($A$17:$A$300,A943,'Beladung des Speichers'!$E$17:$E$300))</f>
        <v/>
      </c>
      <c r="F943" s="153" t="str">
        <f>IF(ISBLANK('Beladung des Speichers'!A943),"",IF(C943=0,"0,00",D943/C943*E943))</f>
        <v/>
      </c>
      <c r="G943" s="154" t="str">
        <f>IF(ISBLANK('Beladung des Speichers'!A943),"",SUMIFS('Beladung des Speichers'!$C$17:$C$300,'Beladung des Speichers'!$A$17:$A$300,A943))</f>
        <v/>
      </c>
      <c r="H943" s="112" t="str">
        <f>IF(ISBLANK('Beladung des Speichers'!A943),"",'Beladung des Speichers'!C943)</f>
        <v/>
      </c>
      <c r="I943" s="155" t="str">
        <f>IF(ISBLANK('Beladung des Speichers'!A943),"",SUMIFS('Beladung des Speichers'!$E$17:$E$1001,'Beladung des Speichers'!$A$17:$A$1001,'Ergebnis (detailliert)'!A943))</f>
        <v/>
      </c>
      <c r="J943" s="113" t="str">
        <f>IF(ISBLANK('Beladung des Speichers'!A943),"",'Beladung des Speichers'!E943)</f>
        <v/>
      </c>
      <c r="K943" s="155" t="str">
        <f>IF(ISBLANK('Beladung des Speichers'!A943),"",SUMIFS('Entladung des Speichers'!$C$17:$C$1001,'Entladung des Speichers'!$A$17:$A$1001,'Ergebnis (detailliert)'!A943))</f>
        <v/>
      </c>
      <c r="L943" s="156" t="str">
        <f t="shared" si="58"/>
        <v/>
      </c>
      <c r="M943" s="156" t="str">
        <f>IF(ISBLANK('Entladung des Speichers'!A943),"",'Entladung des Speichers'!C943)</f>
        <v/>
      </c>
      <c r="N943" s="155" t="str">
        <f>IF(ISBLANK('Beladung des Speichers'!A943),"",SUMIFS('Entladung des Speichers'!$E$17:$E$1001,'Entladung des Speichers'!$A$17:$A$1001,'Ergebnis (detailliert)'!$A$17:$A$300))</f>
        <v/>
      </c>
      <c r="O943" s="113" t="str">
        <f t="shared" si="59"/>
        <v/>
      </c>
      <c r="P943" s="17" t="str">
        <f>IFERROR(IF(A943="","",N943*'Ergebnis (detailliert)'!J943/'Ergebnis (detailliert)'!I943),0)</f>
        <v/>
      </c>
      <c r="Q943" s="95" t="str">
        <f t="shared" si="60"/>
        <v/>
      </c>
      <c r="R943" s="96" t="str">
        <f t="shared" si="61"/>
        <v/>
      </c>
      <c r="S943" s="97" t="str">
        <f>IF(A943="","",IF(LOOKUP(A943,Stammdaten!$A$17:$A$1001,Stammdaten!$G$17:$G$1001)="Nein",0,IF(ISBLANK('Beladung des Speichers'!A943),"",ROUND(MIN(J943,Q943)*-1,2))))</f>
        <v/>
      </c>
    </row>
    <row r="944" spans="1:19" x14ac:dyDescent="0.2">
      <c r="A944" s="98" t="str">
        <f>IF('Beladung des Speichers'!A944="","",'Beladung des Speichers'!A944)</f>
        <v/>
      </c>
      <c r="B944" s="98" t="str">
        <f>IF('Beladung des Speichers'!B944="","",'Beladung des Speichers'!B944)</f>
        <v/>
      </c>
      <c r="C944" s="150" t="str">
        <f>IF(ISBLANK('Beladung des Speichers'!A944),"",SUMIFS('Beladung des Speichers'!$C$17:$C$300,'Beladung des Speichers'!$A$17:$A$300,A944)-SUMIFS('Entladung des Speichers'!$C$17:$C$300,'Entladung des Speichers'!$A$17:$A$300,A944)+SUMIFS(Füllstände!$B$17:$B$299,Füllstände!$A$17:$A$299,A944)-SUMIFS(Füllstände!$C$17:$C$299,Füllstände!$A$17:$A$299,A944))</f>
        <v/>
      </c>
      <c r="D944" s="151" t="str">
        <f>IF(ISBLANK('Beladung des Speichers'!A944),"",C944*'Beladung des Speichers'!C944/SUMIFS('Beladung des Speichers'!$C$17:$C$300,'Beladung des Speichers'!$A$17:$A$300,A944))</f>
        <v/>
      </c>
      <c r="E944" s="152" t="str">
        <f>IF(ISBLANK('Beladung des Speichers'!A944),"",1/SUMIFS('Beladung des Speichers'!$C$17:$C$300,'Beladung des Speichers'!$A$17:$A$300,A944)*C944*SUMIF($A$17:$A$300,A944,'Beladung des Speichers'!$E$17:$E$300))</f>
        <v/>
      </c>
      <c r="F944" s="153" t="str">
        <f>IF(ISBLANK('Beladung des Speichers'!A944),"",IF(C944=0,"0,00",D944/C944*E944))</f>
        <v/>
      </c>
      <c r="G944" s="154" t="str">
        <f>IF(ISBLANK('Beladung des Speichers'!A944),"",SUMIFS('Beladung des Speichers'!$C$17:$C$300,'Beladung des Speichers'!$A$17:$A$300,A944))</f>
        <v/>
      </c>
      <c r="H944" s="112" t="str">
        <f>IF(ISBLANK('Beladung des Speichers'!A944),"",'Beladung des Speichers'!C944)</f>
        <v/>
      </c>
      <c r="I944" s="155" t="str">
        <f>IF(ISBLANK('Beladung des Speichers'!A944),"",SUMIFS('Beladung des Speichers'!$E$17:$E$1001,'Beladung des Speichers'!$A$17:$A$1001,'Ergebnis (detailliert)'!A944))</f>
        <v/>
      </c>
      <c r="J944" s="113" t="str">
        <f>IF(ISBLANK('Beladung des Speichers'!A944),"",'Beladung des Speichers'!E944)</f>
        <v/>
      </c>
      <c r="K944" s="155" t="str">
        <f>IF(ISBLANK('Beladung des Speichers'!A944),"",SUMIFS('Entladung des Speichers'!$C$17:$C$1001,'Entladung des Speichers'!$A$17:$A$1001,'Ergebnis (detailliert)'!A944))</f>
        <v/>
      </c>
      <c r="L944" s="156" t="str">
        <f t="shared" si="58"/>
        <v/>
      </c>
      <c r="M944" s="156" t="str">
        <f>IF(ISBLANK('Entladung des Speichers'!A944),"",'Entladung des Speichers'!C944)</f>
        <v/>
      </c>
      <c r="N944" s="155" t="str">
        <f>IF(ISBLANK('Beladung des Speichers'!A944),"",SUMIFS('Entladung des Speichers'!$E$17:$E$1001,'Entladung des Speichers'!$A$17:$A$1001,'Ergebnis (detailliert)'!$A$17:$A$300))</f>
        <v/>
      </c>
      <c r="O944" s="113" t="str">
        <f t="shared" si="59"/>
        <v/>
      </c>
      <c r="P944" s="17" t="str">
        <f>IFERROR(IF(A944="","",N944*'Ergebnis (detailliert)'!J944/'Ergebnis (detailliert)'!I944),0)</f>
        <v/>
      </c>
      <c r="Q944" s="95" t="str">
        <f t="shared" si="60"/>
        <v/>
      </c>
      <c r="R944" s="96" t="str">
        <f t="shared" si="61"/>
        <v/>
      </c>
      <c r="S944" s="97" t="str">
        <f>IF(A944="","",IF(LOOKUP(A944,Stammdaten!$A$17:$A$1001,Stammdaten!$G$17:$G$1001)="Nein",0,IF(ISBLANK('Beladung des Speichers'!A944),"",ROUND(MIN(J944,Q944)*-1,2))))</f>
        <v/>
      </c>
    </row>
    <row r="945" spans="1:19" x14ac:dyDescent="0.2">
      <c r="A945" s="98" t="str">
        <f>IF('Beladung des Speichers'!A945="","",'Beladung des Speichers'!A945)</f>
        <v/>
      </c>
      <c r="B945" s="98" t="str">
        <f>IF('Beladung des Speichers'!B945="","",'Beladung des Speichers'!B945)</f>
        <v/>
      </c>
      <c r="C945" s="150" t="str">
        <f>IF(ISBLANK('Beladung des Speichers'!A945),"",SUMIFS('Beladung des Speichers'!$C$17:$C$300,'Beladung des Speichers'!$A$17:$A$300,A945)-SUMIFS('Entladung des Speichers'!$C$17:$C$300,'Entladung des Speichers'!$A$17:$A$300,A945)+SUMIFS(Füllstände!$B$17:$B$299,Füllstände!$A$17:$A$299,A945)-SUMIFS(Füllstände!$C$17:$C$299,Füllstände!$A$17:$A$299,A945))</f>
        <v/>
      </c>
      <c r="D945" s="151" t="str">
        <f>IF(ISBLANK('Beladung des Speichers'!A945),"",C945*'Beladung des Speichers'!C945/SUMIFS('Beladung des Speichers'!$C$17:$C$300,'Beladung des Speichers'!$A$17:$A$300,A945))</f>
        <v/>
      </c>
      <c r="E945" s="152" t="str">
        <f>IF(ISBLANK('Beladung des Speichers'!A945),"",1/SUMIFS('Beladung des Speichers'!$C$17:$C$300,'Beladung des Speichers'!$A$17:$A$300,A945)*C945*SUMIF($A$17:$A$300,A945,'Beladung des Speichers'!$E$17:$E$300))</f>
        <v/>
      </c>
      <c r="F945" s="153" t="str">
        <f>IF(ISBLANK('Beladung des Speichers'!A945),"",IF(C945=0,"0,00",D945/C945*E945))</f>
        <v/>
      </c>
      <c r="G945" s="154" t="str">
        <f>IF(ISBLANK('Beladung des Speichers'!A945),"",SUMIFS('Beladung des Speichers'!$C$17:$C$300,'Beladung des Speichers'!$A$17:$A$300,A945))</f>
        <v/>
      </c>
      <c r="H945" s="112" t="str">
        <f>IF(ISBLANK('Beladung des Speichers'!A945),"",'Beladung des Speichers'!C945)</f>
        <v/>
      </c>
      <c r="I945" s="155" t="str">
        <f>IF(ISBLANK('Beladung des Speichers'!A945),"",SUMIFS('Beladung des Speichers'!$E$17:$E$1001,'Beladung des Speichers'!$A$17:$A$1001,'Ergebnis (detailliert)'!A945))</f>
        <v/>
      </c>
      <c r="J945" s="113" t="str">
        <f>IF(ISBLANK('Beladung des Speichers'!A945),"",'Beladung des Speichers'!E945)</f>
        <v/>
      </c>
      <c r="K945" s="155" t="str">
        <f>IF(ISBLANK('Beladung des Speichers'!A945),"",SUMIFS('Entladung des Speichers'!$C$17:$C$1001,'Entladung des Speichers'!$A$17:$A$1001,'Ergebnis (detailliert)'!A945))</f>
        <v/>
      </c>
      <c r="L945" s="156" t="str">
        <f t="shared" si="58"/>
        <v/>
      </c>
      <c r="M945" s="156" t="str">
        <f>IF(ISBLANK('Entladung des Speichers'!A945),"",'Entladung des Speichers'!C945)</f>
        <v/>
      </c>
      <c r="N945" s="155" t="str">
        <f>IF(ISBLANK('Beladung des Speichers'!A945),"",SUMIFS('Entladung des Speichers'!$E$17:$E$1001,'Entladung des Speichers'!$A$17:$A$1001,'Ergebnis (detailliert)'!$A$17:$A$300))</f>
        <v/>
      </c>
      <c r="O945" s="113" t="str">
        <f t="shared" si="59"/>
        <v/>
      </c>
      <c r="P945" s="17" t="str">
        <f>IFERROR(IF(A945="","",N945*'Ergebnis (detailliert)'!J945/'Ergebnis (detailliert)'!I945),0)</f>
        <v/>
      </c>
      <c r="Q945" s="95" t="str">
        <f t="shared" si="60"/>
        <v/>
      </c>
      <c r="R945" s="96" t="str">
        <f t="shared" si="61"/>
        <v/>
      </c>
      <c r="S945" s="97" t="str">
        <f>IF(A945="","",IF(LOOKUP(A945,Stammdaten!$A$17:$A$1001,Stammdaten!$G$17:$G$1001)="Nein",0,IF(ISBLANK('Beladung des Speichers'!A945),"",ROUND(MIN(J945,Q945)*-1,2))))</f>
        <v/>
      </c>
    </row>
    <row r="946" spans="1:19" x14ac:dyDescent="0.2">
      <c r="A946" s="98" t="str">
        <f>IF('Beladung des Speichers'!A946="","",'Beladung des Speichers'!A946)</f>
        <v/>
      </c>
      <c r="B946" s="98" t="str">
        <f>IF('Beladung des Speichers'!B946="","",'Beladung des Speichers'!B946)</f>
        <v/>
      </c>
      <c r="C946" s="150" t="str">
        <f>IF(ISBLANK('Beladung des Speichers'!A946),"",SUMIFS('Beladung des Speichers'!$C$17:$C$300,'Beladung des Speichers'!$A$17:$A$300,A946)-SUMIFS('Entladung des Speichers'!$C$17:$C$300,'Entladung des Speichers'!$A$17:$A$300,A946)+SUMIFS(Füllstände!$B$17:$B$299,Füllstände!$A$17:$A$299,A946)-SUMIFS(Füllstände!$C$17:$C$299,Füllstände!$A$17:$A$299,A946))</f>
        <v/>
      </c>
      <c r="D946" s="151" t="str">
        <f>IF(ISBLANK('Beladung des Speichers'!A946),"",C946*'Beladung des Speichers'!C946/SUMIFS('Beladung des Speichers'!$C$17:$C$300,'Beladung des Speichers'!$A$17:$A$300,A946))</f>
        <v/>
      </c>
      <c r="E946" s="152" t="str">
        <f>IF(ISBLANK('Beladung des Speichers'!A946),"",1/SUMIFS('Beladung des Speichers'!$C$17:$C$300,'Beladung des Speichers'!$A$17:$A$300,A946)*C946*SUMIF($A$17:$A$300,A946,'Beladung des Speichers'!$E$17:$E$300))</f>
        <v/>
      </c>
      <c r="F946" s="153" t="str">
        <f>IF(ISBLANK('Beladung des Speichers'!A946),"",IF(C946=0,"0,00",D946/C946*E946))</f>
        <v/>
      </c>
      <c r="G946" s="154" t="str">
        <f>IF(ISBLANK('Beladung des Speichers'!A946),"",SUMIFS('Beladung des Speichers'!$C$17:$C$300,'Beladung des Speichers'!$A$17:$A$300,A946))</f>
        <v/>
      </c>
      <c r="H946" s="112" t="str">
        <f>IF(ISBLANK('Beladung des Speichers'!A946),"",'Beladung des Speichers'!C946)</f>
        <v/>
      </c>
      <c r="I946" s="155" t="str">
        <f>IF(ISBLANK('Beladung des Speichers'!A946),"",SUMIFS('Beladung des Speichers'!$E$17:$E$1001,'Beladung des Speichers'!$A$17:$A$1001,'Ergebnis (detailliert)'!A946))</f>
        <v/>
      </c>
      <c r="J946" s="113" t="str">
        <f>IF(ISBLANK('Beladung des Speichers'!A946),"",'Beladung des Speichers'!E946)</f>
        <v/>
      </c>
      <c r="K946" s="155" t="str">
        <f>IF(ISBLANK('Beladung des Speichers'!A946),"",SUMIFS('Entladung des Speichers'!$C$17:$C$1001,'Entladung des Speichers'!$A$17:$A$1001,'Ergebnis (detailliert)'!A946))</f>
        <v/>
      </c>
      <c r="L946" s="156" t="str">
        <f t="shared" si="58"/>
        <v/>
      </c>
      <c r="M946" s="156" t="str">
        <f>IF(ISBLANK('Entladung des Speichers'!A946),"",'Entladung des Speichers'!C946)</f>
        <v/>
      </c>
      <c r="N946" s="155" t="str">
        <f>IF(ISBLANK('Beladung des Speichers'!A946),"",SUMIFS('Entladung des Speichers'!$E$17:$E$1001,'Entladung des Speichers'!$A$17:$A$1001,'Ergebnis (detailliert)'!$A$17:$A$300))</f>
        <v/>
      </c>
      <c r="O946" s="113" t="str">
        <f t="shared" si="59"/>
        <v/>
      </c>
      <c r="P946" s="17" t="str">
        <f>IFERROR(IF(A946="","",N946*'Ergebnis (detailliert)'!J946/'Ergebnis (detailliert)'!I946),0)</f>
        <v/>
      </c>
      <c r="Q946" s="95" t="str">
        <f t="shared" si="60"/>
        <v/>
      </c>
      <c r="R946" s="96" t="str">
        <f t="shared" si="61"/>
        <v/>
      </c>
      <c r="S946" s="97" t="str">
        <f>IF(A946="","",IF(LOOKUP(A946,Stammdaten!$A$17:$A$1001,Stammdaten!$G$17:$G$1001)="Nein",0,IF(ISBLANK('Beladung des Speichers'!A946),"",ROUND(MIN(J946,Q946)*-1,2))))</f>
        <v/>
      </c>
    </row>
    <row r="947" spans="1:19" x14ac:dyDescent="0.2">
      <c r="A947" s="98" t="str">
        <f>IF('Beladung des Speichers'!A947="","",'Beladung des Speichers'!A947)</f>
        <v/>
      </c>
      <c r="B947" s="98" t="str">
        <f>IF('Beladung des Speichers'!B947="","",'Beladung des Speichers'!B947)</f>
        <v/>
      </c>
      <c r="C947" s="150" t="str">
        <f>IF(ISBLANK('Beladung des Speichers'!A947),"",SUMIFS('Beladung des Speichers'!$C$17:$C$300,'Beladung des Speichers'!$A$17:$A$300,A947)-SUMIFS('Entladung des Speichers'!$C$17:$C$300,'Entladung des Speichers'!$A$17:$A$300,A947)+SUMIFS(Füllstände!$B$17:$B$299,Füllstände!$A$17:$A$299,A947)-SUMIFS(Füllstände!$C$17:$C$299,Füllstände!$A$17:$A$299,A947))</f>
        <v/>
      </c>
      <c r="D947" s="151" t="str">
        <f>IF(ISBLANK('Beladung des Speichers'!A947),"",C947*'Beladung des Speichers'!C947/SUMIFS('Beladung des Speichers'!$C$17:$C$300,'Beladung des Speichers'!$A$17:$A$300,A947))</f>
        <v/>
      </c>
      <c r="E947" s="152" t="str">
        <f>IF(ISBLANK('Beladung des Speichers'!A947),"",1/SUMIFS('Beladung des Speichers'!$C$17:$C$300,'Beladung des Speichers'!$A$17:$A$300,A947)*C947*SUMIF($A$17:$A$300,A947,'Beladung des Speichers'!$E$17:$E$300))</f>
        <v/>
      </c>
      <c r="F947" s="153" t="str">
        <f>IF(ISBLANK('Beladung des Speichers'!A947),"",IF(C947=0,"0,00",D947/C947*E947))</f>
        <v/>
      </c>
      <c r="G947" s="154" t="str">
        <f>IF(ISBLANK('Beladung des Speichers'!A947),"",SUMIFS('Beladung des Speichers'!$C$17:$C$300,'Beladung des Speichers'!$A$17:$A$300,A947))</f>
        <v/>
      </c>
      <c r="H947" s="112" t="str">
        <f>IF(ISBLANK('Beladung des Speichers'!A947),"",'Beladung des Speichers'!C947)</f>
        <v/>
      </c>
      <c r="I947" s="155" t="str">
        <f>IF(ISBLANK('Beladung des Speichers'!A947),"",SUMIFS('Beladung des Speichers'!$E$17:$E$1001,'Beladung des Speichers'!$A$17:$A$1001,'Ergebnis (detailliert)'!A947))</f>
        <v/>
      </c>
      <c r="J947" s="113" t="str">
        <f>IF(ISBLANK('Beladung des Speichers'!A947),"",'Beladung des Speichers'!E947)</f>
        <v/>
      </c>
      <c r="K947" s="155" t="str">
        <f>IF(ISBLANK('Beladung des Speichers'!A947),"",SUMIFS('Entladung des Speichers'!$C$17:$C$1001,'Entladung des Speichers'!$A$17:$A$1001,'Ergebnis (detailliert)'!A947))</f>
        <v/>
      </c>
      <c r="L947" s="156" t="str">
        <f t="shared" si="58"/>
        <v/>
      </c>
      <c r="M947" s="156" t="str">
        <f>IF(ISBLANK('Entladung des Speichers'!A947),"",'Entladung des Speichers'!C947)</f>
        <v/>
      </c>
      <c r="N947" s="155" t="str">
        <f>IF(ISBLANK('Beladung des Speichers'!A947),"",SUMIFS('Entladung des Speichers'!$E$17:$E$1001,'Entladung des Speichers'!$A$17:$A$1001,'Ergebnis (detailliert)'!$A$17:$A$300))</f>
        <v/>
      </c>
      <c r="O947" s="113" t="str">
        <f t="shared" si="59"/>
        <v/>
      </c>
      <c r="P947" s="17" t="str">
        <f>IFERROR(IF(A947="","",N947*'Ergebnis (detailliert)'!J947/'Ergebnis (detailliert)'!I947),0)</f>
        <v/>
      </c>
      <c r="Q947" s="95" t="str">
        <f t="shared" si="60"/>
        <v/>
      </c>
      <c r="R947" s="96" t="str">
        <f t="shared" si="61"/>
        <v/>
      </c>
      <c r="S947" s="97" t="str">
        <f>IF(A947="","",IF(LOOKUP(A947,Stammdaten!$A$17:$A$1001,Stammdaten!$G$17:$G$1001)="Nein",0,IF(ISBLANK('Beladung des Speichers'!A947),"",ROUND(MIN(J947,Q947)*-1,2))))</f>
        <v/>
      </c>
    </row>
    <row r="948" spans="1:19" x14ac:dyDescent="0.2">
      <c r="A948" s="98" t="str">
        <f>IF('Beladung des Speichers'!A948="","",'Beladung des Speichers'!A948)</f>
        <v/>
      </c>
      <c r="B948" s="98" t="str">
        <f>IF('Beladung des Speichers'!B948="","",'Beladung des Speichers'!B948)</f>
        <v/>
      </c>
      <c r="C948" s="150" t="str">
        <f>IF(ISBLANK('Beladung des Speichers'!A948),"",SUMIFS('Beladung des Speichers'!$C$17:$C$300,'Beladung des Speichers'!$A$17:$A$300,A948)-SUMIFS('Entladung des Speichers'!$C$17:$C$300,'Entladung des Speichers'!$A$17:$A$300,A948)+SUMIFS(Füllstände!$B$17:$B$299,Füllstände!$A$17:$A$299,A948)-SUMIFS(Füllstände!$C$17:$C$299,Füllstände!$A$17:$A$299,A948))</f>
        <v/>
      </c>
      <c r="D948" s="151" t="str">
        <f>IF(ISBLANK('Beladung des Speichers'!A948),"",C948*'Beladung des Speichers'!C948/SUMIFS('Beladung des Speichers'!$C$17:$C$300,'Beladung des Speichers'!$A$17:$A$300,A948))</f>
        <v/>
      </c>
      <c r="E948" s="152" t="str">
        <f>IF(ISBLANK('Beladung des Speichers'!A948),"",1/SUMIFS('Beladung des Speichers'!$C$17:$C$300,'Beladung des Speichers'!$A$17:$A$300,A948)*C948*SUMIF($A$17:$A$300,A948,'Beladung des Speichers'!$E$17:$E$300))</f>
        <v/>
      </c>
      <c r="F948" s="153" t="str">
        <f>IF(ISBLANK('Beladung des Speichers'!A948),"",IF(C948=0,"0,00",D948/C948*E948))</f>
        <v/>
      </c>
      <c r="G948" s="154" t="str">
        <f>IF(ISBLANK('Beladung des Speichers'!A948),"",SUMIFS('Beladung des Speichers'!$C$17:$C$300,'Beladung des Speichers'!$A$17:$A$300,A948))</f>
        <v/>
      </c>
      <c r="H948" s="112" t="str">
        <f>IF(ISBLANK('Beladung des Speichers'!A948),"",'Beladung des Speichers'!C948)</f>
        <v/>
      </c>
      <c r="I948" s="155" t="str">
        <f>IF(ISBLANK('Beladung des Speichers'!A948),"",SUMIFS('Beladung des Speichers'!$E$17:$E$1001,'Beladung des Speichers'!$A$17:$A$1001,'Ergebnis (detailliert)'!A948))</f>
        <v/>
      </c>
      <c r="J948" s="113" t="str">
        <f>IF(ISBLANK('Beladung des Speichers'!A948),"",'Beladung des Speichers'!E948)</f>
        <v/>
      </c>
      <c r="K948" s="155" t="str">
        <f>IF(ISBLANK('Beladung des Speichers'!A948),"",SUMIFS('Entladung des Speichers'!$C$17:$C$1001,'Entladung des Speichers'!$A$17:$A$1001,'Ergebnis (detailliert)'!A948))</f>
        <v/>
      </c>
      <c r="L948" s="156" t="str">
        <f t="shared" si="58"/>
        <v/>
      </c>
      <c r="M948" s="156" t="str">
        <f>IF(ISBLANK('Entladung des Speichers'!A948),"",'Entladung des Speichers'!C948)</f>
        <v/>
      </c>
      <c r="N948" s="155" t="str">
        <f>IF(ISBLANK('Beladung des Speichers'!A948),"",SUMIFS('Entladung des Speichers'!$E$17:$E$1001,'Entladung des Speichers'!$A$17:$A$1001,'Ergebnis (detailliert)'!$A$17:$A$300))</f>
        <v/>
      </c>
      <c r="O948" s="113" t="str">
        <f t="shared" si="59"/>
        <v/>
      </c>
      <c r="P948" s="17" t="str">
        <f>IFERROR(IF(A948="","",N948*'Ergebnis (detailliert)'!J948/'Ergebnis (detailliert)'!I948),0)</f>
        <v/>
      </c>
      <c r="Q948" s="95" t="str">
        <f t="shared" si="60"/>
        <v/>
      </c>
      <c r="R948" s="96" t="str">
        <f t="shared" si="61"/>
        <v/>
      </c>
      <c r="S948" s="97" t="str">
        <f>IF(A948="","",IF(LOOKUP(A948,Stammdaten!$A$17:$A$1001,Stammdaten!$G$17:$G$1001)="Nein",0,IF(ISBLANK('Beladung des Speichers'!A948),"",ROUND(MIN(J948,Q948)*-1,2))))</f>
        <v/>
      </c>
    </row>
    <row r="949" spans="1:19" x14ac:dyDescent="0.2">
      <c r="A949" s="98" t="str">
        <f>IF('Beladung des Speichers'!A949="","",'Beladung des Speichers'!A949)</f>
        <v/>
      </c>
      <c r="B949" s="98" t="str">
        <f>IF('Beladung des Speichers'!B949="","",'Beladung des Speichers'!B949)</f>
        <v/>
      </c>
      <c r="C949" s="150" t="str">
        <f>IF(ISBLANK('Beladung des Speichers'!A949),"",SUMIFS('Beladung des Speichers'!$C$17:$C$300,'Beladung des Speichers'!$A$17:$A$300,A949)-SUMIFS('Entladung des Speichers'!$C$17:$C$300,'Entladung des Speichers'!$A$17:$A$300,A949)+SUMIFS(Füllstände!$B$17:$B$299,Füllstände!$A$17:$A$299,A949)-SUMIFS(Füllstände!$C$17:$C$299,Füllstände!$A$17:$A$299,A949))</f>
        <v/>
      </c>
      <c r="D949" s="151" t="str">
        <f>IF(ISBLANK('Beladung des Speichers'!A949),"",C949*'Beladung des Speichers'!C949/SUMIFS('Beladung des Speichers'!$C$17:$C$300,'Beladung des Speichers'!$A$17:$A$300,A949))</f>
        <v/>
      </c>
      <c r="E949" s="152" t="str">
        <f>IF(ISBLANK('Beladung des Speichers'!A949),"",1/SUMIFS('Beladung des Speichers'!$C$17:$C$300,'Beladung des Speichers'!$A$17:$A$300,A949)*C949*SUMIF($A$17:$A$300,A949,'Beladung des Speichers'!$E$17:$E$300))</f>
        <v/>
      </c>
      <c r="F949" s="153" t="str">
        <f>IF(ISBLANK('Beladung des Speichers'!A949),"",IF(C949=0,"0,00",D949/C949*E949))</f>
        <v/>
      </c>
      <c r="G949" s="154" t="str">
        <f>IF(ISBLANK('Beladung des Speichers'!A949),"",SUMIFS('Beladung des Speichers'!$C$17:$C$300,'Beladung des Speichers'!$A$17:$A$300,A949))</f>
        <v/>
      </c>
      <c r="H949" s="112" t="str">
        <f>IF(ISBLANK('Beladung des Speichers'!A949),"",'Beladung des Speichers'!C949)</f>
        <v/>
      </c>
      <c r="I949" s="155" t="str">
        <f>IF(ISBLANK('Beladung des Speichers'!A949),"",SUMIFS('Beladung des Speichers'!$E$17:$E$1001,'Beladung des Speichers'!$A$17:$A$1001,'Ergebnis (detailliert)'!A949))</f>
        <v/>
      </c>
      <c r="J949" s="113" t="str">
        <f>IF(ISBLANK('Beladung des Speichers'!A949),"",'Beladung des Speichers'!E949)</f>
        <v/>
      </c>
      <c r="K949" s="155" t="str">
        <f>IF(ISBLANK('Beladung des Speichers'!A949),"",SUMIFS('Entladung des Speichers'!$C$17:$C$1001,'Entladung des Speichers'!$A$17:$A$1001,'Ergebnis (detailliert)'!A949))</f>
        <v/>
      </c>
      <c r="L949" s="156" t="str">
        <f t="shared" si="58"/>
        <v/>
      </c>
      <c r="M949" s="156" t="str">
        <f>IF(ISBLANK('Entladung des Speichers'!A949),"",'Entladung des Speichers'!C949)</f>
        <v/>
      </c>
      <c r="N949" s="155" t="str">
        <f>IF(ISBLANK('Beladung des Speichers'!A949),"",SUMIFS('Entladung des Speichers'!$E$17:$E$1001,'Entladung des Speichers'!$A$17:$A$1001,'Ergebnis (detailliert)'!$A$17:$A$300))</f>
        <v/>
      </c>
      <c r="O949" s="113" t="str">
        <f t="shared" si="59"/>
        <v/>
      </c>
      <c r="P949" s="17" t="str">
        <f>IFERROR(IF(A949="","",N949*'Ergebnis (detailliert)'!J949/'Ergebnis (detailliert)'!I949),0)</f>
        <v/>
      </c>
      <c r="Q949" s="95" t="str">
        <f t="shared" si="60"/>
        <v/>
      </c>
      <c r="R949" s="96" t="str">
        <f t="shared" si="61"/>
        <v/>
      </c>
      <c r="S949" s="97" t="str">
        <f>IF(A949="","",IF(LOOKUP(A949,Stammdaten!$A$17:$A$1001,Stammdaten!$G$17:$G$1001)="Nein",0,IF(ISBLANK('Beladung des Speichers'!A949),"",ROUND(MIN(J949,Q949)*-1,2))))</f>
        <v/>
      </c>
    </row>
    <row r="950" spans="1:19" x14ac:dyDescent="0.2">
      <c r="A950" s="98" t="str">
        <f>IF('Beladung des Speichers'!A950="","",'Beladung des Speichers'!A950)</f>
        <v/>
      </c>
      <c r="B950" s="98" t="str">
        <f>IF('Beladung des Speichers'!B950="","",'Beladung des Speichers'!B950)</f>
        <v/>
      </c>
      <c r="C950" s="150" t="str">
        <f>IF(ISBLANK('Beladung des Speichers'!A950),"",SUMIFS('Beladung des Speichers'!$C$17:$C$300,'Beladung des Speichers'!$A$17:$A$300,A950)-SUMIFS('Entladung des Speichers'!$C$17:$C$300,'Entladung des Speichers'!$A$17:$A$300,A950)+SUMIFS(Füllstände!$B$17:$B$299,Füllstände!$A$17:$A$299,A950)-SUMIFS(Füllstände!$C$17:$C$299,Füllstände!$A$17:$A$299,A950))</f>
        <v/>
      </c>
      <c r="D950" s="151" t="str">
        <f>IF(ISBLANK('Beladung des Speichers'!A950),"",C950*'Beladung des Speichers'!C950/SUMIFS('Beladung des Speichers'!$C$17:$C$300,'Beladung des Speichers'!$A$17:$A$300,A950))</f>
        <v/>
      </c>
      <c r="E950" s="152" t="str">
        <f>IF(ISBLANK('Beladung des Speichers'!A950),"",1/SUMIFS('Beladung des Speichers'!$C$17:$C$300,'Beladung des Speichers'!$A$17:$A$300,A950)*C950*SUMIF($A$17:$A$300,A950,'Beladung des Speichers'!$E$17:$E$300))</f>
        <v/>
      </c>
      <c r="F950" s="153" t="str">
        <f>IF(ISBLANK('Beladung des Speichers'!A950),"",IF(C950=0,"0,00",D950/C950*E950))</f>
        <v/>
      </c>
      <c r="G950" s="154" t="str">
        <f>IF(ISBLANK('Beladung des Speichers'!A950),"",SUMIFS('Beladung des Speichers'!$C$17:$C$300,'Beladung des Speichers'!$A$17:$A$300,A950))</f>
        <v/>
      </c>
      <c r="H950" s="112" t="str">
        <f>IF(ISBLANK('Beladung des Speichers'!A950),"",'Beladung des Speichers'!C950)</f>
        <v/>
      </c>
      <c r="I950" s="155" t="str">
        <f>IF(ISBLANK('Beladung des Speichers'!A950),"",SUMIFS('Beladung des Speichers'!$E$17:$E$1001,'Beladung des Speichers'!$A$17:$A$1001,'Ergebnis (detailliert)'!A950))</f>
        <v/>
      </c>
      <c r="J950" s="113" t="str">
        <f>IF(ISBLANK('Beladung des Speichers'!A950),"",'Beladung des Speichers'!E950)</f>
        <v/>
      </c>
      <c r="K950" s="155" t="str">
        <f>IF(ISBLANK('Beladung des Speichers'!A950),"",SUMIFS('Entladung des Speichers'!$C$17:$C$1001,'Entladung des Speichers'!$A$17:$A$1001,'Ergebnis (detailliert)'!A950))</f>
        <v/>
      </c>
      <c r="L950" s="156" t="str">
        <f t="shared" si="58"/>
        <v/>
      </c>
      <c r="M950" s="156" t="str">
        <f>IF(ISBLANK('Entladung des Speichers'!A950),"",'Entladung des Speichers'!C950)</f>
        <v/>
      </c>
      <c r="N950" s="155" t="str">
        <f>IF(ISBLANK('Beladung des Speichers'!A950),"",SUMIFS('Entladung des Speichers'!$E$17:$E$1001,'Entladung des Speichers'!$A$17:$A$1001,'Ergebnis (detailliert)'!$A$17:$A$300))</f>
        <v/>
      </c>
      <c r="O950" s="113" t="str">
        <f t="shared" si="59"/>
        <v/>
      </c>
      <c r="P950" s="17" t="str">
        <f>IFERROR(IF(A950="","",N950*'Ergebnis (detailliert)'!J950/'Ergebnis (detailliert)'!I950),0)</f>
        <v/>
      </c>
      <c r="Q950" s="95" t="str">
        <f t="shared" si="60"/>
        <v/>
      </c>
      <c r="R950" s="96" t="str">
        <f t="shared" si="61"/>
        <v/>
      </c>
      <c r="S950" s="97" t="str">
        <f>IF(A950="","",IF(LOOKUP(A950,Stammdaten!$A$17:$A$1001,Stammdaten!$G$17:$G$1001)="Nein",0,IF(ISBLANK('Beladung des Speichers'!A950),"",ROUND(MIN(J950,Q950)*-1,2))))</f>
        <v/>
      </c>
    </row>
    <row r="951" spans="1:19" x14ac:dyDescent="0.2">
      <c r="A951" s="98" t="str">
        <f>IF('Beladung des Speichers'!A951="","",'Beladung des Speichers'!A951)</f>
        <v/>
      </c>
      <c r="B951" s="98" t="str">
        <f>IF('Beladung des Speichers'!B951="","",'Beladung des Speichers'!B951)</f>
        <v/>
      </c>
      <c r="C951" s="150" t="str">
        <f>IF(ISBLANK('Beladung des Speichers'!A951),"",SUMIFS('Beladung des Speichers'!$C$17:$C$300,'Beladung des Speichers'!$A$17:$A$300,A951)-SUMIFS('Entladung des Speichers'!$C$17:$C$300,'Entladung des Speichers'!$A$17:$A$300,A951)+SUMIFS(Füllstände!$B$17:$B$299,Füllstände!$A$17:$A$299,A951)-SUMIFS(Füllstände!$C$17:$C$299,Füllstände!$A$17:$A$299,A951))</f>
        <v/>
      </c>
      <c r="D951" s="151" t="str">
        <f>IF(ISBLANK('Beladung des Speichers'!A951),"",C951*'Beladung des Speichers'!C951/SUMIFS('Beladung des Speichers'!$C$17:$C$300,'Beladung des Speichers'!$A$17:$A$300,A951))</f>
        <v/>
      </c>
      <c r="E951" s="152" t="str">
        <f>IF(ISBLANK('Beladung des Speichers'!A951),"",1/SUMIFS('Beladung des Speichers'!$C$17:$C$300,'Beladung des Speichers'!$A$17:$A$300,A951)*C951*SUMIF($A$17:$A$300,A951,'Beladung des Speichers'!$E$17:$E$300))</f>
        <v/>
      </c>
      <c r="F951" s="153" t="str">
        <f>IF(ISBLANK('Beladung des Speichers'!A951),"",IF(C951=0,"0,00",D951/C951*E951))</f>
        <v/>
      </c>
      <c r="G951" s="154" t="str">
        <f>IF(ISBLANK('Beladung des Speichers'!A951),"",SUMIFS('Beladung des Speichers'!$C$17:$C$300,'Beladung des Speichers'!$A$17:$A$300,A951))</f>
        <v/>
      </c>
      <c r="H951" s="112" t="str">
        <f>IF(ISBLANK('Beladung des Speichers'!A951),"",'Beladung des Speichers'!C951)</f>
        <v/>
      </c>
      <c r="I951" s="155" t="str">
        <f>IF(ISBLANK('Beladung des Speichers'!A951),"",SUMIFS('Beladung des Speichers'!$E$17:$E$1001,'Beladung des Speichers'!$A$17:$A$1001,'Ergebnis (detailliert)'!A951))</f>
        <v/>
      </c>
      <c r="J951" s="113" t="str">
        <f>IF(ISBLANK('Beladung des Speichers'!A951),"",'Beladung des Speichers'!E951)</f>
        <v/>
      </c>
      <c r="K951" s="155" t="str">
        <f>IF(ISBLANK('Beladung des Speichers'!A951),"",SUMIFS('Entladung des Speichers'!$C$17:$C$1001,'Entladung des Speichers'!$A$17:$A$1001,'Ergebnis (detailliert)'!A951))</f>
        <v/>
      </c>
      <c r="L951" s="156" t="str">
        <f t="shared" si="58"/>
        <v/>
      </c>
      <c r="M951" s="156" t="str">
        <f>IF(ISBLANK('Entladung des Speichers'!A951),"",'Entladung des Speichers'!C951)</f>
        <v/>
      </c>
      <c r="N951" s="155" t="str">
        <f>IF(ISBLANK('Beladung des Speichers'!A951),"",SUMIFS('Entladung des Speichers'!$E$17:$E$1001,'Entladung des Speichers'!$A$17:$A$1001,'Ergebnis (detailliert)'!$A$17:$A$300))</f>
        <v/>
      </c>
      <c r="O951" s="113" t="str">
        <f t="shared" si="59"/>
        <v/>
      </c>
      <c r="P951" s="17" t="str">
        <f>IFERROR(IF(A951="","",N951*'Ergebnis (detailliert)'!J951/'Ergebnis (detailliert)'!I951),0)</f>
        <v/>
      </c>
      <c r="Q951" s="95" t="str">
        <f t="shared" si="60"/>
        <v/>
      </c>
      <c r="R951" s="96" t="str">
        <f t="shared" si="61"/>
        <v/>
      </c>
      <c r="S951" s="97" t="str">
        <f>IF(A951="","",IF(LOOKUP(A951,Stammdaten!$A$17:$A$1001,Stammdaten!$G$17:$G$1001)="Nein",0,IF(ISBLANK('Beladung des Speichers'!A951),"",ROUND(MIN(J951,Q951)*-1,2))))</f>
        <v/>
      </c>
    </row>
    <row r="952" spans="1:19" x14ac:dyDescent="0.2">
      <c r="A952" s="98" t="str">
        <f>IF('Beladung des Speichers'!A952="","",'Beladung des Speichers'!A952)</f>
        <v/>
      </c>
      <c r="B952" s="98" t="str">
        <f>IF('Beladung des Speichers'!B952="","",'Beladung des Speichers'!B952)</f>
        <v/>
      </c>
      <c r="C952" s="150" t="str">
        <f>IF(ISBLANK('Beladung des Speichers'!A952),"",SUMIFS('Beladung des Speichers'!$C$17:$C$300,'Beladung des Speichers'!$A$17:$A$300,A952)-SUMIFS('Entladung des Speichers'!$C$17:$C$300,'Entladung des Speichers'!$A$17:$A$300,A952)+SUMIFS(Füllstände!$B$17:$B$299,Füllstände!$A$17:$A$299,A952)-SUMIFS(Füllstände!$C$17:$C$299,Füllstände!$A$17:$A$299,A952))</f>
        <v/>
      </c>
      <c r="D952" s="151" t="str">
        <f>IF(ISBLANK('Beladung des Speichers'!A952),"",C952*'Beladung des Speichers'!C952/SUMIFS('Beladung des Speichers'!$C$17:$C$300,'Beladung des Speichers'!$A$17:$A$300,A952))</f>
        <v/>
      </c>
      <c r="E952" s="152" t="str">
        <f>IF(ISBLANK('Beladung des Speichers'!A952),"",1/SUMIFS('Beladung des Speichers'!$C$17:$C$300,'Beladung des Speichers'!$A$17:$A$300,A952)*C952*SUMIF($A$17:$A$300,A952,'Beladung des Speichers'!$E$17:$E$300))</f>
        <v/>
      </c>
      <c r="F952" s="153" t="str">
        <f>IF(ISBLANK('Beladung des Speichers'!A952),"",IF(C952=0,"0,00",D952/C952*E952))</f>
        <v/>
      </c>
      <c r="G952" s="154" t="str">
        <f>IF(ISBLANK('Beladung des Speichers'!A952),"",SUMIFS('Beladung des Speichers'!$C$17:$C$300,'Beladung des Speichers'!$A$17:$A$300,A952))</f>
        <v/>
      </c>
      <c r="H952" s="112" t="str">
        <f>IF(ISBLANK('Beladung des Speichers'!A952),"",'Beladung des Speichers'!C952)</f>
        <v/>
      </c>
      <c r="I952" s="155" t="str">
        <f>IF(ISBLANK('Beladung des Speichers'!A952),"",SUMIFS('Beladung des Speichers'!$E$17:$E$1001,'Beladung des Speichers'!$A$17:$A$1001,'Ergebnis (detailliert)'!A952))</f>
        <v/>
      </c>
      <c r="J952" s="113" t="str">
        <f>IF(ISBLANK('Beladung des Speichers'!A952),"",'Beladung des Speichers'!E952)</f>
        <v/>
      </c>
      <c r="K952" s="155" t="str">
        <f>IF(ISBLANK('Beladung des Speichers'!A952),"",SUMIFS('Entladung des Speichers'!$C$17:$C$1001,'Entladung des Speichers'!$A$17:$A$1001,'Ergebnis (detailliert)'!A952))</f>
        <v/>
      </c>
      <c r="L952" s="156" t="str">
        <f t="shared" si="58"/>
        <v/>
      </c>
      <c r="M952" s="156" t="str">
        <f>IF(ISBLANK('Entladung des Speichers'!A952),"",'Entladung des Speichers'!C952)</f>
        <v/>
      </c>
      <c r="N952" s="155" t="str">
        <f>IF(ISBLANK('Beladung des Speichers'!A952),"",SUMIFS('Entladung des Speichers'!$E$17:$E$1001,'Entladung des Speichers'!$A$17:$A$1001,'Ergebnis (detailliert)'!$A$17:$A$300))</f>
        <v/>
      </c>
      <c r="O952" s="113" t="str">
        <f t="shared" si="59"/>
        <v/>
      </c>
      <c r="P952" s="17" t="str">
        <f>IFERROR(IF(A952="","",N952*'Ergebnis (detailliert)'!J952/'Ergebnis (detailliert)'!I952),0)</f>
        <v/>
      </c>
      <c r="Q952" s="95" t="str">
        <f t="shared" si="60"/>
        <v/>
      </c>
      <c r="R952" s="96" t="str">
        <f t="shared" si="61"/>
        <v/>
      </c>
      <c r="S952" s="97" t="str">
        <f>IF(A952="","",IF(LOOKUP(A952,Stammdaten!$A$17:$A$1001,Stammdaten!$G$17:$G$1001)="Nein",0,IF(ISBLANK('Beladung des Speichers'!A952),"",ROUND(MIN(J952,Q952)*-1,2))))</f>
        <v/>
      </c>
    </row>
    <row r="953" spans="1:19" x14ac:dyDescent="0.2">
      <c r="A953" s="98" t="str">
        <f>IF('Beladung des Speichers'!A953="","",'Beladung des Speichers'!A953)</f>
        <v/>
      </c>
      <c r="B953" s="98" t="str">
        <f>IF('Beladung des Speichers'!B953="","",'Beladung des Speichers'!B953)</f>
        <v/>
      </c>
      <c r="C953" s="150" t="str">
        <f>IF(ISBLANK('Beladung des Speichers'!A953),"",SUMIFS('Beladung des Speichers'!$C$17:$C$300,'Beladung des Speichers'!$A$17:$A$300,A953)-SUMIFS('Entladung des Speichers'!$C$17:$C$300,'Entladung des Speichers'!$A$17:$A$300,A953)+SUMIFS(Füllstände!$B$17:$B$299,Füllstände!$A$17:$A$299,A953)-SUMIFS(Füllstände!$C$17:$C$299,Füllstände!$A$17:$A$299,A953))</f>
        <v/>
      </c>
      <c r="D953" s="151" t="str">
        <f>IF(ISBLANK('Beladung des Speichers'!A953),"",C953*'Beladung des Speichers'!C953/SUMIFS('Beladung des Speichers'!$C$17:$C$300,'Beladung des Speichers'!$A$17:$A$300,A953))</f>
        <v/>
      </c>
      <c r="E953" s="152" t="str">
        <f>IF(ISBLANK('Beladung des Speichers'!A953),"",1/SUMIFS('Beladung des Speichers'!$C$17:$C$300,'Beladung des Speichers'!$A$17:$A$300,A953)*C953*SUMIF($A$17:$A$300,A953,'Beladung des Speichers'!$E$17:$E$300))</f>
        <v/>
      </c>
      <c r="F953" s="153" t="str">
        <f>IF(ISBLANK('Beladung des Speichers'!A953),"",IF(C953=0,"0,00",D953/C953*E953))</f>
        <v/>
      </c>
      <c r="G953" s="154" t="str">
        <f>IF(ISBLANK('Beladung des Speichers'!A953),"",SUMIFS('Beladung des Speichers'!$C$17:$C$300,'Beladung des Speichers'!$A$17:$A$300,A953))</f>
        <v/>
      </c>
      <c r="H953" s="112" t="str">
        <f>IF(ISBLANK('Beladung des Speichers'!A953),"",'Beladung des Speichers'!C953)</f>
        <v/>
      </c>
      <c r="I953" s="155" t="str">
        <f>IF(ISBLANK('Beladung des Speichers'!A953),"",SUMIFS('Beladung des Speichers'!$E$17:$E$1001,'Beladung des Speichers'!$A$17:$A$1001,'Ergebnis (detailliert)'!A953))</f>
        <v/>
      </c>
      <c r="J953" s="113" t="str">
        <f>IF(ISBLANK('Beladung des Speichers'!A953),"",'Beladung des Speichers'!E953)</f>
        <v/>
      </c>
      <c r="K953" s="155" t="str">
        <f>IF(ISBLANK('Beladung des Speichers'!A953),"",SUMIFS('Entladung des Speichers'!$C$17:$C$1001,'Entladung des Speichers'!$A$17:$A$1001,'Ergebnis (detailliert)'!A953))</f>
        <v/>
      </c>
      <c r="L953" s="156" t="str">
        <f t="shared" si="58"/>
        <v/>
      </c>
      <c r="M953" s="156" t="str">
        <f>IF(ISBLANK('Entladung des Speichers'!A953),"",'Entladung des Speichers'!C953)</f>
        <v/>
      </c>
      <c r="N953" s="155" t="str">
        <f>IF(ISBLANK('Beladung des Speichers'!A953),"",SUMIFS('Entladung des Speichers'!$E$17:$E$1001,'Entladung des Speichers'!$A$17:$A$1001,'Ergebnis (detailliert)'!$A$17:$A$300))</f>
        <v/>
      </c>
      <c r="O953" s="113" t="str">
        <f t="shared" si="59"/>
        <v/>
      </c>
      <c r="P953" s="17" t="str">
        <f>IFERROR(IF(A953="","",N953*'Ergebnis (detailliert)'!J953/'Ergebnis (detailliert)'!I953),0)</f>
        <v/>
      </c>
      <c r="Q953" s="95" t="str">
        <f t="shared" si="60"/>
        <v/>
      </c>
      <c r="R953" s="96" t="str">
        <f t="shared" si="61"/>
        <v/>
      </c>
      <c r="S953" s="97" t="str">
        <f>IF(A953="","",IF(LOOKUP(A953,Stammdaten!$A$17:$A$1001,Stammdaten!$G$17:$G$1001)="Nein",0,IF(ISBLANK('Beladung des Speichers'!A953),"",ROUND(MIN(J953,Q953)*-1,2))))</f>
        <v/>
      </c>
    </row>
    <row r="954" spans="1:19" x14ac:dyDescent="0.2">
      <c r="A954" s="98" t="str">
        <f>IF('Beladung des Speichers'!A954="","",'Beladung des Speichers'!A954)</f>
        <v/>
      </c>
      <c r="B954" s="98" t="str">
        <f>IF('Beladung des Speichers'!B954="","",'Beladung des Speichers'!B954)</f>
        <v/>
      </c>
      <c r="C954" s="150" t="str">
        <f>IF(ISBLANK('Beladung des Speichers'!A954),"",SUMIFS('Beladung des Speichers'!$C$17:$C$300,'Beladung des Speichers'!$A$17:$A$300,A954)-SUMIFS('Entladung des Speichers'!$C$17:$C$300,'Entladung des Speichers'!$A$17:$A$300,A954)+SUMIFS(Füllstände!$B$17:$B$299,Füllstände!$A$17:$A$299,A954)-SUMIFS(Füllstände!$C$17:$C$299,Füllstände!$A$17:$A$299,A954))</f>
        <v/>
      </c>
      <c r="D954" s="151" t="str">
        <f>IF(ISBLANK('Beladung des Speichers'!A954),"",C954*'Beladung des Speichers'!C954/SUMIFS('Beladung des Speichers'!$C$17:$C$300,'Beladung des Speichers'!$A$17:$A$300,A954))</f>
        <v/>
      </c>
      <c r="E954" s="152" t="str">
        <f>IF(ISBLANK('Beladung des Speichers'!A954),"",1/SUMIFS('Beladung des Speichers'!$C$17:$C$300,'Beladung des Speichers'!$A$17:$A$300,A954)*C954*SUMIF($A$17:$A$300,A954,'Beladung des Speichers'!$E$17:$E$300))</f>
        <v/>
      </c>
      <c r="F954" s="153" t="str">
        <f>IF(ISBLANK('Beladung des Speichers'!A954),"",IF(C954=0,"0,00",D954/C954*E954))</f>
        <v/>
      </c>
      <c r="G954" s="154" t="str">
        <f>IF(ISBLANK('Beladung des Speichers'!A954),"",SUMIFS('Beladung des Speichers'!$C$17:$C$300,'Beladung des Speichers'!$A$17:$A$300,A954))</f>
        <v/>
      </c>
      <c r="H954" s="112" t="str">
        <f>IF(ISBLANK('Beladung des Speichers'!A954),"",'Beladung des Speichers'!C954)</f>
        <v/>
      </c>
      <c r="I954" s="155" t="str">
        <f>IF(ISBLANK('Beladung des Speichers'!A954),"",SUMIFS('Beladung des Speichers'!$E$17:$E$1001,'Beladung des Speichers'!$A$17:$A$1001,'Ergebnis (detailliert)'!A954))</f>
        <v/>
      </c>
      <c r="J954" s="113" t="str">
        <f>IF(ISBLANK('Beladung des Speichers'!A954),"",'Beladung des Speichers'!E954)</f>
        <v/>
      </c>
      <c r="K954" s="155" t="str">
        <f>IF(ISBLANK('Beladung des Speichers'!A954),"",SUMIFS('Entladung des Speichers'!$C$17:$C$1001,'Entladung des Speichers'!$A$17:$A$1001,'Ergebnis (detailliert)'!A954))</f>
        <v/>
      </c>
      <c r="L954" s="156" t="str">
        <f t="shared" si="58"/>
        <v/>
      </c>
      <c r="M954" s="156" t="str">
        <f>IF(ISBLANK('Entladung des Speichers'!A954),"",'Entladung des Speichers'!C954)</f>
        <v/>
      </c>
      <c r="N954" s="155" t="str">
        <f>IF(ISBLANK('Beladung des Speichers'!A954),"",SUMIFS('Entladung des Speichers'!$E$17:$E$1001,'Entladung des Speichers'!$A$17:$A$1001,'Ergebnis (detailliert)'!$A$17:$A$300))</f>
        <v/>
      </c>
      <c r="O954" s="113" t="str">
        <f t="shared" si="59"/>
        <v/>
      </c>
      <c r="P954" s="17" t="str">
        <f>IFERROR(IF(A954="","",N954*'Ergebnis (detailliert)'!J954/'Ergebnis (detailliert)'!I954),0)</f>
        <v/>
      </c>
      <c r="Q954" s="95" t="str">
        <f t="shared" si="60"/>
        <v/>
      </c>
      <c r="R954" s="96" t="str">
        <f t="shared" si="61"/>
        <v/>
      </c>
      <c r="S954" s="97" t="str">
        <f>IF(A954="","",IF(LOOKUP(A954,Stammdaten!$A$17:$A$1001,Stammdaten!$G$17:$G$1001)="Nein",0,IF(ISBLANK('Beladung des Speichers'!A954),"",ROUND(MIN(J954,Q954)*-1,2))))</f>
        <v/>
      </c>
    </row>
    <row r="955" spans="1:19" x14ac:dyDescent="0.2">
      <c r="A955" s="98" t="str">
        <f>IF('Beladung des Speichers'!A955="","",'Beladung des Speichers'!A955)</f>
        <v/>
      </c>
      <c r="B955" s="98" t="str">
        <f>IF('Beladung des Speichers'!B955="","",'Beladung des Speichers'!B955)</f>
        <v/>
      </c>
      <c r="C955" s="150" t="str">
        <f>IF(ISBLANK('Beladung des Speichers'!A955),"",SUMIFS('Beladung des Speichers'!$C$17:$C$300,'Beladung des Speichers'!$A$17:$A$300,A955)-SUMIFS('Entladung des Speichers'!$C$17:$C$300,'Entladung des Speichers'!$A$17:$A$300,A955)+SUMIFS(Füllstände!$B$17:$B$299,Füllstände!$A$17:$A$299,A955)-SUMIFS(Füllstände!$C$17:$C$299,Füllstände!$A$17:$A$299,A955))</f>
        <v/>
      </c>
      <c r="D955" s="151" t="str">
        <f>IF(ISBLANK('Beladung des Speichers'!A955),"",C955*'Beladung des Speichers'!C955/SUMIFS('Beladung des Speichers'!$C$17:$C$300,'Beladung des Speichers'!$A$17:$A$300,A955))</f>
        <v/>
      </c>
      <c r="E955" s="152" t="str">
        <f>IF(ISBLANK('Beladung des Speichers'!A955),"",1/SUMIFS('Beladung des Speichers'!$C$17:$C$300,'Beladung des Speichers'!$A$17:$A$300,A955)*C955*SUMIF($A$17:$A$300,A955,'Beladung des Speichers'!$E$17:$E$300))</f>
        <v/>
      </c>
      <c r="F955" s="153" t="str">
        <f>IF(ISBLANK('Beladung des Speichers'!A955),"",IF(C955=0,"0,00",D955/C955*E955))</f>
        <v/>
      </c>
      <c r="G955" s="154" t="str">
        <f>IF(ISBLANK('Beladung des Speichers'!A955),"",SUMIFS('Beladung des Speichers'!$C$17:$C$300,'Beladung des Speichers'!$A$17:$A$300,A955))</f>
        <v/>
      </c>
      <c r="H955" s="112" t="str">
        <f>IF(ISBLANK('Beladung des Speichers'!A955),"",'Beladung des Speichers'!C955)</f>
        <v/>
      </c>
      <c r="I955" s="155" t="str">
        <f>IF(ISBLANK('Beladung des Speichers'!A955),"",SUMIFS('Beladung des Speichers'!$E$17:$E$1001,'Beladung des Speichers'!$A$17:$A$1001,'Ergebnis (detailliert)'!A955))</f>
        <v/>
      </c>
      <c r="J955" s="113" t="str">
        <f>IF(ISBLANK('Beladung des Speichers'!A955),"",'Beladung des Speichers'!E955)</f>
        <v/>
      </c>
      <c r="K955" s="155" t="str">
        <f>IF(ISBLANK('Beladung des Speichers'!A955),"",SUMIFS('Entladung des Speichers'!$C$17:$C$1001,'Entladung des Speichers'!$A$17:$A$1001,'Ergebnis (detailliert)'!A955))</f>
        <v/>
      </c>
      <c r="L955" s="156" t="str">
        <f t="shared" si="58"/>
        <v/>
      </c>
      <c r="M955" s="156" t="str">
        <f>IF(ISBLANK('Entladung des Speichers'!A955),"",'Entladung des Speichers'!C955)</f>
        <v/>
      </c>
      <c r="N955" s="155" t="str">
        <f>IF(ISBLANK('Beladung des Speichers'!A955),"",SUMIFS('Entladung des Speichers'!$E$17:$E$1001,'Entladung des Speichers'!$A$17:$A$1001,'Ergebnis (detailliert)'!$A$17:$A$300))</f>
        <v/>
      </c>
      <c r="O955" s="113" t="str">
        <f t="shared" si="59"/>
        <v/>
      </c>
      <c r="P955" s="17" t="str">
        <f>IFERROR(IF(A955="","",N955*'Ergebnis (detailliert)'!J955/'Ergebnis (detailliert)'!I955),0)</f>
        <v/>
      </c>
      <c r="Q955" s="95" t="str">
        <f t="shared" si="60"/>
        <v/>
      </c>
      <c r="R955" s="96" t="str">
        <f t="shared" si="61"/>
        <v/>
      </c>
      <c r="S955" s="97" t="str">
        <f>IF(A955="","",IF(LOOKUP(A955,Stammdaten!$A$17:$A$1001,Stammdaten!$G$17:$G$1001)="Nein",0,IF(ISBLANK('Beladung des Speichers'!A955),"",ROUND(MIN(J955,Q955)*-1,2))))</f>
        <v/>
      </c>
    </row>
    <row r="956" spans="1:19" x14ac:dyDescent="0.2">
      <c r="A956" s="98" t="str">
        <f>IF('Beladung des Speichers'!A956="","",'Beladung des Speichers'!A956)</f>
        <v/>
      </c>
      <c r="B956" s="98" t="str">
        <f>IF('Beladung des Speichers'!B956="","",'Beladung des Speichers'!B956)</f>
        <v/>
      </c>
      <c r="C956" s="150" t="str">
        <f>IF(ISBLANK('Beladung des Speichers'!A956),"",SUMIFS('Beladung des Speichers'!$C$17:$C$300,'Beladung des Speichers'!$A$17:$A$300,A956)-SUMIFS('Entladung des Speichers'!$C$17:$C$300,'Entladung des Speichers'!$A$17:$A$300,A956)+SUMIFS(Füllstände!$B$17:$B$299,Füllstände!$A$17:$A$299,A956)-SUMIFS(Füllstände!$C$17:$C$299,Füllstände!$A$17:$A$299,A956))</f>
        <v/>
      </c>
      <c r="D956" s="151" t="str">
        <f>IF(ISBLANK('Beladung des Speichers'!A956),"",C956*'Beladung des Speichers'!C956/SUMIFS('Beladung des Speichers'!$C$17:$C$300,'Beladung des Speichers'!$A$17:$A$300,A956))</f>
        <v/>
      </c>
      <c r="E956" s="152" t="str">
        <f>IF(ISBLANK('Beladung des Speichers'!A956),"",1/SUMIFS('Beladung des Speichers'!$C$17:$C$300,'Beladung des Speichers'!$A$17:$A$300,A956)*C956*SUMIF($A$17:$A$300,A956,'Beladung des Speichers'!$E$17:$E$300))</f>
        <v/>
      </c>
      <c r="F956" s="153" t="str">
        <f>IF(ISBLANK('Beladung des Speichers'!A956),"",IF(C956=0,"0,00",D956/C956*E956))</f>
        <v/>
      </c>
      <c r="G956" s="154" t="str">
        <f>IF(ISBLANK('Beladung des Speichers'!A956),"",SUMIFS('Beladung des Speichers'!$C$17:$C$300,'Beladung des Speichers'!$A$17:$A$300,A956))</f>
        <v/>
      </c>
      <c r="H956" s="112" t="str">
        <f>IF(ISBLANK('Beladung des Speichers'!A956),"",'Beladung des Speichers'!C956)</f>
        <v/>
      </c>
      <c r="I956" s="155" t="str">
        <f>IF(ISBLANK('Beladung des Speichers'!A956),"",SUMIFS('Beladung des Speichers'!$E$17:$E$1001,'Beladung des Speichers'!$A$17:$A$1001,'Ergebnis (detailliert)'!A956))</f>
        <v/>
      </c>
      <c r="J956" s="113" t="str">
        <f>IF(ISBLANK('Beladung des Speichers'!A956),"",'Beladung des Speichers'!E956)</f>
        <v/>
      </c>
      <c r="K956" s="155" t="str">
        <f>IF(ISBLANK('Beladung des Speichers'!A956),"",SUMIFS('Entladung des Speichers'!$C$17:$C$1001,'Entladung des Speichers'!$A$17:$A$1001,'Ergebnis (detailliert)'!A956))</f>
        <v/>
      </c>
      <c r="L956" s="156" t="str">
        <f t="shared" si="58"/>
        <v/>
      </c>
      <c r="M956" s="156" t="str">
        <f>IF(ISBLANK('Entladung des Speichers'!A956),"",'Entladung des Speichers'!C956)</f>
        <v/>
      </c>
      <c r="N956" s="155" t="str">
        <f>IF(ISBLANK('Beladung des Speichers'!A956),"",SUMIFS('Entladung des Speichers'!$E$17:$E$1001,'Entladung des Speichers'!$A$17:$A$1001,'Ergebnis (detailliert)'!$A$17:$A$300))</f>
        <v/>
      </c>
      <c r="O956" s="113" t="str">
        <f t="shared" si="59"/>
        <v/>
      </c>
      <c r="P956" s="17" t="str">
        <f>IFERROR(IF(A956="","",N956*'Ergebnis (detailliert)'!J956/'Ergebnis (detailliert)'!I956),0)</f>
        <v/>
      </c>
      <c r="Q956" s="95" t="str">
        <f t="shared" si="60"/>
        <v/>
      </c>
      <c r="R956" s="96" t="str">
        <f t="shared" si="61"/>
        <v/>
      </c>
      <c r="S956" s="97" t="str">
        <f>IF(A956="","",IF(LOOKUP(A956,Stammdaten!$A$17:$A$1001,Stammdaten!$G$17:$G$1001)="Nein",0,IF(ISBLANK('Beladung des Speichers'!A956),"",ROUND(MIN(J956,Q956)*-1,2))))</f>
        <v/>
      </c>
    </row>
    <row r="957" spans="1:19" x14ac:dyDescent="0.2">
      <c r="A957" s="98" t="str">
        <f>IF('Beladung des Speichers'!A957="","",'Beladung des Speichers'!A957)</f>
        <v/>
      </c>
      <c r="B957" s="98" t="str">
        <f>IF('Beladung des Speichers'!B957="","",'Beladung des Speichers'!B957)</f>
        <v/>
      </c>
      <c r="C957" s="150" t="str">
        <f>IF(ISBLANK('Beladung des Speichers'!A957),"",SUMIFS('Beladung des Speichers'!$C$17:$C$300,'Beladung des Speichers'!$A$17:$A$300,A957)-SUMIFS('Entladung des Speichers'!$C$17:$C$300,'Entladung des Speichers'!$A$17:$A$300,A957)+SUMIFS(Füllstände!$B$17:$B$299,Füllstände!$A$17:$A$299,A957)-SUMIFS(Füllstände!$C$17:$C$299,Füllstände!$A$17:$A$299,A957))</f>
        <v/>
      </c>
      <c r="D957" s="151" t="str">
        <f>IF(ISBLANK('Beladung des Speichers'!A957),"",C957*'Beladung des Speichers'!C957/SUMIFS('Beladung des Speichers'!$C$17:$C$300,'Beladung des Speichers'!$A$17:$A$300,A957))</f>
        <v/>
      </c>
      <c r="E957" s="152" t="str">
        <f>IF(ISBLANK('Beladung des Speichers'!A957),"",1/SUMIFS('Beladung des Speichers'!$C$17:$C$300,'Beladung des Speichers'!$A$17:$A$300,A957)*C957*SUMIF($A$17:$A$300,A957,'Beladung des Speichers'!$E$17:$E$300))</f>
        <v/>
      </c>
      <c r="F957" s="153" t="str">
        <f>IF(ISBLANK('Beladung des Speichers'!A957),"",IF(C957=0,"0,00",D957/C957*E957))</f>
        <v/>
      </c>
      <c r="G957" s="154" t="str">
        <f>IF(ISBLANK('Beladung des Speichers'!A957),"",SUMIFS('Beladung des Speichers'!$C$17:$C$300,'Beladung des Speichers'!$A$17:$A$300,A957))</f>
        <v/>
      </c>
      <c r="H957" s="112" t="str">
        <f>IF(ISBLANK('Beladung des Speichers'!A957),"",'Beladung des Speichers'!C957)</f>
        <v/>
      </c>
      <c r="I957" s="155" t="str">
        <f>IF(ISBLANK('Beladung des Speichers'!A957),"",SUMIFS('Beladung des Speichers'!$E$17:$E$1001,'Beladung des Speichers'!$A$17:$A$1001,'Ergebnis (detailliert)'!A957))</f>
        <v/>
      </c>
      <c r="J957" s="113" t="str">
        <f>IF(ISBLANK('Beladung des Speichers'!A957),"",'Beladung des Speichers'!E957)</f>
        <v/>
      </c>
      <c r="K957" s="155" t="str">
        <f>IF(ISBLANK('Beladung des Speichers'!A957),"",SUMIFS('Entladung des Speichers'!$C$17:$C$1001,'Entladung des Speichers'!$A$17:$A$1001,'Ergebnis (detailliert)'!A957))</f>
        <v/>
      </c>
      <c r="L957" s="156" t="str">
        <f t="shared" si="58"/>
        <v/>
      </c>
      <c r="M957" s="156" t="str">
        <f>IF(ISBLANK('Entladung des Speichers'!A957),"",'Entladung des Speichers'!C957)</f>
        <v/>
      </c>
      <c r="N957" s="155" t="str">
        <f>IF(ISBLANK('Beladung des Speichers'!A957),"",SUMIFS('Entladung des Speichers'!$E$17:$E$1001,'Entladung des Speichers'!$A$17:$A$1001,'Ergebnis (detailliert)'!$A$17:$A$300))</f>
        <v/>
      </c>
      <c r="O957" s="113" t="str">
        <f t="shared" si="59"/>
        <v/>
      </c>
      <c r="P957" s="17" t="str">
        <f>IFERROR(IF(A957="","",N957*'Ergebnis (detailliert)'!J957/'Ergebnis (detailliert)'!I957),0)</f>
        <v/>
      </c>
      <c r="Q957" s="95" t="str">
        <f t="shared" si="60"/>
        <v/>
      </c>
      <c r="R957" s="96" t="str">
        <f t="shared" si="61"/>
        <v/>
      </c>
      <c r="S957" s="97" t="str">
        <f>IF(A957="","",IF(LOOKUP(A957,Stammdaten!$A$17:$A$1001,Stammdaten!$G$17:$G$1001)="Nein",0,IF(ISBLANK('Beladung des Speichers'!A957),"",ROUND(MIN(J957,Q957)*-1,2))))</f>
        <v/>
      </c>
    </row>
    <row r="958" spans="1:19" x14ac:dyDescent="0.2">
      <c r="A958" s="98" t="str">
        <f>IF('Beladung des Speichers'!A958="","",'Beladung des Speichers'!A958)</f>
        <v/>
      </c>
      <c r="B958" s="98" t="str">
        <f>IF('Beladung des Speichers'!B958="","",'Beladung des Speichers'!B958)</f>
        <v/>
      </c>
      <c r="C958" s="150" t="str">
        <f>IF(ISBLANK('Beladung des Speichers'!A958),"",SUMIFS('Beladung des Speichers'!$C$17:$C$300,'Beladung des Speichers'!$A$17:$A$300,A958)-SUMIFS('Entladung des Speichers'!$C$17:$C$300,'Entladung des Speichers'!$A$17:$A$300,A958)+SUMIFS(Füllstände!$B$17:$B$299,Füllstände!$A$17:$A$299,A958)-SUMIFS(Füllstände!$C$17:$C$299,Füllstände!$A$17:$A$299,A958))</f>
        <v/>
      </c>
      <c r="D958" s="151" t="str">
        <f>IF(ISBLANK('Beladung des Speichers'!A958),"",C958*'Beladung des Speichers'!C958/SUMIFS('Beladung des Speichers'!$C$17:$C$300,'Beladung des Speichers'!$A$17:$A$300,A958))</f>
        <v/>
      </c>
      <c r="E958" s="152" t="str">
        <f>IF(ISBLANK('Beladung des Speichers'!A958),"",1/SUMIFS('Beladung des Speichers'!$C$17:$C$300,'Beladung des Speichers'!$A$17:$A$300,A958)*C958*SUMIF($A$17:$A$300,A958,'Beladung des Speichers'!$E$17:$E$300))</f>
        <v/>
      </c>
      <c r="F958" s="153" t="str">
        <f>IF(ISBLANK('Beladung des Speichers'!A958),"",IF(C958=0,"0,00",D958/C958*E958))</f>
        <v/>
      </c>
      <c r="G958" s="154" t="str">
        <f>IF(ISBLANK('Beladung des Speichers'!A958),"",SUMIFS('Beladung des Speichers'!$C$17:$C$300,'Beladung des Speichers'!$A$17:$A$300,A958))</f>
        <v/>
      </c>
      <c r="H958" s="112" t="str">
        <f>IF(ISBLANK('Beladung des Speichers'!A958),"",'Beladung des Speichers'!C958)</f>
        <v/>
      </c>
      <c r="I958" s="155" t="str">
        <f>IF(ISBLANK('Beladung des Speichers'!A958),"",SUMIFS('Beladung des Speichers'!$E$17:$E$1001,'Beladung des Speichers'!$A$17:$A$1001,'Ergebnis (detailliert)'!A958))</f>
        <v/>
      </c>
      <c r="J958" s="113" t="str">
        <f>IF(ISBLANK('Beladung des Speichers'!A958),"",'Beladung des Speichers'!E958)</f>
        <v/>
      </c>
      <c r="K958" s="155" t="str">
        <f>IF(ISBLANK('Beladung des Speichers'!A958),"",SUMIFS('Entladung des Speichers'!$C$17:$C$1001,'Entladung des Speichers'!$A$17:$A$1001,'Ergebnis (detailliert)'!A958))</f>
        <v/>
      </c>
      <c r="L958" s="156" t="str">
        <f t="shared" si="58"/>
        <v/>
      </c>
      <c r="M958" s="156" t="str">
        <f>IF(ISBLANK('Entladung des Speichers'!A958),"",'Entladung des Speichers'!C958)</f>
        <v/>
      </c>
      <c r="N958" s="155" t="str">
        <f>IF(ISBLANK('Beladung des Speichers'!A958),"",SUMIFS('Entladung des Speichers'!$E$17:$E$1001,'Entladung des Speichers'!$A$17:$A$1001,'Ergebnis (detailliert)'!$A$17:$A$300))</f>
        <v/>
      </c>
      <c r="O958" s="113" t="str">
        <f t="shared" si="59"/>
        <v/>
      </c>
      <c r="P958" s="17" t="str">
        <f>IFERROR(IF(A958="","",N958*'Ergebnis (detailliert)'!J958/'Ergebnis (detailliert)'!I958),0)</f>
        <v/>
      </c>
      <c r="Q958" s="95" t="str">
        <f t="shared" si="60"/>
        <v/>
      </c>
      <c r="R958" s="96" t="str">
        <f t="shared" si="61"/>
        <v/>
      </c>
      <c r="S958" s="97" t="str">
        <f>IF(A958="","",IF(LOOKUP(A958,Stammdaten!$A$17:$A$1001,Stammdaten!$G$17:$G$1001)="Nein",0,IF(ISBLANK('Beladung des Speichers'!A958),"",ROUND(MIN(J958,Q958)*-1,2))))</f>
        <v/>
      </c>
    </row>
    <row r="959" spans="1:19" x14ac:dyDescent="0.2">
      <c r="A959" s="98" t="str">
        <f>IF('Beladung des Speichers'!A959="","",'Beladung des Speichers'!A959)</f>
        <v/>
      </c>
      <c r="B959" s="98" t="str">
        <f>IF('Beladung des Speichers'!B959="","",'Beladung des Speichers'!B959)</f>
        <v/>
      </c>
      <c r="C959" s="150" t="str">
        <f>IF(ISBLANK('Beladung des Speichers'!A959),"",SUMIFS('Beladung des Speichers'!$C$17:$C$300,'Beladung des Speichers'!$A$17:$A$300,A959)-SUMIFS('Entladung des Speichers'!$C$17:$C$300,'Entladung des Speichers'!$A$17:$A$300,A959)+SUMIFS(Füllstände!$B$17:$B$299,Füllstände!$A$17:$A$299,A959)-SUMIFS(Füllstände!$C$17:$C$299,Füllstände!$A$17:$A$299,A959))</f>
        <v/>
      </c>
      <c r="D959" s="151" t="str">
        <f>IF(ISBLANK('Beladung des Speichers'!A959),"",C959*'Beladung des Speichers'!C959/SUMIFS('Beladung des Speichers'!$C$17:$C$300,'Beladung des Speichers'!$A$17:$A$300,A959))</f>
        <v/>
      </c>
      <c r="E959" s="152" t="str">
        <f>IF(ISBLANK('Beladung des Speichers'!A959),"",1/SUMIFS('Beladung des Speichers'!$C$17:$C$300,'Beladung des Speichers'!$A$17:$A$300,A959)*C959*SUMIF($A$17:$A$300,A959,'Beladung des Speichers'!$E$17:$E$300))</f>
        <v/>
      </c>
      <c r="F959" s="153" t="str">
        <f>IF(ISBLANK('Beladung des Speichers'!A959),"",IF(C959=0,"0,00",D959/C959*E959))</f>
        <v/>
      </c>
      <c r="G959" s="154" t="str">
        <f>IF(ISBLANK('Beladung des Speichers'!A959),"",SUMIFS('Beladung des Speichers'!$C$17:$C$300,'Beladung des Speichers'!$A$17:$A$300,A959))</f>
        <v/>
      </c>
      <c r="H959" s="112" t="str">
        <f>IF(ISBLANK('Beladung des Speichers'!A959),"",'Beladung des Speichers'!C959)</f>
        <v/>
      </c>
      <c r="I959" s="155" t="str">
        <f>IF(ISBLANK('Beladung des Speichers'!A959),"",SUMIFS('Beladung des Speichers'!$E$17:$E$1001,'Beladung des Speichers'!$A$17:$A$1001,'Ergebnis (detailliert)'!A959))</f>
        <v/>
      </c>
      <c r="J959" s="113" t="str">
        <f>IF(ISBLANK('Beladung des Speichers'!A959),"",'Beladung des Speichers'!E959)</f>
        <v/>
      </c>
      <c r="K959" s="155" t="str">
        <f>IF(ISBLANK('Beladung des Speichers'!A959),"",SUMIFS('Entladung des Speichers'!$C$17:$C$1001,'Entladung des Speichers'!$A$17:$A$1001,'Ergebnis (detailliert)'!A959))</f>
        <v/>
      </c>
      <c r="L959" s="156" t="str">
        <f t="shared" si="58"/>
        <v/>
      </c>
      <c r="M959" s="156" t="str">
        <f>IF(ISBLANK('Entladung des Speichers'!A959),"",'Entladung des Speichers'!C959)</f>
        <v/>
      </c>
      <c r="N959" s="155" t="str">
        <f>IF(ISBLANK('Beladung des Speichers'!A959),"",SUMIFS('Entladung des Speichers'!$E$17:$E$1001,'Entladung des Speichers'!$A$17:$A$1001,'Ergebnis (detailliert)'!$A$17:$A$300))</f>
        <v/>
      </c>
      <c r="O959" s="113" t="str">
        <f t="shared" si="59"/>
        <v/>
      </c>
      <c r="P959" s="17" t="str">
        <f>IFERROR(IF(A959="","",N959*'Ergebnis (detailliert)'!J959/'Ergebnis (detailliert)'!I959),0)</f>
        <v/>
      </c>
      <c r="Q959" s="95" t="str">
        <f t="shared" si="60"/>
        <v/>
      </c>
      <c r="R959" s="96" t="str">
        <f t="shared" si="61"/>
        <v/>
      </c>
      <c r="S959" s="97" t="str">
        <f>IF(A959="","",IF(LOOKUP(A959,Stammdaten!$A$17:$A$1001,Stammdaten!$G$17:$G$1001)="Nein",0,IF(ISBLANK('Beladung des Speichers'!A959),"",ROUND(MIN(J959,Q959)*-1,2))))</f>
        <v/>
      </c>
    </row>
    <row r="960" spans="1:19" x14ac:dyDescent="0.2">
      <c r="A960" s="98" t="str">
        <f>IF('Beladung des Speichers'!A960="","",'Beladung des Speichers'!A960)</f>
        <v/>
      </c>
      <c r="B960" s="98" t="str">
        <f>IF('Beladung des Speichers'!B960="","",'Beladung des Speichers'!B960)</f>
        <v/>
      </c>
      <c r="C960" s="150" t="str">
        <f>IF(ISBLANK('Beladung des Speichers'!A960),"",SUMIFS('Beladung des Speichers'!$C$17:$C$300,'Beladung des Speichers'!$A$17:$A$300,A960)-SUMIFS('Entladung des Speichers'!$C$17:$C$300,'Entladung des Speichers'!$A$17:$A$300,A960)+SUMIFS(Füllstände!$B$17:$B$299,Füllstände!$A$17:$A$299,A960)-SUMIFS(Füllstände!$C$17:$C$299,Füllstände!$A$17:$A$299,A960))</f>
        <v/>
      </c>
      <c r="D960" s="151" t="str">
        <f>IF(ISBLANK('Beladung des Speichers'!A960),"",C960*'Beladung des Speichers'!C960/SUMIFS('Beladung des Speichers'!$C$17:$C$300,'Beladung des Speichers'!$A$17:$A$300,A960))</f>
        <v/>
      </c>
      <c r="E960" s="152" t="str">
        <f>IF(ISBLANK('Beladung des Speichers'!A960),"",1/SUMIFS('Beladung des Speichers'!$C$17:$C$300,'Beladung des Speichers'!$A$17:$A$300,A960)*C960*SUMIF($A$17:$A$300,A960,'Beladung des Speichers'!$E$17:$E$300))</f>
        <v/>
      </c>
      <c r="F960" s="153" t="str">
        <f>IF(ISBLANK('Beladung des Speichers'!A960),"",IF(C960=0,"0,00",D960/C960*E960))</f>
        <v/>
      </c>
      <c r="G960" s="154" t="str">
        <f>IF(ISBLANK('Beladung des Speichers'!A960),"",SUMIFS('Beladung des Speichers'!$C$17:$C$300,'Beladung des Speichers'!$A$17:$A$300,A960))</f>
        <v/>
      </c>
      <c r="H960" s="112" t="str">
        <f>IF(ISBLANK('Beladung des Speichers'!A960),"",'Beladung des Speichers'!C960)</f>
        <v/>
      </c>
      <c r="I960" s="155" t="str">
        <f>IF(ISBLANK('Beladung des Speichers'!A960),"",SUMIFS('Beladung des Speichers'!$E$17:$E$1001,'Beladung des Speichers'!$A$17:$A$1001,'Ergebnis (detailliert)'!A960))</f>
        <v/>
      </c>
      <c r="J960" s="113" t="str">
        <f>IF(ISBLANK('Beladung des Speichers'!A960),"",'Beladung des Speichers'!E960)</f>
        <v/>
      </c>
      <c r="K960" s="155" t="str">
        <f>IF(ISBLANK('Beladung des Speichers'!A960),"",SUMIFS('Entladung des Speichers'!$C$17:$C$1001,'Entladung des Speichers'!$A$17:$A$1001,'Ergebnis (detailliert)'!A960))</f>
        <v/>
      </c>
      <c r="L960" s="156" t="str">
        <f t="shared" si="58"/>
        <v/>
      </c>
      <c r="M960" s="156" t="str">
        <f>IF(ISBLANK('Entladung des Speichers'!A960),"",'Entladung des Speichers'!C960)</f>
        <v/>
      </c>
      <c r="N960" s="155" t="str">
        <f>IF(ISBLANK('Beladung des Speichers'!A960),"",SUMIFS('Entladung des Speichers'!$E$17:$E$1001,'Entladung des Speichers'!$A$17:$A$1001,'Ergebnis (detailliert)'!$A$17:$A$300))</f>
        <v/>
      </c>
      <c r="O960" s="113" t="str">
        <f t="shared" si="59"/>
        <v/>
      </c>
      <c r="P960" s="17" t="str">
        <f>IFERROR(IF(A960="","",N960*'Ergebnis (detailliert)'!J960/'Ergebnis (detailliert)'!I960),0)</f>
        <v/>
      </c>
      <c r="Q960" s="95" t="str">
        <f t="shared" si="60"/>
        <v/>
      </c>
      <c r="R960" s="96" t="str">
        <f t="shared" si="61"/>
        <v/>
      </c>
      <c r="S960" s="97" t="str">
        <f>IF(A960="","",IF(LOOKUP(A960,Stammdaten!$A$17:$A$1001,Stammdaten!$G$17:$G$1001)="Nein",0,IF(ISBLANK('Beladung des Speichers'!A960),"",ROUND(MIN(J960,Q960)*-1,2))))</f>
        <v/>
      </c>
    </row>
    <row r="961" spans="1:19" x14ac:dyDescent="0.2">
      <c r="A961" s="98" t="str">
        <f>IF('Beladung des Speichers'!A961="","",'Beladung des Speichers'!A961)</f>
        <v/>
      </c>
      <c r="B961" s="98" t="str">
        <f>IF('Beladung des Speichers'!B961="","",'Beladung des Speichers'!B961)</f>
        <v/>
      </c>
      <c r="C961" s="150" t="str">
        <f>IF(ISBLANK('Beladung des Speichers'!A961),"",SUMIFS('Beladung des Speichers'!$C$17:$C$300,'Beladung des Speichers'!$A$17:$A$300,A961)-SUMIFS('Entladung des Speichers'!$C$17:$C$300,'Entladung des Speichers'!$A$17:$A$300,A961)+SUMIFS(Füllstände!$B$17:$B$299,Füllstände!$A$17:$A$299,A961)-SUMIFS(Füllstände!$C$17:$C$299,Füllstände!$A$17:$A$299,A961))</f>
        <v/>
      </c>
      <c r="D961" s="151" t="str">
        <f>IF(ISBLANK('Beladung des Speichers'!A961),"",C961*'Beladung des Speichers'!C961/SUMIFS('Beladung des Speichers'!$C$17:$C$300,'Beladung des Speichers'!$A$17:$A$300,A961))</f>
        <v/>
      </c>
      <c r="E961" s="152" t="str">
        <f>IF(ISBLANK('Beladung des Speichers'!A961),"",1/SUMIFS('Beladung des Speichers'!$C$17:$C$300,'Beladung des Speichers'!$A$17:$A$300,A961)*C961*SUMIF($A$17:$A$300,A961,'Beladung des Speichers'!$E$17:$E$300))</f>
        <v/>
      </c>
      <c r="F961" s="153" t="str">
        <f>IF(ISBLANK('Beladung des Speichers'!A961),"",IF(C961=0,"0,00",D961/C961*E961))</f>
        <v/>
      </c>
      <c r="G961" s="154" t="str">
        <f>IF(ISBLANK('Beladung des Speichers'!A961),"",SUMIFS('Beladung des Speichers'!$C$17:$C$300,'Beladung des Speichers'!$A$17:$A$300,A961))</f>
        <v/>
      </c>
      <c r="H961" s="112" t="str">
        <f>IF(ISBLANK('Beladung des Speichers'!A961),"",'Beladung des Speichers'!C961)</f>
        <v/>
      </c>
      <c r="I961" s="155" t="str">
        <f>IF(ISBLANK('Beladung des Speichers'!A961),"",SUMIFS('Beladung des Speichers'!$E$17:$E$1001,'Beladung des Speichers'!$A$17:$A$1001,'Ergebnis (detailliert)'!A961))</f>
        <v/>
      </c>
      <c r="J961" s="113" t="str">
        <f>IF(ISBLANK('Beladung des Speichers'!A961),"",'Beladung des Speichers'!E961)</f>
        <v/>
      </c>
      <c r="K961" s="155" t="str">
        <f>IF(ISBLANK('Beladung des Speichers'!A961),"",SUMIFS('Entladung des Speichers'!$C$17:$C$1001,'Entladung des Speichers'!$A$17:$A$1001,'Ergebnis (detailliert)'!A961))</f>
        <v/>
      </c>
      <c r="L961" s="156" t="str">
        <f t="shared" si="58"/>
        <v/>
      </c>
      <c r="M961" s="156" t="str">
        <f>IF(ISBLANK('Entladung des Speichers'!A961),"",'Entladung des Speichers'!C961)</f>
        <v/>
      </c>
      <c r="N961" s="155" t="str">
        <f>IF(ISBLANK('Beladung des Speichers'!A961),"",SUMIFS('Entladung des Speichers'!$E$17:$E$1001,'Entladung des Speichers'!$A$17:$A$1001,'Ergebnis (detailliert)'!$A$17:$A$300))</f>
        <v/>
      </c>
      <c r="O961" s="113" t="str">
        <f t="shared" si="59"/>
        <v/>
      </c>
      <c r="P961" s="17" t="str">
        <f>IFERROR(IF(A961="","",N961*'Ergebnis (detailliert)'!J961/'Ergebnis (detailliert)'!I961),0)</f>
        <v/>
      </c>
      <c r="Q961" s="95" t="str">
        <f t="shared" si="60"/>
        <v/>
      </c>
      <c r="R961" s="96" t="str">
        <f t="shared" si="61"/>
        <v/>
      </c>
      <c r="S961" s="97" t="str">
        <f>IF(A961="","",IF(LOOKUP(A961,Stammdaten!$A$17:$A$1001,Stammdaten!$G$17:$G$1001)="Nein",0,IF(ISBLANK('Beladung des Speichers'!A961),"",ROUND(MIN(J961,Q961)*-1,2))))</f>
        <v/>
      </c>
    </row>
    <row r="962" spans="1:19" x14ac:dyDescent="0.2">
      <c r="A962" s="98" t="str">
        <f>IF('Beladung des Speichers'!A962="","",'Beladung des Speichers'!A962)</f>
        <v/>
      </c>
      <c r="B962" s="98" t="str">
        <f>IF('Beladung des Speichers'!B962="","",'Beladung des Speichers'!B962)</f>
        <v/>
      </c>
      <c r="C962" s="150" t="str">
        <f>IF(ISBLANK('Beladung des Speichers'!A962),"",SUMIFS('Beladung des Speichers'!$C$17:$C$300,'Beladung des Speichers'!$A$17:$A$300,A962)-SUMIFS('Entladung des Speichers'!$C$17:$C$300,'Entladung des Speichers'!$A$17:$A$300,A962)+SUMIFS(Füllstände!$B$17:$B$299,Füllstände!$A$17:$A$299,A962)-SUMIFS(Füllstände!$C$17:$C$299,Füllstände!$A$17:$A$299,A962))</f>
        <v/>
      </c>
      <c r="D962" s="151" t="str">
        <f>IF(ISBLANK('Beladung des Speichers'!A962),"",C962*'Beladung des Speichers'!C962/SUMIFS('Beladung des Speichers'!$C$17:$C$300,'Beladung des Speichers'!$A$17:$A$300,A962))</f>
        <v/>
      </c>
      <c r="E962" s="152" t="str">
        <f>IF(ISBLANK('Beladung des Speichers'!A962),"",1/SUMIFS('Beladung des Speichers'!$C$17:$C$300,'Beladung des Speichers'!$A$17:$A$300,A962)*C962*SUMIF($A$17:$A$300,A962,'Beladung des Speichers'!$E$17:$E$300))</f>
        <v/>
      </c>
      <c r="F962" s="153" t="str">
        <f>IF(ISBLANK('Beladung des Speichers'!A962),"",IF(C962=0,"0,00",D962/C962*E962))</f>
        <v/>
      </c>
      <c r="G962" s="154" t="str">
        <f>IF(ISBLANK('Beladung des Speichers'!A962),"",SUMIFS('Beladung des Speichers'!$C$17:$C$300,'Beladung des Speichers'!$A$17:$A$300,A962))</f>
        <v/>
      </c>
      <c r="H962" s="112" t="str">
        <f>IF(ISBLANK('Beladung des Speichers'!A962),"",'Beladung des Speichers'!C962)</f>
        <v/>
      </c>
      <c r="I962" s="155" t="str">
        <f>IF(ISBLANK('Beladung des Speichers'!A962),"",SUMIFS('Beladung des Speichers'!$E$17:$E$1001,'Beladung des Speichers'!$A$17:$A$1001,'Ergebnis (detailliert)'!A962))</f>
        <v/>
      </c>
      <c r="J962" s="113" t="str">
        <f>IF(ISBLANK('Beladung des Speichers'!A962),"",'Beladung des Speichers'!E962)</f>
        <v/>
      </c>
      <c r="K962" s="155" t="str">
        <f>IF(ISBLANK('Beladung des Speichers'!A962),"",SUMIFS('Entladung des Speichers'!$C$17:$C$1001,'Entladung des Speichers'!$A$17:$A$1001,'Ergebnis (detailliert)'!A962))</f>
        <v/>
      </c>
      <c r="L962" s="156" t="str">
        <f t="shared" si="58"/>
        <v/>
      </c>
      <c r="M962" s="156" t="str">
        <f>IF(ISBLANK('Entladung des Speichers'!A962),"",'Entladung des Speichers'!C962)</f>
        <v/>
      </c>
      <c r="N962" s="155" t="str">
        <f>IF(ISBLANK('Beladung des Speichers'!A962),"",SUMIFS('Entladung des Speichers'!$E$17:$E$1001,'Entladung des Speichers'!$A$17:$A$1001,'Ergebnis (detailliert)'!$A$17:$A$300))</f>
        <v/>
      </c>
      <c r="O962" s="113" t="str">
        <f t="shared" si="59"/>
        <v/>
      </c>
      <c r="P962" s="17" t="str">
        <f>IFERROR(IF(A962="","",N962*'Ergebnis (detailliert)'!J962/'Ergebnis (detailliert)'!I962),0)</f>
        <v/>
      </c>
      <c r="Q962" s="95" t="str">
        <f t="shared" si="60"/>
        <v/>
      </c>
      <c r="R962" s="96" t="str">
        <f t="shared" si="61"/>
        <v/>
      </c>
      <c r="S962" s="97" t="str">
        <f>IF(A962="","",IF(LOOKUP(A962,Stammdaten!$A$17:$A$1001,Stammdaten!$G$17:$G$1001)="Nein",0,IF(ISBLANK('Beladung des Speichers'!A962),"",ROUND(MIN(J962,Q962)*-1,2))))</f>
        <v/>
      </c>
    </row>
    <row r="963" spans="1:19" x14ac:dyDescent="0.2">
      <c r="A963" s="98" t="str">
        <f>IF('Beladung des Speichers'!A963="","",'Beladung des Speichers'!A963)</f>
        <v/>
      </c>
      <c r="B963" s="98" t="str">
        <f>IF('Beladung des Speichers'!B963="","",'Beladung des Speichers'!B963)</f>
        <v/>
      </c>
      <c r="C963" s="150" t="str">
        <f>IF(ISBLANK('Beladung des Speichers'!A963),"",SUMIFS('Beladung des Speichers'!$C$17:$C$300,'Beladung des Speichers'!$A$17:$A$300,A963)-SUMIFS('Entladung des Speichers'!$C$17:$C$300,'Entladung des Speichers'!$A$17:$A$300,A963)+SUMIFS(Füllstände!$B$17:$B$299,Füllstände!$A$17:$A$299,A963)-SUMIFS(Füllstände!$C$17:$C$299,Füllstände!$A$17:$A$299,A963))</f>
        <v/>
      </c>
      <c r="D963" s="151" t="str">
        <f>IF(ISBLANK('Beladung des Speichers'!A963),"",C963*'Beladung des Speichers'!C963/SUMIFS('Beladung des Speichers'!$C$17:$C$300,'Beladung des Speichers'!$A$17:$A$300,A963))</f>
        <v/>
      </c>
      <c r="E963" s="152" t="str">
        <f>IF(ISBLANK('Beladung des Speichers'!A963),"",1/SUMIFS('Beladung des Speichers'!$C$17:$C$300,'Beladung des Speichers'!$A$17:$A$300,A963)*C963*SUMIF($A$17:$A$300,A963,'Beladung des Speichers'!$E$17:$E$300))</f>
        <v/>
      </c>
      <c r="F963" s="153" t="str">
        <f>IF(ISBLANK('Beladung des Speichers'!A963),"",IF(C963=0,"0,00",D963/C963*E963))</f>
        <v/>
      </c>
      <c r="G963" s="154" t="str">
        <f>IF(ISBLANK('Beladung des Speichers'!A963),"",SUMIFS('Beladung des Speichers'!$C$17:$C$300,'Beladung des Speichers'!$A$17:$A$300,A963))</f>
        <v/>
      </c>
      <c r="H963" s="112" t="str">
        <f>IF(ISBLANK('Beladung des Speichers'!A963),"",'Beladung des Speichers'!C963)</f>
        <v/>
      </c>
      <c r="I963" s="155" t="str">
        <f>IF(ISBLANK('Beladung des Speichers'!A963),"",SUMIFS('Beladung des Speichers'!$E$17:$E$1001,'Beladung des Speichers'!$A$17:$A$1001,'Ergebnis (detailliert)'!A963))</f>
        <v/>
      </c>
      <c r="J963" s="113" t="str">
        <f>IF(ISBLANK('Beladung des Speichers'!A963),"",'Beladung des Speichers'!E963)</f>
        <v/>
      </c>
      <c r="K963" s="155" t="str">
        <f>IF(ISBLANK('Beladung des Speichers'!A963),"",SUMIFS('Entladung des Speichers'!$C$17:$C$1001,'Entladung des Speichers'!$A$17:$A$1001,'Ergebnis (detailliert)'!A963))</f>
        <v/>
      </c>
      <c r="L963" s="156" t="str">
        <f t="shared" si="58"/>
        <v/>
      </c>
      <c r="M963" s="156" t="str">
        <f>IF(ISBLANK('Entladung des Speichers'!A963),"",'Entladung des Speichers'!C963)</f>
        <v/>
      </c>
      <c r="N963" s="155" t="str">
        <f>IF(ISBLANK('Beladung des Speichers'!A963),"",SUMIFS('Entladung des Speichers'!$E$17:$E$1001,'Entladung des Speichers'!$A$17:$A$1001,'Ergebnis (detailliert)'!$A$17:$A$300))</f>
        <v/>
      </c>
      <c r="O963" s="113" t="str">
        <f t="shared" si="59"/>
        <v/>
      </c>
      <c r="P963" s="17" t="str">
        <f>IFERROR(IF(A963="","",N963*'Ergebnis (detailliert)'!J963/'Ergebnis (detailliert)'!I963),0)</f>
        <v/>
      </c>
      <c r="Q963" s="95" t="str">
        <f t="shared" si="60"/>
        <v/>
      </c>
      <c r="R963" s="96" t="str">
        <f t="shared" si="61"/>
        <v/>
      </c>
      <c r="S963" s="97" t="str">
        <f>IF(A963="","",IF(LOOKUP(A963,Stammdaten!$A$17:$A$1001,Stammdaten!$G$17:$G$1001)="Nein",0,IF(ISBLANK('Beladung des Speichers'!A963),"",ROUND(MIN(J963,Q963)*-1,2))))</f>
        <v/>
      </c>
    </row>
    <row r="964" spans="1:19" x14ac:dyDescent="0.2">
      <c r="A964" s="98" t="str">
        <f>IF('Beladung des Speichers'!A964="","",'Beladung des Speichers'!A964)</f>
        <v/>
      </c>
      <c r="B964" s="98" t="str">
        <f>IF('Beladung des Speichers'!B964="","",'Beladung des Speichers'!B964)</f>
        <v/>
      </c>
      <c r="C964" s="150" t="str">
        <f>IF(ISBLANK('Beladung des Speichers'!A964),"",SUMIFS('Beladung des Speichers'!$C$17:$C$300,'Beladung des Speichers'!$A$17:$A$300,A964)-SUMIFS('Entladung des Speichers'!$C$17:$C$300,'Entladung des Speichers'!$A$17:$A$300,A964)+SUMIFS(Füllstände!$B$17:$B$299,Füllstände!$A$17:$A$299,A964)-SUMIFS(Füllstände!$C$17:$C$299,Füllstände!$A$17:$A$299,A964))</f>
        <v/>
      </c>
      <c r="D964" s="151" t="str">
        <f>IF(ISBLANK('Beladung des Speichers'!A964),"",C964*'Beladung des Speichers'!C964/SUMIFS('Beladung des Speichers'!$C$17:$C$300,'Beladung des Speichers'!$A$17:$A$300,A964))</f>
        <v/>
      </c>
      <c r="E964" s="152" t="str">
        <f>IF(ISBLANK('Beladung des Speichers'!A964),"",1/SUMIFS('Beladung des Speichers'!$C$17:$C$300,'Beladung des Speichers'!$A$17:$A$300,A964)*C964*SUMIF($A$17:$A$300,A964,'Beladung des Speichers'!$E$17:$E$300))</f>
        <v/>
      </c>
      <c r="F964" s="153" t="str">
        <f>IF(ISBLANK('Beladung des Speichers'!A964),"",IF(C964=0,"0,00",D964/C964*E964))</f>
        <v/>
      </c>
      <c r="G964" s="154" t="str">
        <f>IF(ISBLANK('Beladung des Speichers'!A964),"",SUMIFS('Beladung des Speichers'!$C$17:$C$300,'Beladung des Speichers'!$A$17:$A$300,A964))</f>
        <v/>
      </c>
      <c r="H964" s="112" t="str">
        <f>IF(ISBLANK('Beladung des Speichers'!A964),"",'Beladung des Speichers'!C964)</f>
        <v/>
      </c>
      <c r="I964" s="155" t="str">
        <f>IF(ISBLANK('Beladung des Speichers'!A964),"",SUMIFS('Beladung des Speichers'!$E$17:$E$1001,'Beladung des Speichers'!$A$17:$A$1001,'Ergebnis (detailliert)'!A964))</f>
        <v/>
      </c>
      <c r="J964" s="113" t="str">
        <f>IF(ISBLANK('Beladung des Speichers'!A964),"",'Beladung des Speichers'!E964)</f>
        <v/>
      </c>
      <c r="K964" s="155" t="str">
        <f>IF(ISBLANK('Beladung des Speichers'!A964),"",SUMIFS('Entladung des Speichers'!$C$17:$C$1001,'Entladung des Speichers'!$A$17:$A$1001,'Ergebnis (detailliert)'!A964))</f>
        <v/>
      </c>
      <c r="L964" s="156" t="str">
        <f t="shared" si="58"/>
        <v/>
      </c>
      <c r="M964" s="156" t="str">
        <f>IF(ISBLANK('Entladung des Speichers'!A964),"",'Entladung des Speichers'!C964)</f>
        <v/>
      </c>
      <c r="N964" s="155" t="str">
        <f>IF(ISBLANK('Beladung des Speichers'!A964),"",SUMIFS('Entladung des Speichers'!$E$17:$E$1001,'Entladung des Speichers'!$A$17:$A$1001,'Ergebnis (detailliert)'!$A$17:$A$300))</f>
        <v/>
      </c>
      <c r="O964" s="113" t="str">
        <f t="shared" si="59"/>
        <v/>
      </c>
      <c r="P964" s="17" t="str">
        <f>IFERROR(IF(A964="","",N964*'Ergebnis (detailliert)'!J964/'Ergebnis (detailliert)'!I964),0)</f>
        <v/>
      </c>
      <c r="Q964" s="95" t="str">
        <f t="shared" si="60"/>
        <v/>
      </c>
      <c r="R964" s="96" t="str">
        <f t="shared" si="61"/>
        <v/>
      </c>
      <c r="S964" s="97" t="str">
        <f>IF(A964="","",IF(LOOKUP(A964,Stammdaten!$A$17:$A$1001,Stammdaten!$G$17:$G$1001)="Nein",0,IF(ISBLANK('Beladung des Speichers'!A964),"",ROUND(MIN(J964,Q964)*-1,2))))</f>
        <v/>
      </c>
    </row>
    <row r="965" spans="1:19" x14ac:dyDescent="0.2">
      <c r="A965" s="98" t="str">
        <f>IF('Beladung des Speichers'!A965="","",'Beladung des Speichers'!A965)</f>
        <v/>
      </c>
      <c r="B965" s="98" t="str">
        <f>IF('Beladung des Speichers'!B965="","",'Beladung des Speichers'!B965)</f>
        <v/>
      </c>
      <c r="C965" s="150" t="str">
        <f>IF(ISBLANK('Beladung des Speichers'!A965),"",SUMIFS('Beladung des Speichers'!$C$17:$C$300,'Beladung des Speichers'!$A$17:$A$300,A965)-SUMIFS('Entladung des Speichers'!$C$17:$C$300,'Entladung des Speichers'!$A$17:$A$300,A965)+SUMIFS(Füllstände!$B$17:$B$299,Füllstände!$A$17:$A$299,A965)-SUMIFS(Füllstände!$C$17:$C$299,Füllstände!$A$17:$A$299,A965))</f>
        <v/>
      </c>
      <c r="D965" s="151" t="str">
        <f>IF(ISBLANK('Beladung des Speichers'!A965),"",C965*'Beladung des Speichers'!C965/SUMIFS('Beladung des Speichers'!$C$17:$C$300,'Beladung des Speichers'!$A$17:$A$300,A965))</f>
        <v/>
      </c>
      <c r="E965" s="152" t="str">
        <f>IF(ISBLANK('Beladung des Speichers'!A965),"",1/SUMIFS('Beladung des Speichers'!$C$17:$C$300,'Beladung des Speichers'!$A$17:$A$300,A965)*C965*SUMIF($A$17:$A$300,A965,'Beladung des Speichers'!$E$17:$E$300))</f>
        <v/>
      </c>
      <c r="F965" s="153" t="str">
        <f>IF(ISBLANK('Beladung des Speichers'!A965),"",IF(C965=0,"0,00",D965/C965*E965))</f>
        <v/>
      </c>
      <c r="G965" s="154" t="str">
        <f>IF(ISBLANK('Beladung des Speichers'!A965),"",SUMIFS('Beladung des Speichers'!$C$17:$C$300,'Beladung des Speichers'!$A$17:$A$300,A965))</f>
        <v/>
      </c>
      <c r="H965" s="112" t="str">
        <f>IF(ISBLANK('Beladung des Speichers'!A965),"",'Beladung des Speichers'!C965)</f>
        <v/>
      </c>
      <c r="I965" s="155" t="str">
        <f>IF(ISBLANK('Beladung des Speichers'!A965),"",SUMIFS('Beladung des Speichers'!$E$17:$E$1001,'Beladung des Speichers'!$A$17:$A$1001,'Ergebnis (detailliert)'!A965))</f>
        <v/>
      </c>
      <c r="J965" s="113" t="str">
        <f>IF(ISBLANK('Beladung des Speichers'!A965),"",'Beladung des Speichers'!E965)</f>
        <v/>
      </c>
      <c r="K965" s="155" t="str">
        <f>IF(ISBLANK('Beladung des Speichers'!A965),"",SUMIFS('Entladung des Speichers'!$C$17:$C$1001,'Entladung des Speichers'!$A$17:$A$1001,'Ergebnis (detailliert)'!A965))</f>
        <v/>
      </c>
      <c r="L965" s="156" t="str">
        <f t="shared" si="58"/>
        <v/>
      </c>
      <c r="M965" s="156" t="str">
        <f>IF(ISBLANK('Entladung des Speichers'!A965),"",'Entladung des Speichers'!C965)</f>
        <v/>
      </c>
      <c r="N965" s="155" t="str">
        <f>IF(ISBLANK('Beladung des Speichers'!A965),"",SUMIFS('Entladung des Speichers'!$E$17:$E$1001,'Entladung des Speichers'!$A$17:$A$1001,'Ergebnis (detailliert)'!$A$17:$A$300))</f>
        <v/>
      </c>
      <c r="O965" s="113" t="str">
        <f t="shared" si="59"/>
        <v/>
      </c>
      <c r="P965" s="17" t="str">
        <f>IFERROR(IF(A965="","",N965*'Ergebnis (detailliert)'!J965/'Ergebnis (detailliert)'!I965),0)</f>
        <v/>
      </c>
      <c r="Q965" s="95" t="str">
        <f t="shared" si="60"/>
        <v/>
      </c>
      <c r="R965" s="96" t="str">
        <f t="shared" si="61"/>
        <v/>
      </c>
      <c r="S965" s="97" t="str">
        <f>IF(A965="","",IF(LOOKUP(A965,Stammdaten!$A$17:$A$1001,Stammdaten!$G$17:$G$1001)="Nein",0,IF(ISBLANK('Beladung des Speichers'!A965),"",ROUND(MIN(J965,Q965)*-1,2))))</f>
        <v/>
      </c>
    </row>
    <row r="966" spans="1:19" x14ac:dyDescent="0.2">
      <c r="A966" s="98" t="str">
        <f>IF('Beladung des Speichers'!A966="","",'Beladung des Speichers'!A966)</f>
        <v/>
      </c>
      <c r="B966" s="98" t="str">
        <f>IF('Beladung des Speichers'!B966="","",'Beladung des Speichers'!B966)</f>
        <v/>
      </c>
      <c r="C966" s="150" t="str">
        <f>IF(ISBLANK('Beladung des Speichers'!A966),"",SUMIFS('Beladung des Speichers'!$C$17:$C$300,'Beladung des Speichers'!$A$17:$A$300,A966)-SUMIFS('Entladung des Speichers'!$C$17:$C$300,'Entladung des Speichers'!$A$17:$A$300,A966)+SUMIFS(Füllstände!$B$17:$B$299,Füllstände!$A$17:$A$299,A966)-SUMIFS(Füllstände!$C$17:$C$299,Füllstände!$A$17:$A$299,A966))</f>
        <v/>
      </c>
      <c r="D966" s="151" t="str">
        <f>IF(ISBLANK('Beladung des Speichers'!A966),"",C966*'Beladung des Speichers'!C966/SUMIFS('Beladung des Speichers'!$C$17:$C$300,'Beladung des Speichers'!$A$17:$A$300,A966))</f>
        <v/>
      </c>
      <c r="E966" s="152" t="str">
        <f>IF(ISBLANK('Beladung des Speichers'!A966),"",1/SUMIFS('Beladung des Speichers'!$C$17:$C$300,'Beladung des Speichers'!$A$17:$A$300,A966)*C966*SUMIF($A$17:$A$300,A966,'Beladung des Speichers'!$E$17:$E$300))</f>
        <v/>
      </c>
      <c r="F966" s="153" t="str">
        <f>IF(ISBLANK('Beladung des Speichers'!A966),"",IF(C966=0,"0,00",D966/C966*E966))</f>
        <v/>
      </c>
      <c r="G966" s="154" t="str">
        <f>IF(ISBLANK('Beladung des Speichers'!A966),"",SUMIFS('Beladung des Speichers'!$C$17:$C$300,'Beladung des Speichers'!$A$17:$A$300,A966))</f>
        <v/>
      </c>
      <c r="H966" s="112" t="str">
        <f>IF(ISBLANK('Beladung des Speichers'!A966),"",'Beladung des Speichers'!C966)</f>
        <v/>
      </c>
      <c r="I966" s="155" t="str">
        <f>IF(ISBLANK('Beladung des Speichers'!A966),"",SUMIFS('Beladung des Speichers'!$E$17:$E$1001,'Beladung des Speichers'!$A$17:$A$1001,'Ergebnis (detailliert)'!A966))</f>
        <v/>
      </c>
      <c r="J966" s="113" t="str">
        <f>IF(ISBLANK('Beladung des Speichers'!A966),"",'Beladung des Speichers'!E966)</f>
        <v/>
      </c>
      <c r="K966" s="155" t="str">
        <f>IF(ISBLANK('Beladung des Speichers'!A966),"",SUMIFS('Entladung des Speichers'!$C$17:$C$1001,'Entladung des Speichers'!$A$17:$A$1001,'Ergebnis (detailliert)'!A966))</f>
        <v/>
      </c>
      <c r="L966" s="156" t="str">
        <f t="shared" si="58"/>
        <v/>
      </c>
      <c r="M966" s="156" t="str">
        <f>IF(ISBLANK('Entladung des Speichers'!A966),"",'Entladung des Speichers'!C966)</f>
        <v/>
      </c>
      <c r="N966" s="155" t="str">
        <f>IF(ISBLANK('Beladung des Speichers'!A966),"",SUMIFS('Entladung des Speichers'!$E$17:$E$1001,'Entladung des Speichers'!$A$17:$A$1001,'Ergebnis (detailliert)'!$A$17:$A$300))</f>
        <v/>
      </c>
      <c r="O966" s="113" t="str">
        <f t="shared" si="59"/>
        <v/>
      </c>
      <c r="P966" s="17" t="str">
        <f>IFERROR(IF(A966="","",N966*'Ergebnis (detailliert)'!J966/'Ergebnis (detailliert)'!I966),0)</f>
        <v/>
      </c>
      <c r="Q966" s="95" t="str">
        <f t="shared" si="60"/>
        <v/>
      </c>
      <c r="R966" s="96" t="str">
        <f t="shared" si="61"/>
        <v/>
      </c>
      <c r="S966" s="97" t="str">
        <f>IF(A966="","",IF(LOOKUP(A966,Stammdaten!$A$17:$A$1001,Stammdaten!$G$17:$G$1001)="Nein",0,IF(ISBLANK('Beladung des Speichers'!A966),"",ROUND(MIN(J966,Q966)*-1,2))))</f>
        <v/>
      </c>
    </row>
    <row r="967" spans="1:19" x14ac:dyDescent="0.2">
      <c r="A967" s="98" t="str">
        <f>IF('Beladung des Speichers'!A967="","",'Beladung des Speichers'!A967)</f>
        <v/>
      </c>
      <c r="B967" s="98" t="str">
        <f>IF('Beladung des Speichers'!B967="","",'Beladung des Speichers'!B967)</f>
        <v/>
      </c>
      <c r="C967" s="150" t="str">
        <f>IF(ISBLANK('Beladung des Speichers'!A967),"",SUMIFS('Beladung des Speichers'!$C$17:$C$300,'Beladung des Speichers'!$A$17:$A$300,A967)-SUMIFS('Entladung des Speichers'!$C$17:$C$300,'Entladung des Speichers'!$A$17:$A$300,A967)+SUMIFS(Füllstände!$B$17:$B$299,Füllstände!$A$17:$A$299,A967)-SUMIFS(Füllstände!$C$17:$C$299,Füllstände!$A$17:$A$299,A967))</f>
        <v/>
      </c>
      <c r="D967" s="151" t="str">
        <f>IF(ISBLANK('Beladung des Speichers'!A967),"",C967*'Beladung des Speichers'!C967/SUMIFS('Beladung des Speichers'!$C$17:$C$300,'Beladung des Speichers'!$A$17:$A$300,A967))</f>
        <v/>
      </c>
      <c r="E967" s="152" t="str">
        <f>IF(ISBLANK('Beladung des Speichers'!A967),"",1/SUMIFS('Beladung des Speichers'!$C$17:$C$300,'Beladung des Speichers'!$A$17:$A$300,A967)*C967*SUMIF($A$17:$A$300,A967,'Beladung des Speichers'!$E$17:$E$300))</f>
        <v/>
      </c>
      <c r="F967" s="153" t="str">
        <f>IF(ISBLANK('Beladung des Speichers'!A967),"",IF(C967=0,"0,00",D967/C967*E967))</f>
        <v/>
      </c>
      <c r="G967" s="154" t="str">
        <f>IF(ISBLANK('Beladung des Speichers'!A967),"",SUMIFS('Beladung des Speichers'!$C$17:$C$300,'Beladung des Speichers'!$A$17:$A$300,A967))</f>
        <v/>
      </c>
      <c r="H967" s="112" t="str">
        <f>IF(ISBLANK('Beladung des Speichers'!A967),"",'Beladung des Speichers'!C967)</f>
        <v/>
      </c>
      <c r="I967" s="155" t="str">
        <f>IF(ISBLANK('Beladung des Speichers'!A967),"",SUMIFS('Beladung des Speichers'!$E$17:$E$1001,'Beladung des Speichers'!$A$17:$A$1001,'Ergebnis (detailliert)'!A967))</f>
        <v/>
      </c>
      <c r="J967" s="113" t="str">
        <f>IF(ISBLANK('Beladung des Speichers'!A967),"",'Beladung des Speichers'!E967)</f>
        <v/>
      </c>
      <c r="K967" s="155" t="str">
        <f>IF(ISBLANK('Beladung des Speichers'!A967),"",SUMIFS('Entladung des Speichers'!$C$17:$C$1001,'Entladung des Speichers'!$A$17:$A$1001,'Ergebnis (detailliert)'!A967))</f>
        <v/>
      </c>
      <c r="L967" s="156" t="str">
        <f t="shared" si="58"/>
        <v/>
      </c>
      <c r="M967" s="156" t="str">
        <f>IF(ISBLANK('Entladung des Speichers'!A967),"",'Entladung des Speichers'!C967)</f>
        <v/>
      </c>
      <c r="N967" s="155" t="str">
        <f>IF(ISBLANK('Beladung des Speichers'!A967),"",SUMIFS('Entladung des Speichers'!$E$17:$E$1001,'Entladung des Speichers'!$A$17:$A$1001,'Ergebnis (detailliert)'!$A$17:$A$300))</f>
        <v/>
      </c>
      <c r="O967" s="113" t="str">
        <f t="shared" si="59"/>
        <v/>
      </c>
      <c r="P967" s="17" t="str">
        <f>IFERROR(IF(A967="","",N967*'Ergebnis (detailliert)'!J967/'Ergebnis (detailliert)'!I967),0)</f>
        <v/>
      </c>
      <c r="Q967" s="95" t="str">
        <f t="shared" si="60"/>
        <v/>
      </c>
      <c r="R967" s="96" t="str">
        <f t="shared" si="61"/>
        <v/>
      </c>
      <c r="S967" s="97" t="str">
        <f>IF(A967="","",IF(LOOKUP(A967,Stammdaten!$A$17:$A$1001,Stammdaten!$G$17:$G$1001)="Nein",0,IF(ISBLANK('Beladung des Speichers'!A967),"",ROUND(MIN(J967,Q967)*-1,2))))</f>
        <v/>
      </c>
    </row>
    <row r="968" spans="1:19" x14ac:dyDescent="0.2">
      <c r="A968" s="98" t="str">
        <f>IF('Beladung des Speichers'!A968="","",'Beladung des Speichers'!A968)</f>
        <v/>
      </c>
      <c r="B968" s="98" t="str">
        <f>IF('Beladung des Speichers'!B968="","",'Beladung des Speichers'!B968)</f>
        <v/>
      </c>
      <c r="C968" s="150" t="str">
        <f>IF(ISBLANK('Beladung des Speichers'!A968),"",SUMIFS('Beladung des Speichers'!$C$17:$C$300,'Beladung des Speichers'!$A$17:$A$300,A968)-SUMIFS('Entladung des Speichers'!$C$17:$C$300,'Entladung des Speichers'!$A$17:$A$300,A968)+SUMIFS(Füllstände!$B$17:$B$299,Füllstände!$A$17:$A$299,A968)-SUMIFS(Füllstände!$C$17:$C$299,Füllstände!$A$17:$A$299,A968))</f>
        <v/>
      </c>
      <c r="D968" s="151" t="str">
        <f>IF(ISBLANK('Beladung des Speichers'!A968),"",C968*'Beladung des Speichers'!C968/SUMIFS('Beladung des Speichers'!$C$17:$C$300,'Beladung des Speichers'!$A$17:$A$300,A968))</f>
        <v/>
      </c>
      <c r="E968" s="152" t="str">
        <f>IF(ISBLANK('Beladung des Speichers'!A968),"",1/SUMIFS('Beladung des Speichers'!$C$17:$C$300,'Beladung des Speichers'!$A$17:$A$300,A968)*C968*SUMIF($A$17:$A$300,A968,'Beladung des Speichers'!$E$17:$E$300))</f>
        <v/>
      </c>
      <c r="F968" s="153" t="str">
        <f>IF(ISBLANK('Beladung des Speichers'!A968),"",IF(C968=0,"0,00",D968/C968*E968))</f>
        <v/>
      </c>
      <c r="G968" s="154" t="str">
        <f>IF(ISBLANK('Beladung des Speichers'!A968),"",SUMIFS('Beladung des Speichers'!$C$17:$C$300,'Beladung des Speichers'!$A$17:$A$300,A968))</f>
        <v/>
      </c>
      <c r="H968" s="112" t="str">
        <f>IF(ISBLANK('Beladung des Speichers'!A968),"",'Beladung des Speichers'!C968)</f>
        <v/>
      </c>
      <c r="I968" s="155" t="str">
        <f>IF(ISBLANK('Beladung des Speichers'!A968),"",SUMIFS('Beladung des Speichers'!$E$17:$E$1001,'Beladung des Speichers'!$A$17:$A$1001,'Ergebnis (detailliert)'!A968))</f>
        <v/>
      </c>
      <c r="J968" s="113" t="str">
        <f>IF(ISBLANK('Beladung des Speichers'!A968),"",'Beladung des Speichers'!E968)</f>
        <v/>
      </c>
      <c r="K968" s="155" t="str">
        <f>IF(ISBLANK('Beladung des Speichers'!A968),"",SUMIFS('Entladung des Speichers'!$C$17:$C$1001,'Entladung des Speichers'!$A$17:$A$1001,'Ergebnis (detailliert)'!A968))</f>
        <v/>
      </c>
      <c r="L968" s="156" t="str">
        <f t="shared" si="58"/>
        <v/>
      </c>
      <c r="M968" s="156" t="str">
        <f>IF(ISBLANK('Entladung des Speichers'!A968),"",'Entladung des Speichers'!C968)</f>
        <v/>
      </c>
      <c r="N968" s="155" t="str">
        <f>IF(ISBLANK('Beladung des Speichers'!A968),"",SUMIFS('Entladung des Speichers'!$E$17:$E$1001,'Entladung des Speichers'!$A$17:$A$1001,'Ergebnis (detailliert)'!$A$17:$A$300))</f>
        <v/>
      </c>
      <c r="O968" s="113" t="str">
        <f t="shared" si="59"/>
        <v/>
      </c>
      <c r="P968" s="17" t="str">
        <f>IFERROR(IF(A968="","",N968*'Ergebnis (detailliert)'!J968/'Ergebnis (detailliert)'!I968),0)</f>
        <v/>
      </c>
      <c r="Q968" s="95" t="str">
        <f t="shared" si="60"/>
        <v/>
      </c>
      <c r="R968" s="96" t="str">
        <f t="shared" si="61"/>
        <v/>
      </c>
      <c r="S968" s="97" t="str">
        <f>IF(A968="","",IF(LOOKUP(A968,Stammdaten!$A$17:$A$1001,Stammdaten!$G$17:$G$1001)="Nein",0,IF(ISBLANK('Beladung des Speichers'!A968),"",ROUND(MIN(J968,Q968)*-1,2))))</f>
        <v/>
      </c>
    </row>
    <row r="969" spans="1:19" x14ac:dyDescent="0.2">
      <c r="A969" s="98" t="str">
        <f>IF('Beladung des Speichers'!A969="","",'Beladung des Speichers'!A969)</f>
        <v/>
      </c>
      <c r="B969" s="98" t="str">
        <f>IF('Beladung des Speichers'!B969="","",'Beladung des Speichers'!B969)</f>
        <v/>
      </c>
      <c r="C969" s="150" t="str">
        <f>IF(ISBLANK('Beladung des Speichers'!A969),"",SUMIFS('Beladung des Speichers'!$C$17:$C$300,'Beladung des Speichers'!$A$17:$A$300,A969)-SUMIFS('Entladung des Speichers'!$C$17:$C$300,'Entladung des Speichers'!$A$17:$A$300,A969)+SUMIFS(Füllstände!$B$17:$B$299,Füllstände!$A$17:$A$299,A969)-SUMIFS(Füllstände!$C$17:$C$299,Füllstände!$A$17:$A$299,A969))</f>
        <v/>
      </c>
      <c r="D969" s="151" t="str">
        <f>IF(ISBLANK('Beladung des Speichers'!A969),"",C969*'Beladung des Speichers'!C969/SUMIFS('Beladung des Speichers'!$C$17:$C$300,'Beladung des Speichers'!$A$17:$A$300,A969))</f>
        <v/>
      </c>
      <c r="E969" s="152" t="str">
        <f>IF(ISBLANK('Beladung des Speichers'!A969),"",1/SUMIFS('Beladung des Speichers'!$C$17:$C$300,'Beladung des Speichers'!$A$17:$A$300,A969)*C969*SUMIF($A$17:$A$300,A969,'Beladung des Speichers'!$E$17:$E$300))</f>
        <v/>
      </c>
      <c r="F969" s="153" t="str">
        <f>IF(ISBLANK('Beladung des Speichers'!A969),"",IF(C969=0,"0,00",D969/C969*E969))</f>
        <v/>
      </c>
      <c r="G969" s="154" t="str">
        <f>IF(ISBLANK('Beladung des Speichers'!A969),"",SUMIFS('Beladung des Speichers'!$C$17:$C$300,'Beladung des Speichers'!$A$17:$A$300,A969))</f>
        <v/>
      </c>
      <c r="H969" s="112" t="str">
        <f>IF(ISBLANK('Beladung des Speichers'!A969),"",'Beladung des Speichers'!C969)</f>
        <v/>
      </c>
      <c r="I969" s="155" t="str">
        <f>IF(ISBLANK('Beladung des Speichers'!A969),"",SUMIFS('Beladung des Speichers'!$E$17:$E$1001,'Beladung des Speichers'!$A$17:$A$1001,'Ergebnis (detailliert)'!A969))</f>
        <v/>
      </c>
      <c r="J969" s="113" t="str">
        <f>IF(ISBLANK('Beladung des Speichers'!A969),"",'Beladung des Speichers'!E969)</f>
        <v/>
      </c>
      <c r="K969" s="155" t="str">
        <f>IF(ISBLANK('Beladung des Speichers'!A969),"",SUMIFS('Entladung des Speichers'!$C$17:$C$1001,'Entladung des Speichers'!$A$17:$A$1001,'Ergebnis (detailliert)'!A969))</f>
        <v/>
      </c>
      <c r="L969" s="156" t="str">
        <f t="shared" si="58"/>
        <v/>
      </c>
      <c r="M969" s="156" t="str">
        <f>IF(ISBLANK('Entladung des Speichers'!A969),"",'Entladung des Speichers'!C969)</f>
        <v/>
      </c>
      <c r="N969" s="155" t="str">
        <f>IF(ISBLANK('Beladung des Speichers'!A969),"",SUMIFS('Entladung des Speichers'!$E$17:$E$1001,'Entladung des Speichers'!$A$17:$A$1001,'Ergebnis (detailliert)'!$A$17:$A$300))</f>
        <v/>
      </c>
      <c r="O969" s="113" t="str">
        <f t="shared" si="59"/>
        <v/>
      </c>
      <c r="P969" s="17" t="str">
        <f>IFERROR(IF(A969="","",N969*'Ergebnis (detailliert)'!J969/'Ergebnis (detailliert)'!I969),0)</f>
        <v/>
      </c>
      <c r="Q969" s="95" t="str">
        <f t="shared" si="60"/>
        <v/>
      </c>
      <c r="R969" s="96" t="str">
        <f t="shared" si="61"/>
        <v/>
      </c>
      <c r="S969" s="97" t="str">
        <f>IF(A969="","",IF(LOOKUP(A969,Stammdaten!$A$17:$A$1001,Stammdaten!$G$17:$G$1001)="Nein",0,IF(ISBLANK('Beladung des Speichers'!A969),"",ROUND(MIN(J969,Q969)*-1,2))))</f>
        <v/>
      </c>
    </row>
    <row r="970" spans="1:19" x14ac:dyDescent="0.2">
      <c r="A970" s="98" t="str">
        <f>IF('Beladung des Speichers'!A970="","",'Beladung des Speichers'!A970)</f>
        <v/>
      </c>
      <c r="B970" s="98" t="str">
        <f>IF('Beladung des Speichers'!B970="","",'Beladung des Speichers'!B970)</f>
        <v/>
      </c>
      <c r="C970" s="150" t="str">
        <f>IF(ISBLANK('Beladung des Speichers'!A970),"",SUMIFS('Beladung des Speichers'!$C$17:$C$300,'Beladung des Speichers'!$A$17:$A$300,A970)-SUMIFS('Entladung des Speichers'!$C$17:$C$300,'Entladung des Speichers'!$A$17:$A$300,A970)+SUMIFS(Füllstände!$B$17:$B$299,Füllstände!$A$17:$A$299,A970)-SUMIFS(Füllstände!$C$17:$C$299,Füllstände!$A$17:$A$299,A970))</f>
        <v/>
      </c>
      <c r="D970" s="151" t="str">
        <f>IF(ISBLANK('Beladung des Speichers'!A970),"",C970*'Beladung des Speichers'!C970/SUMIFS('Beladung des Speichers'!$C$17:$C$300,'Beladung des Speichers'!$A$17:$A$300,A970))</f>
        <v/>
      </c>
      <c r="E970" s="152" t="str">
        <f>IF(ISBLANK('Beladung des Speichers'!A970),"",1/SUMIFS('Beladung des Speichers'!$C$17:$C$300,'Beladung des Speichers'!$A$17:$A$300,A970)*C970*SUMIF($A$17:$A$300,A970,'Beladung des Speichers'!$E$17:$E$300))</f>
        <v/>
      </c>
      <c r="F970" s="153" t="str">
        <f>IF(ISBLANK('Beladung des Speichers'!A970),"",IF(C970=0,"0,00",D970/C970*E970))</f>
        <v/>
      </c>
      <c r="G970" s="154" t="str">
        <f>IF(ISBLANK('Beladung des Speichers'!A970),"",SUMIFS('Beladung des Speichers'!$C$17:$C$300,'Beladung des Speichers'!$A$17:$A$300,A970))</f>
        <v/>
      </c>
      <c r="H970" s="112" t="str">
        <f>IF(ISBLANK('Beladung des Speichers'!A970),"",'Beladung des Speichers'!C970)</f>
        <v/>
      </c>
      <c r="I970" s="155" t="str">
        <f>IF(ISBLANK('Beladung des Speichers'!A970),"",SUMIFS('Beladung des Speichers'!$E$17:$E$1001,'Beladung des Speichers'!$A$17:$A$1001,'Ergebnis (detailliert)'!A970))</f>
        <v/>
      </c>
      <c r="J970" s="113" t="str">
        <f>IF(ISBLANK('Beladung des Speichers'!A970),"",'Beladung des Speichers'!E970)</f>
        <v/>
      </c>
      <c r="K970" s="155" t="str">
        <f>IF(ISBLANK('Beladung des Speichers'!A970),"",SUMIFS('Entladung des Speichers'!$C$17:$C$1001,'Entladung des Speichers'!$A$17:$A$1001,'Ergebnis (detailliert)'!A970))</f>
        <v/>
      </c>
      <c r="L970" s="156" t="str">
        <f t="shared" si="58"/>
        <v/>
      </c>
      <c r="M970" s="156" t="str">
        <f>IF(ISBLANK('Entladung des Speichers'!A970),"",'Entladung des Speichers'!C970)</f>
        <v/>
      </c>
      <c r="N970" s="155" t="str">
        <f>IF(ISBLANK('Beladung des Speichers'!A970),"",SUMIFS('Entladung des Speichers'!$E$17:$E$1001,'Entladung des Speichers'!$A$17:$A$1001,'Ergebnis (detailliert)'!$A$17:$A$300))</f>
        <v/>
      </c>
      <c r="O970" s="113" t="str">
        <f t="shared" si="59"/>
        <v/>
      </c>
      <c r="P970" s="17" t="str">
        <f>IFERROR(IF(A970="","",N970*'Ergebnis (detailliert)'!J970/'Ergebnis (detailliert)'!I970),0)</f>
        <v/>
      </c>
      <c r="Q970" s="95" t="str">
        <f t="shared" si="60"/>
        <v/>
      </c>
      <c r="R970" s="96" t="str">
        <f t="shared" si="61"/>
        <v/>
      </c>
      <c r="S970" s="97" t="str">
        <f>IF(A970="","",IF(LOOKUP(A970,Stammdaten!$A$17:$A$1001,Stammdaten!$G$17:$G$1001)="Nein",0,IF(ISBLANK('Beladung des Speichers'!A970),"",ROUND(MIN(J970,Q970)*-1,2))))</f>
        <v/>
      </c>
    </row>
    <row r="971" spans="1:19" x14ac:dyDescent="0.2">
      <c r="A971" s="98" t="str">
        <f>IF('Beladung des Speichers'!A971="","",'Beladung des Speichers'!A971)</f>
        <v/>
      </c>
      <c r="B971" s="98" t="str">
        <f>IF('Beladung des Speichers'!B971="","",'Beladung des Speichers'!B971)</f>
        <v/>
      </c>
      <c r="C971" s="150" t="str">
        <f>IF(ISBLANK('Beladung des Speichers'!A971),"",SUMIFS('Beladung des Speichers'!$C$17:$C$300,'Beladung des Speichers'!$A$17:$A$300,A971)-SUMIFS('Entladung des Speichers'!$C$17:$C$300,'Entladung des Speichers'!$A$17:$A$300,A971)+SUMIFS(Füllstände!$B$17:$B$299,Füllstände!$A$17:$A$299,A971)-SUMIFS(Füllstände!$C$17:$C$299,Füllstände!$A$17:$A$299,A971))</f>
        <v/>
      </c>
      <c r="D971" s="151" t="str">
        <f>IF(ISBLANK('Beladung des Speichers'!A971),"",C971*'Beladung des Speichers'!C971/SUMIFS('Beladung des Speichers'!$C$17:$C$300,'Beladung des Speichers'!$A$17:$A$300,A971))</f>
        <v/>
      </c>
      <c r="E971" s="152" t="str">
        <f>IF(ISBLANK('Beladung des Speichers'!A971),"",1/SUMIFS('Beladung des Speichers'!$C$17:$C$300,'Beladung des Speichers'!$A$17:$A$300,A971)*C971*SUMIF($A$17:$A$300,A971,'Beladung des Speichers'!$E$17:$E$300))</f>
        <v/>
      </c>
      <c r="F971" s="153" t="str">
        <f>IF(ISBLANK('Beladung des Speichers'!A971),"",IF(C971=0,"0,00",D971/C971*E971))</f>
        <v/>
      </c>
      <c r="G971" s="154" t="str">
        <f>IF(ISBLANK('Beladung des Speichers'!A971),"",SUMIFS('Beladung des Speichers'!$C$17:$C$300,'Beladung des Speichers'!$A$17:$A$300,A971))</f>
        <v/>
      </c>
      <c r="H971" s="112" t="str">
        <f>IF(ISBLANK('Beladung des Speichers'!A971),"",'Beladung des Speichers'!C971)</f>
        <v/>
      </c>
      <c r="I971" s="155" t="str">
        <f>IF(ISBLANK('Beladung des Speichers'!A971),"",SUMIFS('Beladung des Speichers'!$E$17:$E$1001,'Beladung des Speichers'!$A$17:$A$1001,'Ergebnis (detailliert)'!A971))</f>
        <v/>
      </c>
      <c r="J971" s="113" t="str">
        <f>IF(ISBLANK('Beladung des Speichers'!A971),"",'Beladung des Speichers'!E971)</f>
        <v/>
      </c>
      <c r="K971" s="155" t="str">
        <f>IF(ISBLANK('Beladung des Speichers'!A971),"",SUMIFS('Entladung des Speichers'!$C$17:$C$1001,'Entladung des Speichers'!$A$17:$A$1001,'Ergebnis (detailliert)'!A971))</f>
        <v/>
      </c>
      <c r="L971" s="156" t="str">
        <f t="shared" si="58"/>
        <v/>
      </c>
      <c r="M971" s="156" t="str">
        <f>IF(ISBLANK('Entladung des Speichers'!A971),"",'Entladung des Speichers'!C971)</f>
        <v/>
      </c>
      <c r="N971" s="155" t="str">
        <f>IF(ISBLANK('Beladung des Speichers'!A971),"",SUMIFS('Entladung des Speichers'!$E$17:$E$1001,'Entladung des Speichers'!$A$17:$A$1001,'Ergebnis (detailliert)'!$A$17:$A$300))</f>
        <v/>
      </c>
      <c r="O971" s="113" t="str">
        <f t="shared" si="59"/>
        <v/>
      </c>
      <c r="P971" s="17" t="str">
        <f>IFERROR(IF(A971="","",N971*'Ergebnis (detailliert)'!J971/'Ergebnis (detailliert)'!I971),0)</f>
        <v/>
      </c>
      <c r="Q971" s="95" t="str">
        <f t="shared" si="60"/>
        <v/>
      </c>
      <c r="R971" s="96" t="str">
        <f t="shared" si="61"/>
        <v/>
      </c>
      <c r="S971" s="97" t="str">
        <f>IF(A971="","",IF(LOOKUP(A971,Stammdaten!$A$17:$A$1001,Stammdaten!$G$17:$G$1001)="Nein",0,IF(ISBLANK('Beladung des Speichers'!A971),"",ROUND(MIN(J971,Q971)*-1,2))))</f>
        <v/>
      </c>
    </row>
    <row r="972" spans="1:19" x14ac:dyDescent="0.2">
      <c r="A972" s="98" t="str">
        <f>IF('Beladung des Speichers'!A972="","",'Beladung des Speichers'!A972)</f>
        <v/>
      </c>
      <c r="B972" s="98" t="str">
        <f>IF('Beladung des Speichers'!B972="","",'Beladung des Speichers'!B972)</f>
        <v/>
      </c>
      <c r="C972" s="150" t="str">
        <f>IF(ISBLANK('Beladung des Speichers'!A972),"",SUMIFS('Beladung des Speichers'!$C$17:$C$300,'Beladung des Speichers'!$A$17:$A$300,A972)-SUMIFS('Entladung des Speichers'!$C$17:$C$300,'Entladung des Speichers'!$A$17:$A$300,A972)+SUMIFS(Füllstände!$B$17:$B$299,Füllstände!$A$17:$A$299,A972)-SUMIFS(Füllstände!$C$17:$C$299,Füllstände!$A$17:$A$299,A972))</f>
        <v/>
      </c>
      <c r="D972" s="151" t="str">
        <f>IF(ISBLANK('Beladung des Speichers'!A972),"",C972*'Beladung des Speichers'!C972/SUMIFS('Beladung des Speichers'!$C$17:$C$300,'Beladung des Speichers'!$A$17:$A$300,A972))</f>
        <v/>
      </c>
      <c r="E972" s="152" t="str">
        <f>IF(ISBLANK('Beladung des Speichers'!A972),"",1/SUMIFS('Beladung des Speichers'!$C$17:$C$300,'Beladung des Speichers'!$A$17:$A$300,A972)*C972*SUMIF($A$17:$A$300,A972,'Beladung des Speichers'!$E$17:$E$300))</f>
        <v/>
      </c>
      <c r="F972" s="153" t="str">
        <f>IF(ISBLANK('Beladung des Speichers'!A972),"",IF(C972=0,"0,00",D972/C972*E972))</f>
        <v/>
      </c>
      <c r="G972" s="154" t="str">
        <f>IF(ISBLANK('Beladung des Speichers'!A972),"",SUMIFS('Beladung des Speichers'!$C$17:$C$300,'Beladung des Speichers'!$A$17:$A$300,A972))</f>
        <v/>
      </c>
      <c r="H972" s="112" t="str">
        <f>IF(ISBLANK('Beladung des Speichers'!A972),"",'Beladung des Speichers'!C972)</f>
        <v/>
      </c>
      <c r="I972" s="155" t="str">
        <f>IF(ISBLANK('Beladung des Speichers'!A972),"",SUMIFS('Beladung des Speichers'!$E$17:$E$1001,'Beladung des Speichers'!$A$17:$A$1001,'Ergebnis (detailliert)'!A972))</f>
        <v/>
      </c>
      <c r="J972" s="113" t="str">
        <f>IF(ISBLANK('Beladung des Speichers'!A972),"",'Beladung des Speichers'!E972)</f>
        <v/>
      </c>
      <c r="K972" s="155" t="str">
        <f>IF(ISBLANK('Beladung des Speichers'!A972),"",SUMIFS('Entladung des Speichers'!$C$17:$C$1001,'Entladung des Speichers'!$A$17:$A$1001,'Ergebnis (detailliert)'!A972))</f>
        <v/>
      </c>
      <c r="L972" s="156" t="str">
        <f t="shared" si="58"/>
        <v/>
      </c>
      <c r="M972" s="156" t="str">
        <f>IF(ISBLANK('Entladung des Speichers'!A972),"",'Entladung des Speichers'!C972)</f>
        <v/>
      </c>
      <c r="N972" s="155" t="str">
        <f>IF(ISBLANK('Beladung des Speichers'!A972),"",SUMIFS('Entladung des Speichers'!$E$17:$E$1001,'Entladung des Speichers'!$A$17:$A$1001,'Ergebnis (detailliert)'!$A$17:$A$300))</f>
        <v/>
      </c>
      <c r="O972" s="113" t="str">
        <f t="shared" si="59"/>
        <v/>
      </c>
      <c r="P972" s="17" t="str">
        <f>IFERROR(IF(A972="","",N972*'Ergebnis (detailliert)'!J972/'Ergebnis (detailliert)'!I972),0)</f>
        <v/>
      </c>
      <c r="Q972" s="95" t="str">
        <f t="shared" si="60"/>
        <v/>
      </c>
      <c r="R972" s="96" t="str">
        <f t="shared" si="61"/>
        <v/>
      </c>
      <c r="S972" s="97" t="str">
        <f>IF(A972="","",IF(LOOKUP(A972,Stammdaten!$A$17:$A$1001,Stammdaten!$G$17:$G$1001)="Nein",0,IF(ISBLANK('Beladung des Speichers'!A972),"",ROUND(MIN(J972,Q972)*-1,2))))</f>
        <v/>
      </c>
    </row>
    <row r="973" spans="1:19" x14ac:dyDescent="0.2">
      <c r="A973" s="98" t="str">
        <f>IF('Beladung des Speichers'!A973="","",'Beladung des Speichers'!A973)</f>
        <v/>
      </c>
      <c r="B973" s="98" t="str">
        <f>IF('Beladung des Speichers'!B973="","",'Beladung des Speichers'!B973)</f>
        <v/>
      </c>
      <c r="C973" s="150" t="str">
        <f>IF(ISBLANK('Beladung des Speichers'!A973),"",SUMIFS('Beladung des Speichers'!$C$17:$C$300,'Beladung des Speichers'!$A$17:$A$300,A973)-SUMIFS('Entladung des Speichers'!$C$17:$C$300,'Entladung des Speichers'!$A$17:$A$300,A973)+SUMIFS(Füllstände!$B$17:$B$299,Füllstände!$A$17:$A$299,A973)-SUMIFS(Füllstände!$C$17:$C$299,Füllstände!$A$17:$A$299,A973))</f>
        <v/>
      </c>
      <c r="D973" s="151" t="str">
        <f>IF(ISBLANK('Beladung des Speichers'!A973),"",C973*'Beladung des Speichers'!C973/SUMIFS('Beladung des Speichers'!$C$17:$C$300,'Beladung des Speichers'!$A$17:$A$300,A973))</f>
        <v/>
      </c>
      <c r="E973" s="152" t="str">
        <f>IF(ISBLANK('Beladung des Speichers'!A973),"",1/SUMIFS('Beladung des Speichers'!$C$17:$C$300,'Beladung des Speichers'!$A$17:$A$300,A973)*C973*SUMIF($A$17:$A$300,A973,'Beladung des Speichers'!$E$17:$E$300))</f>
        <v/>
      </c>
      <c r="F973" s="153" t="str">
        <f>IF(ISBLANK('Beladung des Speichers'!A973),"",IF(C973=0,"0,00",D973/C973*E973))</f>
        <v/>
      </c>
      <c r="G973" s="154" t="str">
        <f>IF(ISBLANK('Beladung des Speichers'!A973),"",SUMIFS('Beladung des Speichers'!$C$17:$C$300,'Beladung des Speichers'!$A$17:$A$300,A973))</f>
        <v/>
      </c>
      <c r="H973" s="112" t="str">
        <f>IF(ISBLANK('Beladung des Speichers'!A973),"",'Beladung des Speichers'!C973)</f>
        <v/>
      </c>
      <c r="I973" s="155" t="str">
        <f>IF(ISBLANK('Beladung des Speichers'!A973),"",SUMIFS('Beladung des Speichers'!$E$17:$E$1001,'Beladung des Speichers'!$A$17:$A$1001,'Ergebnis (detailliert)'!A973))</f>
        <v/>
      </c>
      <c r="J973" s="113" t="str">
        <f>IF(ISBLANK('Beladung des Speichers'!A973),"",'Beladung des Speichers'!E973)</f>
        <v/>
      </c>
      <c r="K973" s="155" t="str">
        <f>IF(ISBLANK('Beladung des Speichers'!A973),"",SUMIFS('Entladung des Speichers'!$C$17:$C$1001,'Entladung des Speichers'!$A$17:$A$1001,'Ergebnis (detailliert)'!A973))</f>
        <v/>
      </c>
      <c r="L973" s="156" t="str">
        <f t="shared" si="58"/>
        <v/>
      </c>
      <c r="M973" s="156" t="str">
        <f>IF(ISBLANK('Entladung des Speichers'!A973),"",'Entladung des Speichers'!C973)</f>
        <v/>
      </c>
      <c r="N973" s="155" t="str">
        <f>IF(ISBLANK('Beladung des Speichers'!A973),"",SUMIFS('Entladung des Speichers'!$E$17:$E$1001,'Entladung des Speichers'!$A$17:$A$1001,'Ergebnis (detailliert)'!$A$17:$A$300))</f>
        <v/>
      </c>
      <c r="O973" s="113" t="str">
        <f t="shared" si="59"/>
        <v/>
      </c>
      <c r="P973" s="17" t="str">
        <f>IFERROR(IF(A973="","",N973*'Ergebnis (detailliert)'!J973/'Ergebnis (detailliert)'!I973),0)</f>
        <v/>
      </c>
      <c r="Q973" s="95" t="str">
        <f t="shared" si="60"/>
        <v/>
      </c>
      <c r="R973" s="96" t="str">
        <f t="shared" si="61"/>
        <v/>
      </c>
      <c r="S973" s="97" t="str">
        <f>IF(A973="","",IF(LOOKUP(A973,Stammdaten!$A$17:$A$1001,Stammdaten!$G$17:$G$1001)="Nein",0,IF(ISBLANK('Beladung des Speichers'!A973),"",ROUND(MIN(J973,Q973)*-1,2))))</f>
        <v/>
      </c>
    </row>
    <row r="974" spans="1:19" x14ac:dyDescent="0.2">
      <c r="A974" s="98" t="str">
        <f>IF('Beladung des Speichers'!A974="","",'Beladung des Speichers'!A974)</f>
        <v/>
      </c>
      <c r="B974" s="98" t="str">
        <f>IF('Beladung des Speichers'!B974="","",'Beladung des Speichers'!B974)</f>
        <v/>
      </c>
      <c r="C974" s="150" t="str">
        <f>IF(ISBLANK('Beladung des Speichers'!A974),"",SUMIFS('Beladung des Speichers'!$C$17:$C$300,'Beladung des Speichers'!$A$17:$A$300,A974)-SUMIFS('Entladung des Speichers'!$C$17:$C$300,'Entladung des Speichers'!$A$17:$A$300,A974)+SUMIFS(Füllstände!$B$17:$B$299,Füllstände!$A$17:$A$299,A974)-SUMIFS(Füllstände!$C$17:$C$299,Füllstände!$A$17:$A$299,A974))</f>
        <v/>
      </c>
      <c r="D974" s="151" t="str">
        <f>IF(ISBLANK('Beladung des Speichers'!A974),"",C974*'Beladung des Speichers'!C974/SUMIFS('Beladung des Speichers'!$C$17:$C$300,'Beladung des Speichers'!$A$17:$A$300,A974))</f>
        <v/>
      </c>
      <c r="E974" s="152" t="str">
        <f>IF(ISBLANK('Beladung des Speichers'!A974),"",1/SUMIFS('Beladung des Speichers'!$C$17:$C$300,'Beladung des Speichers'!$A$17:$A$300,A974)*C974*SUMIF($A$17:$A$300,A974,'Beladung des Speichers'!$E$17:$E$300))</f>
        <v/>
      </c>
      <c r="F974" s="153" t="str">
        <f>IF(ISBLANK('Beladung des Speichers'!A974),"",IF(C974=0,"0,00",D974/C974*E974))</f>
        <v/>
      </c>
      <c r="G974" s="154" t="str">
        <f>IF(ISBLANK('Beladung des Speichers'!A974),"",SUMIFS('Beladung des Speichers'!$C$17:$C$300,'Beladung des Speichers'!$A$17:$A$300,A974))</f>
        <v/>
      </c>
      <c r="H974" s="112" t="str">
        <f>IF(ISBLANK('Beladung des Speichers'!A974),"",'Beladung des Speichers'!C974)</f>
        <v/>
      </c>
      <c r="I974" s="155" t="str">
        <f>IF(ISBLANK('Beladung des Speichers'!A974),"",SUMIFS('Beladung des Speichers'!$E$17:$E$1001,'Beladung des Speichers'!$A$17:$A$1001,'Ergebnis (detailliert)'!A974))</f>
        <v/>
      </c>
      <c r="J974" s="113" t="str">
        <f>IF(ISBLANK('Beladung des Speichers'!A974),"",'Beladung des Speichers'!E974)</f>
        <v/>
      </c>
      <c r="K974" s="155" t="str">
        <f>IF(ISBLANK('Beladung des Speichers'!A974),"",SUMIFS('Entladung des Speichers'!$C$17:$C$1001,'Entladung des Speichers'!$A$17:$A$1001,'Ergebnis (detailliert)'!A974))</f>
        <v/>
      </c>
      <c r="L974" s="156" t="str">
        <f t="shared" si="58"/>
        <v/>
      </c>
      <c r="M974" s="156" t="str">
        <f>IF(ISBLANK('Entladung des Speichers'!A974),"",'Entladung des Speichers'!C974)</f>
        <v/>
      </c>
      <c r="N974" s="155" t="str">
        <f>IF(ISBLANK('Beladung des Speichers'!A974),"",SUMIFS('Entladung des Speichers'!$E$17:$E$1001,'Entladung des Speichers'!$A$17:$A$1001,'Ergebnis (detailliert)'!$A$17:$A$300))</f>
        <v/>
      </c>
      <c r="O974" s="113" t="str">
        <f t="shared" si="59"/>
        <v/>
      </c>
      <c r="P974" s="17" t="str">
        <f>IFERROR(IF(A974="","",N974*'Ergebnis (detailliert)'!J974/'Ergebnis (detailliert)'!I974),0)</f>
        <v/>
      </c>
      <c r="Q974" s="95" t="str">
        <f t="shared" si="60"/>
        <v/>
      </c>
      <c r="R974" s="96" t="str">
        <f t="shared" si="61"/>
        <v/>
      </c>
      <c r="S974" s="97" t="str">
        <f>IF(A974="","",IF(LOOKUP(A974,Stammdaten!$A$17:$A$1001,Stammdaten!$G$17:$G$1001)="Nein",0,IF(ISBLANK('Beladung des Speichers'!A974),"",ROUND(MIN(J974,Q974)*-1,2))))</f>
        <v/>
      </c>
    </row>
    <row r="975" spans="1:19" x14ac:dyDescent="0.2">
      <c r="A975" s="98" t="str">
        <f>IF('Beladung des Speichers'!A975="","",'Beladung des Speichers'!A975)</f>
        <v/>
      </c>
      <c r="B975" s="98" t="str">
        <f>IF('Beladung des Speichers'!B975="","",'Beladung des Speichers'!B975)</f>
        <v/>
      </c>
      <c r="C975" s="150" t="str">
        <f>IF(ISBLANK('Beladung des Speichers'!A975),"",SUMIFS('Beladung des Speichers'!$C$17:$C$300,'Beladung des Speichers'!$A$17:$A$300,A975)-SUMIFS('Entladung des Speichers'!$C$17:$C$300,'Entladung des Speichers'!$A$17:$A$300,A975)+SUMIFS(Füllstände!$B$17:$B$299,Füllstände!$A$17:$A$299,A975)-SUMIFS(Füllstände!$C$17:$C$299,Füllstände!$A$17:$A$299,A975))</f>
        <v/>
      </c>
      <c r="D975" s="151" t="str">
        <f>IF(ISBLANK('Beladung des Speichers'!A975),"",C975*'Beladung des Speichers'!C975/SUMIFS('Beladung des Speichers'!$C$17:$C$300,'Beladung des Speichers'!$A$17:$A$300,A975))</f>
        <v/>
      </c>
      <c r="E975" s="152" t="str">
        <f>IF(ISBLANK('Beladung des Speichers'!A975),"",1/SUMIFS('Beladung des Speichers'!$C$17:$C$300,'Beladung des Speichers'!$A$17:$A$300,A975)*C975*SUMIF($A$17:$A$300,A975,'Beladung des Speichers'!$E$17:$E$300))</f>
        <v/>
      </c>
      <c r="F975" s="153" t="str">
        <f>IF(ISBLANK('Beladung des Speichers'!A975),"",IF(C975=0,"0,00",D975/C975*E975))</f>
        <v/>
      </c>
      <c r="G975" s="154" t="str">
        <f>IF(ISBLANK('Beladung des Speichers'!A975),"",SUMIFS('Beladung des Speichers'!$C$17:$C$300,'Beladung des Speichers'!$A$17:$A$300,A975))</f>
        <v/>
      </c>
      <c r="H975" s="112" t="str">
        <f>IF(ISBLANK('Beladung des Speichers'!A975),"",'Beladung des Speichers'!C975)</f>
        <v/>
      </c>
      <c r="I975" s="155" t="str">
        <f>IF(ISBLANK('Beladung des Speichers'!A975),"",SUMIFS('Beladung des Speichers'!$E$17:$E$1001,'Beladung des Speichers'!$A$17:$A$1001,'Ergebnis (detailliert)'!A975))</f>
        <v/>
      </c>
      <c r="J975" s="113" t="str">
        <f>IF(ISBLANK('Beladung des Speichers'!A975),"",'Beladung des Speichers'!E975)</f>
        <v/>
      </c>
      <c r="K975" s="155" t="str">
        <f>IF(ISBLANK('Beladung des Speichers'!A975),"",SUMIFS('Entladung des Speichers'!$C$17:$C$1001,'Entladung des Speichers'!$A$17:$A$1001,'Ergebnis (detailliert)'!A975))</f>
        <v/>
      </c>
      <c r="L975" s="156" t="str">
        <f t="shared" si="58"/>
        <v/>
      </c>
      <c r="M975" s="156" t="str">
        <f>IF(ISBLANK('Entladung des Speichers'!A975),"",'Entladung des Speichers'!C975)</f>
        <v/>
      </c>
      <c r="N975" s="155" t="str">
        <f>IF(ISBLANK('Beladung des Speichers'!A975),"",SUMIFS('Entladung des Speichers'!$E$17:$E$1001,'Entladung des Speichers'!$A$17:$A$1001,'Ergebnis (detailliert)'!$A$17:$A$300))</f>
        <v/>
      </c>
      <c r="O975" s="113" t="str">
        <f t="shared" si="59"/>
        <v/>
      </c>
      <c r="P975" s="17" t="str">
        <f>IFERROR(IF(A975="","",N975*'Ergebnis (detailliert)'!J975/'Ergebnis (detailliert)'!I975),0)</f>
        <v/>
      </c>
      <c r="Q975" s="95" t="str">
        <f t="shared" si="60"/>
        <v/>
      </c>
      <c r="R975" s="96" t="str">
        <f t="shared" si="61"/>
        <v/>
      </c>
      <c r="S975" s="97" t="str">
        <f>IF(A975="","",IF(LOOKUP(A975,Stammdaten!$A$17:$A$1001,Stammdaten!$G$17:$G$1001)="Nein",0,IF(ISBLANK('Beladung des Speichers'!A975),"",ROUND(MIN(J975,Q975)*-1,2))))</f>
        <v/>
      </c>
    </row>
    <row r="976" spans="1:19" x14ac:dyDescent="0.2">
      <c r="A976" s="98" t="str">
        <f>IF('Beladung des Speichers'!A976="","",'Beladung des Speichers'!A976)</f>
        <v/>
      </c>
      <c r="B976" s="98" t="str">
        <f>IF('Beladung des Speichers'!B976="","",'Beladung des Speichers'!B976)</f>
        <v/>
      </c>
      <c r="C976" s="150" t="str">
        <f>IF(ISBLANK('Beladung des Speichers'!A976),"",SUMIFS('Beladung des Speichers'!$C$17:$C$300,'Beladung des Speichers'!$A$17:$A$300,A976)-SUMIFS('Entladung des Speichers'!$C$17:$C$300,'Entladung des Speichers'!$A$17:$A$300,A976)+SUMIFS(Füllstände!$B$17:$B$299,Füllstände!$A$17:$A$299,A976)-SUMIFS(Füllstände!$C$17:$C$299,Füllstände!$A$17:$A$299,A976))</f>
        <v/>
      </c>
      <c r="D976" s="151" t="str">
        <f>IF(ISBLANK('Beladung des Speichers'!A976),"",C976*'Beladung des Speichers'!C976/SUMIFS('Beladung des Speichers'!$C$17:$C$300,'Beladung des Speichers'!$A$17:$A$300,A976))</f>
        <v/>
      </c>
      <c r="E976" s="152" t="str">
        <f>IF(ISBLANK('Beladung des Speichers'!A976),"",1/SUMIFS('Beladung des Speichers'!$C$17:$C$300,'Beladung des Speichers'!$A$17:$A$300,A976)*C976*SUMIF($A$17:$A$300,A976,'Beladung des Speichers'!$E$17:$E$300))</f>
        <v/>
      </c>
      <c r="F976" s="153" t="str">
        <f>IF(ISBLANK('Beladung des Speichers'!A976),"",IF(C976=0,"0,00",D976/C976*E976))</f>
        <v/>
      </c>
      <c r="G976" s="154" t="str">
        <f>IF(ISBLANK('Beladung des Speichers'!A976),"",SUMIFS('Beladung des Speichers'!$C$17:$C$300,'Beladung des Speichers'!$A$17:$A$300,A976))</f>
        <v/>
      </c>
      <c r="H976" s="112" t="str">
        <f>IF(ISBLANK('Beladung des Speichers'!A976),"",'Beladung des Speichers'!C976)</f>
        <v/>
      </c>
      <c r="I976" s="155" t="str">
        <f>IF(ISBLANK('Beladung des Speichers'!A976),"",SUMIFS('Beladung des Speichers'!$E$17:$E$1001,'Beladung des Speichers'!$A$17:$A$1001,'Ergebnis (detailliert)'!A976))</f>
        <v/>
      </c>
      <c r="J976" s="113" t="str">
        <f>IF(ISBLANK('Beladung des Speichers'!A976),"",'Beladung des Speichers'!E976)</f>
        <v/>
      </c>
      <c r="K976" s="155" t="str">
        <f>IF(ISBLANK('Beladung des Speichers'!A976),"",SUMIFS('Entladung des Speichers'!$C$17:$C$1001,'Entladung des Speichers'!$A$17:$A$1001,'Ergebnis (detailliert)'!A976))</f>
        <v/>
      </c>
      <c r="L976" s="156" t="str">
        <f t="shared" si="58"/>
        <v/>
      </c>
      <c r="M976" s="156" t="str">
        <f>IF(ISBLANK('Entladung des Speichers'!A976),"",'Entladung des Speichers'!C976)</f>
        <v/>
      </c>
      <c r="N976" s="155" t="str">
        <f>IF(ISBLANK('Beladung des Speichers'!A976),"",SUMIFS('Entladung des Speichers'!$E$17:$E$1001,'Entladung des Speichers'!$A$17:$A$1001,'Ergebnis (detailliert)'!$A$17:$A$300))</f>
        <v/>
      </c>
      <c r="O976" s="113" t="str">
        <f t="shared" si="59"/>
        <v/>
      </c>
      <c r="P976" s="17" t="str">
        <f>IFERROR(IF(A976="","",N976*'Ergebnis (detailliert)'!J976/'Ergebnis (detailliert)'!I976),0)</f>
        <v/>
      </c>
      <c r="Q976" s="95" t="str">
        <f t="shared" si="60"/>
        <v/>
      </c>
      <c r="R976" s="96" t="str">
        <f t="shared" si="61"/>
        <v/>
      </c>
      <c r="S976" s="97" t="str">
        <f>IF(A976="","",IF(LOOKUP(A976,Stammdaten!$A$17:$A$1001,Stammdaten!$G$17:$G$1001)="Nein",0,IF(ISBLANK('Beladung des Speichers'!A976),"",ROUND(MIN(J976,Q976)*-1,2))))</f>
        <v/>
      </c>
    </row>
    <row r="977" spans="1:19" x14ac:dyDescent="0.2">
      <c r="A977" s="98" t="str">
        <f>IF('Beladung des Speichers'!A977="","",'Beladung des Speichers'!A977)</f>
        <v/>
      </c>
      <c r="B977" s="98" t="str">
        <f>IF('Beladung des Speichers'!B977="","",'Beladung des Speichers'!B977)</f>
        <v/>
      </c>
      <c r="C977" s="150" t="str">
        <f>IF(ISBLANK('Beladung des Speichers'!A977),"",SUMIFS('Beladung des Speichers'!$C$17:$C$300,'Beladung des Speichers'!$A$17:$A$300,A977)-SUMIFS('Entladung des Speichers'!$C$17:$C$300,'Entladung des Speichers'!$A$17:$A$300,A977)+SUMIFS(Füllstände!$B$17:$B$299,Füllstände!$A$17:$A$299,A977)-SUMIFS(Füllstände!$C$17:$C$299,Füllstände!$A$17:$A$299,A977))</f>
        <v/>
      </c>
      <c r="D977" s="151" t="str">
        <f>IF(ISBLANK('Beladung des Speichers'!A977),"",C977*'Beladung des Speichers'!C977/SUMIFS('Beladung des Speichers'!$C$17:$C$300,'Beladung des Speichers'!$A$17:$A$300,A977))</f>
        <v/>
      </c>
      <c r="E977" s="152" t="str">
        <f>IF(ISBLANK('Beladung des Speichers'!A977),"",1/SUMIFS('Beladung des Speichers'!$C$17:$C$300,'Beladung des Speichers'!$A$17:$A$300,A977)*C977*SUMIF($A$17:$A$300,A977,'Beladung des Speichers'!$E$17:$E$300))</f>
        <v/>
      </c>
      <c r="F977" s="153" t="str">
        <f>IF(ISBLANK('Beladung des Speichers'!A977),"",IF(C977=0,"0,00",D977/C977*E977))</f>
        <v/>
      </c>
      <c r="G977" s="154" t="str">
        <f>IF(ISBLANK('Beladung des Speichers'!A977),"",SUMIFS('Beladung des Speichers'!$C$17:$C$300,'Beladung des Speichers'!$A$17:$A$300,A977))</f>
        <v/>
      </c>
      <c r="H977" s="112" t="str">
        <f>IF(ISBLANK('Beladung des Speichers'!A977),"",'Beladung des Speichers'!C977)</f>
        <v/>
      </c>
      <c r="I977" s="155" t="str">
        <f>IF(ISBLANK('Beladung des Speichers'!A977),"",SUMIFS('Beladung des Speichers'!$E$17:$E$1001,'Beladung des Speichers'!$A$17:$A$1001,'Ergebnis (detailliert)'!A977))</f>
        <v/>
      </c>
      <c r="J977" s="113" t="str">
        <f>IF(ISBLANK('Beladung des Speichers'!A977),"",'Beladung des Speichers'!E977)</f>
        <v/>
      </c>
      <c r="K977" s="155" t="str">
        <f>IF(ISBLANK('Beladung des Speichers'!A977),"",SUMIFS('Entladung des Speichers'!$C$17:$C$1001,'Entladung des Speichers'!$A$17:$A$1001,'Ergebnis (detailliert)'!A977))</f>
        <v/>
      </c>
      <c r="L977" s="156" t="str">
        <f t="shared" si="58"/>
        <v/>
      </c>
      <c r="M977" s="156" t="str">
        <f>IF(ISBLANK('Entladung des Speichers'!A977),"",'Entladung des Speichers'!C977)</f>
        <v/>
      </c>
      <c r="N977" s="155" t="str">
        <f>IF(ISBLANK('Beladung des Speichers'!A977),"",SUMIFS('Entladung des Speichers'!$E$17:$E$1001,'Entladung des Speichers'!$A$17:$A$1001,'Ergebnis (detailliert)'!$A$17:$A$300))</f>
        <v/>
      </c>
      <c r="O977" s="113" t="str">
        <f t="shared" si="59"/>
        <v/>
      </c>
      <c r="P977" s="17" t="str">
        <f>IFERROR(IF(A977="","",N977*'Ergebnis (detailliert)'!J977/'Ergebnis (detailliert)'!I977),0)</f>
        <v/>
      </c>
      <c r="Q977" s="95" t="str">
        <f t="shared" si="60"/>
        <v/>
      </c>
      <c r="R977" s="96" t="str">
        <f t="shared" si="61"/>
        <v/>
      </c>
      <c r="S977" s="97" t="str">
        <f>IF(A977="","",IF(LOOKUP(A977,Stammdaten!$A$17:$A$1001,Stammdaten!$G$17:$G$1001)="Nein",0,IF(ISBLANK('Beladung des Speichers'!A977),"",ROUND(MIN(J977,Q977)*-1,2))))</f>
        <v/>
      </c>
    </row>
    <row r="978" spans="1:19" x14ac:dyDescent="0.2">
      <c r="A978" s="98" t="str">
        <f>IF('Beladung des Speichers'!A978="","",'Beladung des Speichers'!A978)</f>
        <v/>
      </c>
      <c r="B978" s="98" t="str">
        <f>IF('Beladung des Speichers'!B978="","",'Beladung des Speichers'!B978)</f>
        <v/>
      </c>
      <c r="C978" s="150" t="str">
        <f>IF(ISBLANK('Beladung des Speichers'!A978),"",SUMIFS('Beladung des Speichers'!$C$17:$C$300,'Beladung des Speichers'!$A$17:$A$300,A978)-SUMIFS('Entladung des Speichers'!$C$17:$C$300,'Entladung des Speichers'!$A$17:$A$300,A978)+SUMIFS(Füllstände!$B$17:$B$299,Füllstände!$A$17:$A$299,A978)-SUMIFS(Füllstände!$C$17:$C$299,Füllstände!$A$17:$A$299,A978))</f>
        <v/>
      </c>
      <c r="D978" s="151" t="str">
        <f>IF(ISBLANK('Beladung des Speichers'!A978),"",C978*'Beladung des Speichers'!C978/SUMIFS('Beladung des Speichers'!$C$17:$C$300,'Beladung des Speichers'!$A$17:$A$300,A978))</f>
        <v/>
      </c>
      <c r="E978" s="152" t="str">
        <f>IF(ISBLANK('Beladung des Speichers'!A978),"",1/SUMIFS('Beladung des Speichers'!$C$17:$C$300,'Beladung des Speichers'!$A$17:$A$300,A978)*C978*SUMIF($A$17:$A$300,A978,'Beladung des Speichers'!$E$17:$E$300))</f>
        <v/>
      </c>
      <c r="F978" s="153" t="str">
        <f>IF(ISBLANK('Beladung des Speichers'!A978),"",IF(C978=0,"0,00",D978/C978*E978))</f>
        <v/>
      </c>
      <c r="G978" s="154" t="str">
        <f>IF(ISBLANK('Beladung des Speichers'!A978),"",SUMIFS('Beladung des Speichers'!$C$17:$C$300,'Beladung des Speichers'!$A$17:$A$300,A978))</f>
        <v/>
      </c>
      <c r="H978" s="112" t="str">
        <f>IF(ISBLANK('Beladung des Speichers'!A978),"",'Beladung des Speichers'!C978)</f>
        <v/>
      </c>
      <c r="I978" s="155" t="str">
        <f>IF(ISBLANK('Beladung des Speichers'!A978),"",SUMIFS('Beladung des Speichers'!$E$17:$E$1001,'Beladung des Speichers'!$A$17:$A$1001,'Ergebnis (detailliert)'!A978))</f>
        <v/>
      </c>
      <c r="J978" s="113" t="str">
        <f>IF(ISBLANK('Beladung des Speichers'!A978),"",'Beladung des Speichers'!E978)</f>
        <v/>
      </c>
      <c r="K978" s="155" t="str">
        <f>IF(ISBLANK('Beladung des Speichers'!A978),"",SUMIFS('Entladung des Speichers'!$C$17:$C$1001,'Entladung des Speichers'!$A$17:$A$1001,'Ergebnis (detailliert)'!A978))</f>
        <v/>
      </c>
      <c r="L978" s="156" t="str">
        <f t="shared" ref="L978:L1001" si="62">IF(A978="","",K978+C978)</f>
        <v/>
      </c>
      <c r="M978" s="156" t="str">
        <f>IF(ISBLANK('Entladung des Speichers'!A978),"",'Entladung des Speichers'!C978)</f>
        <v/>
      </c>
      <c r="N978" s="155" t="str">
        <f>IF(ISBLANK('Beladung des Speichers'!A978),"",SUMIFS('Entladung des Speichers'!$E$17:$E$1001,'Entladung des Speichers'!$A$17:$A$1001,'Ergebnis (detailliert)'!$A$17:$A$300))</f>
        <v/>
      </c>
      <c r="O978" s="113" t="str">
        <f t="shared" ref="O978:O1001" si="63">IF(A978="","",N978+E978)</f>
        <v/>
      </c>
      <c r="P978" s="17" t="str">
        <f>IFERROR(IF(A978="","",N978*'Ergebnis (detailliert)'!J978/'Ergebnis (detailliert)'!I978),0)</f>
        <v/>
      </c>
      <c r="Q978" s="95" t="str">
        <f t="shared" ref="Q978:Q1001" si="64">IFERROR(IF(A978="","",P978+E978*H978/G978),0)</f>
        <v/>
      </c>
      <c r="R978" s="96" t="str">
        <f t="shared" ref="R978:R1001" si="65">H978</f>
        <v/>
      </c>
      <c r="S978" s="97" t="str">
        <f>IF(A978="","",IF(LOOKUP(A978,Stammdaten!$A$17:$A$1001,Stammdaten!$G$17:$G$1001)="Nein",0,IF(ISBLANK('Beladung des Speichers'!A978),"",ROUND(MIN(J978,Q978)*-1,2))))</f>
        <v/>
      </c>
    </row>
    <row r="979" spans="1:19" x14ac:dyDescent="0.2">
      <c r="A979" s="98" t="str">
        <f>IF('Beladung des Speichers'!A979="","",'Beladung des Speichers'!A979)</f>
        <v/>
      </c>
      <c r="B979" s="98" t="str">
        <f>IF('Beladung des Speichers'!B979="","",'Beladung des Speichers'!B979)</f>
        <v/>
      </c>
      <c r="C979" s="150" t="str">
        <f>IF(ISBLANK('Beladung des Speichers'!A979),"",SUMIFS('Beladung des Speichers'!$C$17:$C$300,'Beladung des Speichers'!$A$17:$A$300,A979)-SUMIFS('Entladung des Speichers'!$C$17:$C$300,'Entladung des Speichers'!$A$17:$A$300,A979)+SUMIFS(Füllstände!$B$17:$B$299,Füllstände!$A$17:$A$299,A979)-SUMIFS(Füllstände!$C$17:$C$299,Füllstände!$A$17:$A$299,A979))</f>
        <v/>
      </c>
      <c r="D979" s="151" t="str">
        <f>IF(ISBLANK('Beladung des Speichers'!A979),"",C979*'Beladung des Speichers'!C979/SUMIFS('Beladung des Speichers'!$C$17:$C$300,'Beladung des Speichers'!$A$17:$A$300,A979))</f>
        <v/>
      </c>
      <c r="E979" s="152" t="str">
        <f>IF(ISBLANK('Beladung des Speichers'!A979),"",1/SUMIFS('Beladung des Speichers'!$C$17:$C$300,'Beladung des Speichers'!$A$17:$A$300,A979)*C979*SUMIF($A$17:$A$300,A979,'Beladung des Speichers'!$E$17:$E$300))</f>
        <v/>
      </c>
      <c r="F979" s="153" t="str">
        <f>IF(ISBLANK('Beladung des Speichers'!A979),"",IF(C979=0,"0,00",D979/C979*E979))</f>
        <v/>
      </c>
      <c r="G979" s="154" t="str">
        <f>IF(ISBLANK('Beladung des Speichers'!A979),"",SUMIFS('Beladung des Speichers'!$C$17:$C$300,'Beladung des Speichers'!$A$17:$A$300,A979))</f>
        <v/>
      </c>
      <c r="H979" s="112" t="str">
        <f>IF(ISBLANK('Beladung des Speichers'!A979),"",'Beladung des Speichers'!C979)</f>
        <v/>
      </c>
      <c r="I979" s="155" t="str">
        <f>IF(ISBLANK('Beladung des Speichers'!A979),"",SUMIFS('Beladung des Speichers'!$E$17:$E$1001,'Beladung des Speichers'!$A$17:$A$1001,'Ergebnis (detailliert)'!A979))</f>
        <v/>
      </c>
      <c r="J979" s="113" t="str">
        <f>IF(ISBLANK('Beladung des Speichers'!A979),"",'Beladung des Speichers'!E979)</f>
        <v/>
      </c>
      <c r="K979" s="155" t="str">
        <f>IF(ISBLANK('Beladung des Speichers'!A979),"",SUMIFS('Entladung des Speichers'!$C$17:$C$1001,'Entladung des Speichers'!$A$17:$A$1001,'Ergebnis (detailliert)'!A979))</f>
        <v/>
      </c>
      <c r="L979" s="156" t="str">
        <f t="shared" si="62"/>
        <v/>
      </c>
      <c r="M979" s="156" t="str">
        <f>IF(ISBLANK('Entladung des Speichers'!A979),"",'Entladung des Speichers'!C979)</f>
        <v/>
      </c>
      <c r="N979" s="155" t="str">
        <f>IF(ISBLANK('Beladung des Speichers'!A979),"",SUMIFS('Entladung des Speichers'!$E$17:$E$1001,'Entladung des Speichers'!$A$17:$A$1001,'Ergebnis (detailliert)'!$A$17:$A$300))</f>
        <v/>
      </c>
      <c r="O979" s="113" t="str">
        <f t="shared" si="63"/>
        <v/>
      </c>
      <c r="P979" s="17" t="str">
        <f>IFERROR(IF(A979="","",N979*'Ergebnis (detailliert)'!J979/'Ergebnis (detailliert)'!I979),0)</f>
        <v/>
      </c>
      <c r="Q979" s="95" t="str">
        <f t="shared" si="64"/>
        <v/>
      </c>
      <c r="R979" s="96" t="str">
        <f t="shared" si="65"/>
        <v/>
      </c>
      <c r="S979" s="97" t="str">
        <f>IF(A979="","",IF(LOOKUP(A979,Stammdaten!$A$17:$A$1001,Stammdaten!$G$17:$G$1001)="Nein",0,IF(ISBLANK('Beladung des Speichers'!A979),"",ROUND(MIN(J979,Q979)*-1,2))))</f>
        <v/>
      </c>
    </row>
    <row r="980" spans="1:19" x14ac:dyDescent="0.2">
      <c r="A980" s="98" t="str">
        <f>IF('Beladung des Speichers'!A980="","",'Beladung des Speichers'!A980)</f>
        <v/>
      </c>
      <c r="B980" s="98" t="str">
        <f>IF('Beladung des Speichers'!B980="","",'Beladung des Speichers'!B980)</f>
        <v/>
      </c>
      <c r="C980" s="150" t="str">
        <f>IF(ISBLANK('Beladung des Speichers'!A980),"",SUMIFS('Beladung des Speichers'!$C$17:$C$300,'Beladung des Speichers'!$A$17:$A$300,A980)-SUMIFS('Entladung des Speichers'!$C$17:$C$300,'Entladung des Speichers'!$A$17:$A$300,A980)+SUMIFS(Füllstände!$B$17:$B$299,Füllstände!$A$17:$A$299,A980)-SUMIFS(Füllstände!$C$17:$C$299,Füllstände!$A$17:$A$299,A980))</f>
        <v/>
      </c>
      <c r="D980" s="151" t="str">
        <f>IF(ISBLANK('Beladung des Speichers'!A980),"",C980*'Beladung des Speichers'!C980/SUMIFS('Beladung des Speichers'!$C$17:$C$300,'Beladung des Speichers'!$A$17:$A$300,A980))</f>
        <v/>
      </c>
      <c r="E980" s="152" t="str">
        <f>IF(ISBLANK('Beladung des Speichers'!A980),"",1/SUMIFS('Beladung des Speichers'!$C$17:$C$300,'Beladung des Speichers'!$A$17:$A$300,A980)*C980*SUMIF($A$17:$A$300,A980,'Beladung des Speichers'!$E$17:$E$300))</f>
        <v/>
      </c>
      <c r="F980" s="153" t="str">
        <f>IF(ISBLANK('Beladung des Speichers'!A980),"",IF(C980=0,"0,00",D980/C980*E980))</f>
        <v/>
      </c>
      <c r="G980" s="154" t="str">
        <f>IF(ISBLANK('Beladung des Speichers'!A980),"",SUMIFS('Beladung des Speichers'!$C$17:$C$300,'Beladung des Speichers'!$A$17:$A$300,A980))</f>
        <v/>
      </c>
      <c r="H980" s="112" t="str">
        <f>IF(ISBLANK('Beladung des Speichers'!A980),"",'Beladung des Speichers'!C980)</f>
        <v/>
      </c>
      <c r="I980" s="155" t="str">
        <f>IF(ISBLANK('Beladung des Speichers'!A980),"",SUMIFS('Beladung des Speichers'!$E$17:$E$1001,'Beladung des Speichers'!$A$17:$A$1001,'Ergebnis (detailliert)'!A980))</f>
        <v/>
      </c>
      <c r="J980" s="113" t="str">
        <f>IF(ISBLANK('Beladung des Speichers'!A980),"",'Beladung des Speichers'!E980)</f>
        <v/>
      </c>
      <c r="K980" s="155" t="str">
        <f>IF(ISBLANK('Beladung des Speichers'!A980),"",SUMIFS('Entladung des Speichers'!$C$17:$C$1001,'Entladung des Speichers'!$A$17:$A$1001,'Ergebnis (detailliert)'!A980))</f>
        <v/>
      </c>
      <c r="L980" s="156" t="str">
        <f t="shared" si="62"/>
        <v/>
      </c>
      <c r="M980" s="156" t="str">
        <f>IF(ISBLANK('Entladung des Speichers'!A980),"",'Entladung des Speichers'!C980)</f>
        <v/>
      </c>
      <c r="N980" s="155" t="str">
        <f>IF(ISBLANK('Beladung des Speichers'!A980),"",SUMIFS('Entladung des Speichers'!$E$17:$E$1001,'Entladung des Speichers'!$A$17:$A$1001,'Ergebnis (detailliert)'!$A$17:$A$300))</f>
        <v/>
      </c>
      <c r="O980" s="113" t="str">
        <f t="shared" si="63"/>
        <v/>
      </c>
      <c r="P980" s="17" t="str">
        <f>IFERROR(IF(A980="","",N980*'Ergebnis (detailliert)'!J980/'Ergebnis (detailliert)'!I980),0)</f>
        <v/>
      </c>
      <c r="Q980" s="95" t="str">
        <f t="shared" si="64"/>
        <v/>
      </c>
      <c r="R980" s="96" t="str">
        <f t="shared" si="65"/>
        <v/>
      </c>
      <c r="S980" s="97" t="str">
        <f>IF(A980="","",IF(LOOKUP(A980,Stammdaten!$A$17:$A$1001,Stammdaten!$G$17:$G$1001)="Nein",0,IF(ISBLANK('Beladung des Speichers'!A980),"",ROUND(MIN(J980,Q980)*-1,2))))</f>
        <v/>
      </c>
    </row>
    <row r="981" spans="1:19" x14ac:dyDescent="0.2">
      <c r="A981" s="98" t="str">
        <f>IF('Beladung des Speichers'!A981="","",'Beladung des Speichers'!A981)</f>
        <v/>
      </c>
      <c r="B981" s="98" t="str">
        <f>IF('Beladung des Speichers'!B981="","",'Beladung des Speichers'!B981)</f>
        <v/>
      </c>
      <c r="C981" s="150" t="str">
        <f>IF(ISBLANK('Beladung des Speichers'!A981),"",SUMIFS('Beladung des Speichers'!$C$17:$C$300,'Beladung des Speichers'!$A$17:$A$300,A981)-SUMIFS('Entladung des Speichers'!$C$17:$C$300,'Entladung des Speichers'!$A$17:$A$300,A981)+SUMIFS(Füllstände!$B$17:$B$299,Füllstände!$A$17:$A$299,A981)-SUMIFS(Füllstände!$C$17:$C$299,Füllstände!$A$17:$A$299,A981))</f>
        <v/>
      </c>
      <c r="D981" s="151" t="str">
        <f>IF(ISBLANK('Beladung des Speichers'!A981),"",C981*'Beladung des Speichers'!C981/SUMIFS('Beladung des Speichers'!$C$17:$C$300,'Beladung des Speichers'!$A$17:$A$300,A981))</f>
        <v/>
      </c>
      <c r="E981" s="152" t="str">
        <f>IF(ISBLANK('Beladung des Speichers'!A981),"",1/SUMIFS('Beladung des Speichers'!$C$17:$C$300,'Beladung des Speichers'!$A$17:$A$300,A981)*C981*SUMIF($A$17:$A$300,A981,'Beladung des Speichers'!$E$17:$E$300))</f>
        <v/>
      </c>
      <c r="F981" s="153" t="str">
        <f>IF(ISBLANK('Beladung des Speichers'!A981),"",IF(C981=0,"0,00",D981/C981*E981))</f>
        <v/>
      </c>
      <c r="G981" s="154" t="str">
        <f>IF(ISBLANK('Beladung des Speichers'!A981),"",SUMIFS('Beladung des Speichers'!$C$17:$C$300,'Beladung des Speichers'!$A$17:$A$300,A981))</f>
        <v/>
      </c>
      <c r="H981" s="112" t="str">
        <f>IF(ISBLANK('Beladung des Speichers'!A981),"",'Beladung des Speichers'!C981)</f>
        <v/>
      </c>
      <c r="I981" s="155" t="str">
        <f>IF(ISBLANK('Beladung des Speichers'!A981),"",SUMIFS('Beladung des Speichers'!$E$17:$E$1001,'Beladung des Speichers'!$A$17:$A$1001,'Ergebnis (detailliert)'!A981))</f>
        <v/>
      </c>
      <c r="J981" s="113" t="str">
        <f>IF(ISBLANK('Beladung des Speichers'!A981),"",'Beladung des Speichers'!E981)</f>
        <v/>
      </c>
      <c r="K981" s="155" t="str">
        <f>IF(ISBLANK('Beladung des Speichers'!A981),"",SUMIFS('Entladung des Speichers'!$C$17:$C$1001,'Entladung des Speichers'!$A$17:$A$1001,'Ergebnis (detailliert)'!A981))</f>
        <v/>
      </c>
      <c r="L981" s="156" t="str">
        <f t="shared" si="62"/>
        <v/>
      </c>
      <c r="M981" s="156" t="str">
        <f>IF(ISBLANK('Entladung des Speichers'!A981),"",'Entladung des Speichers'!C981)</f>
        <v/>
      </c>
      <c r="N981" s="155" t="str">
        <f>IF(ISBLANK('Beladung des Speichers'!A981),"",SUMIFS('Entladung des Speichers'!$E$17:$E$1001,'Entladung des Speichers'!$A$17:$A$1001,'Ergebnis (detailliert)'!$A$17:$A$300))</f>
        <v/>
      </c>
      <c r="O981" s="113" t="str">
        <f t="shared" si="63"/>
        <v/>
      </c>
      <c r="P981" s="17" t="str">
        <f>IFERROR(IF(A981="","",N981*'Ergebnis (detailliert)'!J981/'Ergebnis (detailliert)'!I981),0)</f>
        <v/>
      </c>
      <c r="Q981" s="95" t="str">
        <f t="shared" si="64"/>
        <v/>
      </c>
      <c r="R981" s="96" t="str">
        <f t="shared" si="65"/>
        <v/>
      </c>
      <c r="S981" s="97" t="str">
        <f>IF(A981="","",IF(LOOKUP(A981,Stammdaten!$A$17:$A$1001,Stammdaten!$G$17:$G$1001)="Nein",0,IF(ISBLANK('Beladung des Speichers'!A981),"",ROUND(MIN(J981,Q981)*-1,2))))</f>
        <v/>
      </c>
    </row>
    <row r="982" spans="1:19" x14ac:dyDescent="0.2">
      <c r="A982" s="98" t="str">
        <f>IF('Beladung des Speichers'!A982="","",'Beladung des Speichers'!A982)</f>
        <v/>
      </c>
      <c r="B982" s="98" t="str">
        <f>IF('Beladung des Speichers'!B982="","",'Beladung des Speichers'!B982)</f>
        <v/>
      </c>
      <c r="C982" s="150" t="str">
        <f>IF(ISBLANK('Beladung des Speichers'!A982),"",SUMIFS('Beladung des Speichers'!$C$17:$C$300,'Beladung des Speichers'!$A$17:$A$300,A982)-SUMIFS('Entladung des Speichers'!$C$17:$C$300,'Entladung des Speichers'!$A$17:$A$300,A982)+SUMIFS(Füllstände!$B$17:$B$299,Füllstände!$A$17:$A$299,A982)-SUMIFS(Füllstände!$C$17:$C$299,Füllstände!$A$17:$A$299,A982))</f>
        <v/>
      </c>
      <c r="D982" s="151" t="str">
        <f>IF(ISBLANK('Beladung des Speichers'!A982),"",C982*'Beladung des Speichers'!C982/SUMIFS('Beladung des Speichers'!$C$17:$C$300,'Beladung des Speichers'!$A$17:$A$300,A982))</f>
        <v/>
      </c>
      <c r="E982" s="152" t="str">
        <f>IF(ISBLANK('Beladung des Speichers'!A982),"",1/SUMIFS('Beladung des Speichers'!$C$17:$C$300,'Beladung des Speichers'!$A$17:$A$300,A982)*C982*SUMIF($A$17:$A$300,A982,'Beladung des Speichers'!$E$17:$E$300))</f>
        <v/>
      </c>
      <c r="F982" s="153" t="str">
        <f>IF(ISBLANK('Beladung des Speichers'!A982),"",IF(C982=0,"0,00",D982/C982*E982))</f>
        <v/>
      </c>
      <c r="G982" s="154" t="str">
        <f>IF(ISBLANK('Beladung des Speichers'!A982),"",SUMIFS('Beladung des Speichers'!$C$17:$C$300,'Beladung des Speichers'!$A$17:$A$300,A982))</f>
        <v/>
      </c>
      <c r="H982" s="112" t="str">
        <f>IF(ISBLANK('Beladung des Speichers'!A982),"",'Beladung des Speichers'!C982)</f>
        <v/>
      </c>
      <c r="I982" s="155" t="str">
        <f>IF(ISBLANK('Beladung des Speichers'!A982),"",SUMIFS('Beladung des Speichers'!$E$17:$E$1001,'Beladung des Speichers'!$A$17:$A$1001,'Ergebnis (detailliert)'!A982))</f>
        <v/>
      </c>
      <c r="J982" s="113" t="str">
        <f>IF(ISBLANK('Beladung des Speichers'!A982),"",'Beladung des Speichers'!E982)</f>
        <v/>
      </c>
      <c r="K982" s="155" t="str">
        <f>IF(ISBLANK('Beladung des Speichers'!A982),"",SUMIFS('Entladung des Speichers'!$C$17:$C$1001,'Entladung des Speichers'!$A$17:$A$1001,'Ergebnis (detailliert)'!A982))</f>
        <v/>
      </c>
      <c r="L982" s="156" t="str">
        <f t="shared" si="62"/>
        <v/>
      </c>
      <c r="M982" s="156" t="str">
        <f>IF(ISBLANK('Entladung des Speichers'!A982),"",'Entladung des Speichers'!C982)</f>
        <v/>
      </c>
      <c r="N982" s="155" t="str">
        <f>IF(ISBLANK('Beladung des Speichers'!A982),"",SUMIFS('Entladung des Speichers'!$E$17:$E$1001,'Entladung des Speichers'!$A$17:$A$1001,'Ergebnis (detailliert)'!$A$17:$A$300))</f>
        <v/>
      </c>
      <c r="O982" s="113" t="str">
        <f t="shared" si="63"/>
        <v/>
      </c>
      <c r="P982" s="17" t="str">
        <f>IFERROR(IF(A982="","",N982*'Ergebnis (detailliert)'!J982/'Ergebnis (detailliert)'!I982),0)</f>
        <v/>
      </c>
      <c r="Q982" s="95" t="str">
        <f t="shared" si="64"/>
        <v/>
      </c>
      <c r="R982" s="96" t="str">
        <f t="shared" si="65"/>
        <v/>
      </c>
      <c r="S982" s="97" t="str">
        <f>IF(A982="","",IF(LOOKUP(A982,Stammdaten!$A$17:$A$1001,Stammdaten!$G$17:$G$1001)="Nein",0,IF(ISBLANK('Beladung des Speichers'!A982),"",ROUND(MIN(J982,Q982)*-1,2))))</f>
        <v/>
      </c>
    </row>
    <row r="983" spans="1:19" x14ac:dyDescent="0.2">
      <c r="A983" s="98" t="str">
        <f>IF('Beladung des Speichers'!A983="","",'Beladung des Speichers'!A983)</f>
        <v/>
      </c>
      <c r="B983" s="98" t="str">
        <f>IF('Beladung des Speichers'!B983="","",'Beladung des Speichers'!B983)</f>
        <v/>
      </c>
      <c r="C983" s="150" t="str">
        <f>IF(ISBLANK('Beladung des Speichers'!A983),"",SUMIFS('Beladung des Speichers'!$C$17:$C$300,'Beladung des Speichers'!$A$17:$A$300,A983)-SUMIFS('Entladung des Speichers'!$C$17:$C$300,'Entladung des Speichers'!$A$17:$A$300,A983)+SUMIFS(Füllstände!$B$17:$B$299,Füllstände!$A$17:$A$299,A983)-SUMIFS(Füllstände!$C$17:$C$299,Füllstände!$A$17:$A$299,A983))</f>
        <v/>
      </c>
      <c r="D983" s="151" t="str">
        <f>IF(ISBLANK('Beladung des Speichers'!A983),"",C983*'Beladung des Speichers'!C983/SUMIFS('Beladung des Speichers'!$C$17:$C$300,'Beladung des Speichers'!$A$17:$A$300,A983))</f>
        <v/>
      </c>
      <c r="E983" s="152" t="str">
        <f>IF(ISBLANK('Beladung des Speichers'!A983),"",1/SUMIFS('Beladung des Speichers'!$C$17:$C$300,'Beladung des Speichers'!$A$17:$A$300,A983)*C983*SUMIF($A$17:$A$300,A983,'Beladung des Speichers'!$E$17:$E$300))</f>
        <v/>
      </c>
      <c r="F983" s="153" t="str">
        <f>IF(ISBLANK('Beladung des Speichers'!A983),"",IF(C983=0,"0,00",D983/C983*E983))</f>
        <v/>
      </c>
      <c r="G983" s="154" t="str">
        <f>IF(ISBLANK('Beladung des Speichers'!A983),"",SUMIFS('Beladung des Speichers'!$C$17:$C$300,'Beladung des Speichers'!$A$17:$A$300,A983))</f>
        <v/>
      </c>
      <c r="H983" s="112" t="str">
        <f>IF(ISBLANK('Beladung des Speichers'!A983),"",'Beladung des Speichers'!C983)</f>
        <v/>
      </c>
      <c r="I983" s="155" t="str">
        <f>IF(ISBLANK('Beladung des Speichers'!A983),"",SUMIFS('Beladung des Speichers'!$E$17:$E$1001,'Beladung des Speichers'!$A$17:$A$1001,'Ergebnis (detailliert)'!A983))</f>
        <v/>
      </c>
      <c r="J983" s="113" t="str">
        <f>IF(ISBLANK('Beladung des Speichers'!A983),"",'Beladung des Speichers'!E983)</f>
        <v/>
      </c>
      <c r="K983" s="155" t="str">
        <f>IF(ISBLANK('Beladung des Speichers'!A983),"",SUMIFS('Entladung des Speichers'!$C$17:$C$1001,'Entladung des Speichers'!$A$17:$A$1001,'Ergebnis (detailliert)'!A983))</f>
        <v/>
      </c>
      <c r="L983" s="156" t="str">
        <f t="shared" si="62"/>
        <v/>
      </c>
      <c r="M983" s="156" t="str">
        <f>IF(ISBLANK('Entladung des Speichers'!A983),"",'Entladung des Speichers'!C983)</f>
        <v/>
      </c>
      <c r="N983" s="155" t="str">
        <f>IF(ISBLANK('Beladung des Speichers'!A983),"",SUMIFS('Entladung des Speichers'!$E$17:$E$1001,'Entladung des Speichers'!$A$17:$A$1001,'Ergebnis (detailliert)'!$A$17:$A$300))</f>
        <v/>
      </c>
      <c r="O983" s="113" t="str">
        <f t="shared" si="63"/>
        <v/>
      </c>
      <c r="P983" s="17" t="str">
        <f>IFERROR(IF(A983="","",N983*'Ergebnis (detailliert)'!J983/'Ergebnis (detailliert)'!I983),0)</f>
        <v/>
      </c>
      <c r="Q983" s="95" t="str">
        <f t="shared" si="64"/>
        <v/>
      </c>
      <c r="R983" s="96" t="str">
        <f t="shared" si="65"/>
        <v/>
      </c>
      <c r="S983" s="97" t="str">
        <f>IF(A983="","",IF(LOOKUP(A983,Stammdaten!$A$17:$A$1001,Stammdaten!$G$17:$G$1001)="Nein",0,IF(ISBLANK('Beladung des Speichers'!A983),"",ROUND(MIN(J983,Q983)*-1,2))))</f>
        <v/>
      </c>
    </row>
    <row r="984" spans="1:19" x14ac:dyDescent="0.2">
      <c r="A984" s="98" t="str">
        <f>IF('Beladung des Speichers'!A984="","",'Beladung des Speichers'!A984)</f>
        <v/>
      </c>
      <c r="B984" s="98" t="str">
        <f>IF('Beladung des Speichers'!B984="","",'Beladung des Speichers'!B984)</f>
        <v/>
      </c>
      <c r="C984" s="150" t="str">
        <f>IF(ISBLANK('Beladung des Speichers'!A984),"",SUMIFS('Beladung des Speichers'!$C$17:$C$300,'Beladung des Speichers'!$A$17:$A$300,A984)-SUMIFS('Entladung des Speichers'!$C$17:$C$300,'Entladung des Speichers'!$A$17:$A$300,A984)+SUMIFS(Füllstände!$B$17:$B$299,Füllstände!$A$17:$A$299,A984)-SUMIFS(Füllstände!$C$17:$C$299,Füllstände!$A$17:$A$299,A984))</f>
        <v/>
      </c>
      <c r="D984" s="151" t="str">
        <f>IF(ISBLANK('Beladung des Speichers'!A984),"",C984*'Beladung des Speichers'!C984/SUMIFS('Beladung des Speichers'!$C$17:$C$300,'Beladung des Speichers'!$A$17:$A$300,A984))</f>
        <v/>
      </c>
      <c r="E984" s="152" t="str">
        <f>IF(ISBLANK('Beladung des Speichers'!A984),"",1/SUMIFS('Beladung des Speichers'!$C$17:$C$300,'Beladung des Speichers'!$A$17:$A$300,A984)*C984*SUMIF($A$17:$A$300,A984,'Beladung des Speichers'!$E$17:$E$300))</f>
        <v/>
      </c>
      <c r="F984" s="153" t="str">
        <f>IF(ISBLANK('Beladung des Speichers'!A984),"",IF(C984=0,"0,00",D984/C984*E984))</f>
        <v/>
      </c>
      <c r="G984" s="154" t="str">
        <f>IF(ISBLANK('Beladung des Speichers'!A984),"",SUMIFS('Beladung des Speichers'!$C$17:$C$300,'Beladung des Speichers'!$A$17:$A$300,A984))</f>
        <v/>
      </c>
      <c r="H984" s="112" t="str">
        <f>IF(ISBLANK('Beladung des Speichers'!A984),"",'Beladung des Speichers'!C984)</f>
        <v/>
      </c>
      <c r="I984" s="155" t="str">
        <f>IF(ISBLANK('Beladung des Speichers'!A984),"",SUMIFS('Beladung des Speichers'!$E$17:$E$1001,'Beladung des Speichers'!$A$17:$A$1001,'Ergebnis (detailliert)'!A984))</f>
        <v/>
      </c>
      <c r="J984" s="113" t="str">
        <f>IF(ISBLANK('Beladung des Speichers'!A984),"",'Beladung des Speichers'!E984)</f>
        <v/>
      </c>
      <c r="K984" s="155" t="str">
        <f>IF(ISBLANK('Beladung des Speichers'!A984),"",SUMIFS('Entladung des Speichers'!$C$17:$C$1001,'Entladung des Speichers'!$A$17:$A$1001,'Ergebnis (detailliert)'!A984))</f>
        <v/>
      </c>
      <c r="L984" s="156" t="str">
        <f t="shared" si="62"/>
        <v/>
      </c>
      <c r="M984" s="156" t="str">
        <f>IF(ISBLANK('Entladung des Speichers'!A984),"",'Entladung des Speichers'!C984)</f>
        <v/>
      </c>
      <c r="N984" s="155" t="str">
        <f>IF(ISBLANK('Beladung des Speichers'!A984),"",SUMIFS('Entladung des Speichers'!$E$17:$E$1001,'Entladung des Speichers'!$A$17:$A$1001,'Ergebnis (detailliert)'!$A$17:$A$300))</f>
        <v/>
      </c>
      <c r="O984" s="113" t="str">
        <f t="shared" si="63"/>
        <v/>
      </c>
      <c r="P984" s="17" t="str">
        <f>IFERROR(IF(A984="","",N984*'Ergebnis (detailliert)'!J984/'Ergebnis (detailliert)'!I984),0)</f>
        <v/>
      </c>
      <c r="Q984" s="95" t="str">
        <f t="shared" si="64"/>
        <v/>
      </c>
      <c r="R984" s="96" t="str">
        <f t="shared" si="65"/>
        <v/>
      </c>
      <c r="S984" s="97" t="str">
        <f>IF(A984="","",IF(LOOKUP(A984,Stammdaten!$A$17:$A$1001,Stammdaten!$G$17:$G$1001)="Nein",0,IF(ISBLANK('Beladung des Speichers'!A984),"",ROUND(MIN(J984,Q984)*-1,2))))</f>
        <v/>
      </c>
    </row>
    <row r="985" spans="1:19" x14ac:dyDescent="0.2">
      <c r="A985" s="98" t="str">
        <f>IF('Beladung des Speichers'!A985="","",'Beladung des Speichers'!A985)</f>
        <v/>
      </c>
      <c r="B985" s="98" t="str">
        <f>IF('Beladung des Speichers'!B985="","",'Beladung des Speichers'!B985)</f>
        <v/>
      </c>
      <c r="C985" s="150" t="str">
        <f>IF(ISBLANK('Beladung des Speichers'!A985),"",SUMIFS('Beladung des Speichers'!$C$17:$C$300,'Beladung des Speichers'!$A$17:$A$300,A985)-SUMIFS('Entladung des Speichers'!$C$17:$C$300,'Entladung des Speichers'!$A$17:$A$300,A985)+SUMIFS(Füllstände!$B$17:$B$299,Füllstände!$A$17:$A$299,A985)-SUMIFS(Füllstände!$C$17:$C$299,Füllstände!$A$17:$A$299,A985))</f>
        <v/>
      </c>
      <c r="D985" s="151" t="str">
        <f>IF(ISBLANK('Beladung des Speichers'!A985),"",C985*'Beladung des Speichers'!C985/SUMIFS('Beladung des Speichers'!$C$17:$C$300,'Beladung des Speichers'!$A$17:$A$300,A985))</f>
        <v/>
      </c>
      <c r="E985" s="152" t="str">
        <f>IF(ISBLANK('Beladung des Speichers'!A985),"",1/SUMIFS('Beladung des Speichers'!$C$17:$C$300,'Beladung des Speichers'!$A$17:$A$300,A985)*C985*SUMIF($A$17:$A$300,A985,'Beladung des Speichers'!$E$17:$E$300))</f>
        <v/>
      </c>
      <c r="F985" s="153" t="str">
        <f>IF(ISBLANK('Beladung des Speichers'!A985),"",IF(C985=0,"0,00",D985/C985*E985))</f>
        <v/>
      </c>
      <c r="G985" s="154" t="str">
        <f>IF(ISBLANK('Beladung des Speichers'!A985),"",SUMIFS('Beladung des Speichers'!$C$17:$C$300,'Beladung des Speichers'!$A$17:$A$300,A985))</f>
        <v/>
      </c>
      <c r="H985" s="112" t="str">
        <f>IF(ISBLANK('Beladung des Speichers'!A985),"",'Beladung des Speichers'!C985)</f>
        <v/>
      </c>
      <c r="I985" s="155" t="str">
        <f>IF(ISBLANK('Beladung des Speichers'!A985),"",SUMIFS('Beladung des Speichers'!$E$17:$E$1001,'Beladung des Speichers'!$A$17:$A$1001,'Ergebnis (detailliert)'!A985))</f>
        <v/>
      </c>
      <c r="J985" s="113" t="str">
        <f>IF(ISBLANK('Beladung des Speichers'!A985),"",'Beladung des Speichers'!E985)</f>
        <v/>
      </c>
      <c r="K985" s="155" t="str">
        <f>IF(ISBLANK('Beladung des Speichers'!A985),"",SUMIFS('Entladung des Speichers'!$C$17:$C$1001,'Entladung des Speichers'!$A$17:$A$1001,'Ergebnis (detailliert)'!A985))</f>
        <v/>
      </c>
      <c r="L985" s="156" t="str">
        <f t="shared" si="62"/>
        <v/>
      </c>
      <c r="M985" s="156" t="str">
        <f>IF(ISBLANK('Entladung des Speichers'!A985),"",'Entladung des Speichers'!C985)</f>
        <v/>
      </c>
      <c r="N985" s="155" t="str">
        <f>IF(ISBLANK('Beladung des Speichers'!A985),"",SUMIFS('Entladung des Speichers'!$E$17:$E$1001,'Entladung des Speichers'!$A$17:$A$1001,'Ergebnis (detailliert)'!$A$17:$A$300))</f>
        <v/>
      </c>
      <c r="O985" s="113" t="str">
        <f t="shared" si="63"/>
        <v/>
      </c>
      <c r="P985" s="17" t="str">
        <f>IFERROR(IF(A985="","",N985*'Ergebnis (detailliert)'!J985/'Ergebnis (detailliert)'!I985),0)</f>
        <v/>
      </c>
      <c r="Q985" s="95" t="str">
        <f t="shared" si="64"/>
        <v/>
      </c>
      <c r="R985" s="96" t="str">
        <f t="shared" si="65"/>
        <v/>
      </c>
      <c r="S985" s="97" t="str">
        <f>IF(A985="","",IF(LOOKUP(A985,Stammdaten!$A$17:$A$1001,Stammdaten!$G$17:$G$1001)="Nein",0,IF(ISBLANK('Beladung des Speichers'!A985),"",ROUND(MIN(J985,Q985)*-1,2))))</f>
        <v/>
      </c>
    </row>
    <row r="986" spans="1:19" x14ac:dyDescent="0.2">
      <c r="A986" s="98" t="str">
        <f>IF('Beladung des Speichers'!A986="","",'Beladung des Speichers'!A986)</f>
        <v/>
      </c>
      <c r="B986" s="98" t="str">
        <f>IF('Beladung des Speichers'!B986="","",'Beladung des Speichers'!B986)</f>
        <v/>
      </c>
      <c r="C986" s="150" t="str">
        <f>IF(ISBLANK('Beladung des Speichers'!A986),"",SUMIFS('Beladung des Speichers'!$C$17:$C$300,'Beladung des Speichers'!$A$17:$A$300,A986)-SUMIFS('Entladung des Speichers'!$C$17:$C$300,'Entladung des Speichers'!$A$17:$A$300,A986)+SUMIFS(Füllstände!$B$17:$B$299,Füllstände!$A$17:$A$299,A986)-SUMIFS(Füllstände!$C$17:$C$299,Füllstände!$A$17:$A$299,A986))</f>
        <v/>
      </c>
      <c r="D986" s="151" t="str">
        <f>IF(ISBLANK('Beladung des Speichers'!A986),"",C986*'Beladung des Speichers'!C986/SUMIFS('Beladung des Speichers'!$C$17:$C$300,'Beladung des Speichers'!$A$17:$A$300,A986))</f>
        <v/>
      </c>
      <c r="E986" s="152" t="str">
        <f>IF(ISBLANK('Beladung des Speichers'!A986),"",1/SUMIFS('Beladung des Speichers'!$C$17:$C$300,'Beladung des Speichers'!$A$17:$A$300,A986)*C986*SUMIF($A$17:$A$300,A986,'Beladung des Speichers'!$E$17:$E$300))</f>
        <v/>
      </c>
      <c r="F986" s="153" t="str">
        <f>IF(ISBLANK('Beladung des Speichers'!A986),"",IF(C986=0,"0,00",D986/C986*E986))</f>
        <v/>
      </c>
      <c r="G986" s="154" t="str">
        <f>IF(ISBLANK('Beladung des Speichers'!A986),"",SUMIFS('Beladung des Speichers'!$C$17:$C$300,'Beladung des Speichers'!$A$17:$A$300,A986))</f>
        <v/>
      </c>
      <c r="H986" s="112" t="str">
        <f>IF(ISBLANK('Beladung des Speichers'!A986),"",'Beladung des Speichers'!C986)</f>
        <v/>
      </c>
      <c r="I986" s="155" t="str">
        <f>IF(ISBLANK('Beladung des Speichers'!A986),"",SUMIFS('Beladung des Speichers'!$E$17:$E$1001,'Beladung des Speichers'!$A$17:$A$1001,'Ergebnis (detailliert)'!A986))</f>
        <v/>
      </c>
      <c r="J986" s="113" t="str">
        <f>IF(ISBLANK('Beladung des Speichers'!A986),"",'Beladung des Speichers'!E986)</f>
        <v/>
      </c>
      <c r="K986" s="155" t="str">
        <f>IF(ISBLANK('Beladung des Speichers'!A986),"",SUMIFS('Entladung des Speichers'!$C$17:$C$1001,'Entladung des Speichers'!$A$17:$A$1001,'Ergebnis (detailliert)'!A986))</f>
        <v/>
      </c>
      <c r="L986" s="156" t="str">
        <f t="shared" si="62"/>
        <v/>
      </c>
      <c r="M986" s="156" t="str">
        <f>IF(ISBLANK('Entladung des Speichers'!A986),"",'Entladung des Speichers'!C986)</f>
        <v/>
      </c>
      <c r="N986" s="155" t="str">
        <f>IF(ISBLANK('Beladung des Speichers'!A986),"",SUMIFS('Entladung des Speichers'!$E$17:$E$1001,'Entladung des Speichers'!$A$17:$A$1001,'Ergebnis (detailliert)'!$A$17:$A$300))</f>
        <v/>
      </c>
      <c r="O986" s="113" t="str">
        <f t="shared" si="63"/>
        <v/>
      </c>
      <c r="P986" s="17" t="str">
        <f>IFERROR(IF(A986="","",N986*'Ergebnis (detailliert)'!J986/'Ergebnis (detailliert)'!I986),0)</f>
        <v/>
      </c>
      <c r="Q986" s="95" t="str">
        <f t="shared" si="64"/>
        <v/>
      </c>
      <c r="R986" s="96" t="str">
        <f t="shared" si="65"/>
        <v/>
      </c>
      <c r="S986" s="97" t="str">
        <f>IF(A986="","",IF(LOOKUP(A986,Stammdaten!$A$17:$A$1001,Stammdaten!$G$17:$G$1001)="Nein",0,IF(ISBLANK('Beladung des Speichers'!A986),"",ROUND(MIN(J986,Q986)*-1,2))))</f>
        <v/>
      </c>
    </row>
    <row r="987" spans="1:19" x14ac:dyDescent="0.2">
      <c r="A987" s="98" t="str">
        <f>IF('Beladung des Speichers'!A987="","",'Beladung des Speichers'!A987)</f>
        <v/>
      </c>
      <c r="B987" s="98" t="str">
        <f>IF('Beladung des Speichers'!B987="","",'Beladung des Speichers'!B987)</f>
        <v/>
      </c>
      <c r="C987" s="150" t="str">
        <f>IF(ISBLANK('Beladung des Speichers'!A987),"",SUMIFS('Beladung des Speichers'!$C$17:$C$300,'Beladung des Speichers'!$A$17:$A$300,A987)-SUMIFS('Entladung des Speichers'!$C$17:$C$300,'Entladung des Speichers'!$A$17:$A$300,A987)+SUMIFS(Füllstände!$B$17:$B$299,Füllstände!$A$17:$A$299,A987)-SUMIFS(Füllstände!$C$17:$C$299,Füllstände!$A$17:$A$299,A987))</f>
        <v/>
      </c>
      <c r="D987" s="151" t="str">
        <f>IF(ISBLANK('Beladung des Speichers'!A987),"",C987*'Beladung des Speichers'!C987/SUMIFS('Beladung des Speichers'!$C$17:$C$300,'Beladung des Speichers'!$A$17:$A$300,A987))</f>
        <v/>
      </c>
      <c r="E987" s="152" t="str">
        <f>IF(ISBLANK('Beladung des Speichers'!A987),"",1/SUMIFS('Beladung des Speichers'!$C$17:$C$300,'Beladung des Speichers'!$A$17:$A$300,A987)*C987*SUMIF($A$17:$A$300,A987,'Beladung des Speichers'!$E$17:$E$300))</f>
        <v/>
      </c>
      <c r="F987" s="153" t="str">
        <f>IF(ISBLANK('Beladung des Speichers'!A987),"",IF(C987=0,"0,00",D987/C987*E987))</f>
        <v/>
      </c>
      <c r="G987" s="154" t="str">
        <f>IF(ISBLANK('Beladung des Speichers'!A987),"",SUMIFS('Beladung des Speichers'!$C$17:$C$300,'Beladung des Speichers'!$A$17:$A$300,A987))</f>
        <v/>
      </c>
      <c r="H987" s="112" t="str">
        <f>IF(ISBLANK('Beladung des Speichers'!A987),"",'Beladung des Speichers'!C987)</f>
        <v/>
      </c>
      <c r="I987" s="155" t="str">
        <f>IF(ISBLANK('Beladung des Speichers'!A987),"",SUMIFS('Beladung des Speichers'!$E$17:$E$1001,'Beladung des Speichers'!$A$17:$A$1001,'Ergebnis (detailliert)'!A987))</f>
        <v/>
      </c>
      <c r="J987" s="113" t="str">
        <f>IF(ISBLANK('Beladung des Speichers'!A987),"",'Beladung des Speichers'!E987)</f>
        <v/>
      </c>
      <c r="K987" s="155" t="str">
        <f>IF(ISBLANK('Beladung des Speichers'!A987),"",SUMIFS('Entladung des Speichers'!$C$17:$C$1001,'Entladung des Speichers'!$A$17:$A$1001,'Ergebnis (detailliert)'!A987))</f>
        <v/>
      </c>
      <c r="L987" s="156" t="str">
        <f t="shared" si="62"/>
        <v/>
      </c>
      <c r="M987" s="156" t="str">
        <f>IF(ISBLANK('Entladung des Speichers'!A987),"",'Entladung des Speichers'!C987)</f>
        <v/>
      </c>
      <c r="N987" s="155" t="str">
        <f>IF(ISBLANK('Beladung des Speichers'!A987),"",SUMIFS('Entladung des Speichers'!$E$17:$E$1001,'Entladung des Speichers'!$A$17:$A$1001,'Ergebnis (detailliert)'!$A$17:$A$300))</f>
        <v/>
      </c>
      <c r="O987" s="113" t="str">
        <f t="shared" si="63"/>
        <v/>
      </c>
      <c r="P987" s="17" t="str">
        <f>IFERROR(IF(A987="","",N987*'Ergebnis (detailliert)'!J987/'Ergebnis (detailliert)'!I987),0)</f>
        <v/>
      </c>
      <c r="Q987" s="95" t="str">
        <f t="shared" si="64"/>
        <v/>
      </c>
      <c r="R987" s="96" t="str">
        <f t="shared" si="65"/>
        <v/>
      </c>
      <c r="S987" s="97" t="str">
        <f>IF(A987="","",IF(LOOKUP(A987,Stammdaten!$A$17:$A$1001,Stammdaten!$G$17:$G$1001)="Nein",0,IF(ISBLANK('Beladung des Speichers'!A987),"",ROUND(MIN(J987,Q987)*-1,2))))</f>
        <v/>
      </c>
    </row>
    <row r="988" spans="1:19" x14ac:dyDescent="0.2">
      <c r="A988" s="98" t="str">
        <f>IF('Beladung des Speichers'!A988="","",'Beladung des Speichers'!A988)</f>
        <v/>
      </c>
      <c r="B988" s="98" t="str">
        <f>IF('Beladung des Speichers'!B988="","",'Beladung des Speichers'!B988)</f>
        <v/>
      </c>
      <c r="C988" s="150" t="str">
        <f>IF(ISBLANK('Beladung des Speichers'!A988),"",SUMIFS('Beladung des Speichers'!$C$17:$C$300,'Beladung des Speichers'!$A$17:$A$300,A988)-SUMIFS('Entladung des Speichers'!$C$17:$C$300,'Entladung des Speichers'!$A$17:$A$300,A988)+SUMIFS(Füllstände!$B$17:$B$299,Füllstände!$A$17:$A$299,A988)-SUMIFS(Füllstände!$C$17:$C$299,Füllstände!$A$17:$A$299,A988))</f>
        <v/>
      </c>
      <c r="D988" s="151" t="str">
        <f>IF(ISBLANK('Beladung des Speichers'!A988),"",C988*'Beladung des Speichers'!C988/SUMIFS('Beladung des Speichers'!$C$17:$C$300,'Beladung des Speichers'!$A$17:$A$300,A988))</f>
        <v/>
      </c>
      <c r="E988" s="152" t="str">
        <f>IF(ISBLANK('Beladung des Speichers'!A988),"",1/SUMIFS('Beladung des Speichers'!$C$17:$C$300,'Beladung des Speichers'!$A$17:$A$300,A988)*C988*SUMIF($A$17:$A$300,A988,'Beladung des Speichers'!$E$17:$E$300))</f>
        <v/>
      </c>
      <c r="F988" s="153" t="str">
        <f>IF(ISBLANK('Beladung des Speichers'!A988),"",IF(C988=0,"0,00",D988/C988*E988))</f>
        <v/>
      </c>
      <c r="G988" s="154" t="str">
        <f>IF(ISBLANK('Beladung des Speichers'!A988),"",SUMIFS('Beladung des Speichers'!$C$17:$C$300,'Beladung des Speichers'!$A$17:$A$300,A988))</f>
        <v/>
      </c>
      <c r="H988" s="112" t="str">
        <f>IF(ISBLANK('Beladung des Speichers'!A988),"",'Beladung des Speichers'!C988)</f>
        <v/>
      </c>
      <c r="I988" s="155" t="str">
        <f>IF(ISBLANK('Beladung des Speichers'!A988),"",SUMIFS('Beladung des Speichers'!$E$17:$E$1001,'Beladung des Speichers'!$A$17:$A$1001,'Ergebnis (detailliert)'!A988))</f>
        <v/>
      </c>
      <c r="J988" s="113" t="str">
        <f>IF(ISBLANK('Beladung des Speichers'!A988),"",'Beladung des Speichers'!E988)</f>
        <v/>
      </c>
      <c r="K988" s="155" t="str">
        <f>IF(ISBLANK('Beladung des Speichers'!A988),"",SUMIFS('Entladung des Speichers'!$C$17:$C$1001,'Entladung des Speichers'!$A$17:$A$1001,'Ergebnis (detailliert)'!A988))</f>
        <v/>
      </c>
      <c r="L988" s="156" t="str">
        <f t="shared" si="62"/>
        <v/>
      </c>
      <c r="M988" s="156" t="str">
        <f>IF(ISBLANK('Entladung des Speichers'!A988),"",'Entladung des Speichers'!C988)</f>
        <v/>
      </c>
      <c r="N988" s="155" t="str">
        <f>IF(ISBLANK('Beladung des Speichers'!A988),"",SUMIFS('Entladung des Speichers'!$E$17:$E$1001,'Entladung des Speichers'!$A$17:$A$1001,'Ergebnis (detailliert)'!$A$17:$A$300))</f>
        <v/>
      </c>
      <c r="O988" s="113" t="str">
        <f t="shared" si="63"/>
        <v/>
      </c>
      <c r="P988" s="17" t="str">
        <f>IFERROR(IF(A988="","",N988*'Ergebnis (detailliert)'!J988/'Ergebnis (detailliert)'!I988),0)</f>
        <v/>
      </c>
      <c r="Q988" s="95" t="str">
        <f t="shared" si="64"/>
        <v/>
      </c>
      <c r="R988" s="96" t="str">
        <f t="shared" si="65"/>
        <v/>
      </c>
      <c r="S988" s="97" t="str">
        <f>IF(A988="","",IF(LOOKUP(A988,Stammdaten!$A$17:$A$1001,Stammdaten!$G$17:$G$1001)="Nein",0,IF(ISBLANK('Beladung des Speichers'!A988),"",ROUND(MIN(J988,Q988)*-1,2))))</f>
        <v/>
      </c>
    </row>
    <row r="989" spans="1:19" x14ac:dyDescent="0.2">
      <c r="A989" s="98" t="str">
        <f>IF('Beladung des Speichers'!A989="","",'Beladung des Speichers'!A989)</f>
        <v/>
      </c>
      <c r="B989" s="98" t="str">
        <f>IF('Beladung des Speichers'!B989="","",'Beladung des Speichers'!B989)</f>
        <v/>
      </c>
      <c r="C989" s="150" t="str">
        <f>IF(ISBLANK('Beladung des Speichers'!A989),"",SUMIFS('Beladung des Speichers'!$C$17:$C$300,'Beladung des Speichers'!$A$17:$A$300,A989)-SUMIFS('Entladung des Speichers'!$C$17:$C$300,'Entladung des Speichers'!$A$17:$A$300,A989)+SUMIFS(Füllstände!$B$17:$B$299,Füllstände!$A$17:$A$299,A989)-SUMIFS(Füllstände!$C$17:$C$299,Füllstände!$A$17:$A$299,A989))</f>
        <v/>
      </c>
      <c r="D989" s="151" t="str">
        <f>IF(ISBLANK('Beladung des Speichers'!A989),"",C989*'Beladung des Speichers'!C989/SUMIFS('Beladung des Speichers'!$C$17:$C$300,'Beladung des Speichers'!$A$17:$A$300,A989))</f>
        <v/>
      </c>
      <c r="E989" s="152" t="str">
        <f>IF(ISBLANK('Beladung des Speichers'!A989),"",1/SUMIFS('Beladung des Speichers'!$C$17:$C$300,'Beladung des Speichers'!$A$17:$A$300,A989)*C989*SUMIF($A$17:$A$300,A989,'Beladung des Speichers'!$E$17:$E$300))</f>
        <v/>
      </c>
      <c r="F989" s="153" t="str">
        <f>IF(ISBLANK('Beladung des Speichers'!A989),"",IF(C989=0,"0,00",D989/C989*E989))</f>
        <v/>
      </c>
      <c r="G989" s="154" t="str">
        <f>IF(ISBLANK('Beladung des Speichers'!A989),"",SUMIFS('Beladung des Speichers'!$C$17:$C$300,'Beladung des Speichers'!$A$17:$A$300,A989))</f>
        <v/>
      </c>
      <c r="H989" s="112" t="str">
        <f>IF(ISBLANK('Beladung des Speichers'!A989),"",'Beladung des Speichers'!C989)</f>
        <v/>
      </c>
      <c r="I989" s="155" t="str">
        <f>IF(ISBLANK('Beladung des Speichers'!A989),"",SUMIFS('Beladung des Speichers'!$E$17:$E$1001,'Beladung des Speichers'!$A$17:$A$1001,'Ergebnis (detailliert)'!A989))</f>
        <v/>
      </c>
      <c r="J989" s="113" t="str">
        <f>IF(ISBLANK('Beladung des Speichers'!A989),"",'Beladung des Speichers'!E989)</f>
        <v/>
      </c>
      <c r="K989" s="155" t="str">
        <f>IF(ISBLANK('Beladung des Speichers'!A989),"",SUMIFS('Entladung des Speichers'!$C$17:$C$1001,'Entladung des Speichers'!$A$17:$A$1001,'Ergebnis (detailliert)'!A989))</f>
        <v/>
      </c>
      <c r="L989" s="156" t="str">
        <f t="shared" si="62"/>
        <v/>
      </c>
      <c r="M989" s="156" t="str">
        <f>IF(ISBLANK('Entladung des Speichers'!A989),"",'Entladung des Speichers'!C989)</f>
        <v/>
      </c>
      <c r="N989" s="155" t="str">
        <f>IF(ISBLANK('Beladung des Speichers'!A989),"",SUMIFS('Entladung des Speichers'!$E$17:$E$1001,'Entladung des Speichers'!$A$17:$A$1001,'Ergebnis (detailliert)'!$A$17:$A$300))</f>
        <v/>
      </c>
      <c r="O989" s="113" t="str">
        <f t="shared" si="63"/>
        <v/>
      </c>
      <c r="P989" s="17" t="str">
        <f>IFERROR(IF(A989="","",N989*'Ergebnis (detailliert)'!J989/'Ergebnis (detailliert)'!I989),0)</f>
        <v/>
      </c>
      <c r="Q989" s="95" t="str">
        <f t="shared" si="64"/>
        <v/>
      </c>
      <c r="R989" s="96" t="str">
        <f t="shared" si="65"/>
        <v/>
      </c>
      <c r="S989" s="97" t="str">
        <f>IF(A989="","",IF(LOOKUP(A989,Stammdaten!$A$17:$A$1001,Stammdaten!$G$17:$G$1001)="Nein",0,IF(ISBLANK('Beladung des Speichers'!A989),"",ROUND(MIN(J989,Q989)*-1,2))))</f>
        <v/>
      </c>
    </row>
    <row r="990" spans="1:19" x14ac:dyDescent="0.2">
      <c r="A990" s="98" t="str">
        <f>IF('Beladung des Speichers'!A990="","",'Beladung des Speichers'!A990)</f>
        <v/>
      </c>
      <c r="B990" s="98" t="str">
        <f>IF('Beladung des Speichers'!B990="","",'Beladung des Speichers'!B990)</f>
        <v/>
      </c>
      <c r="C990" s="150" t="str">
        <f>IF(ISBLANK('Beladung des Speichers'!A990),"",SUMIFS('Beladung des Speichers'!$C$17:$C$300,'Beladung des Speichers'!$A$17:$A$300,A990)-SUMIFS('Entladung des Speichers'!$C$17:$C$300,'Entladung des Speichers'!$A$17:$A$300,A990)+SUMIFS(Füllstände!$B$17:$B$299,Füllstände!$A$17:$A$299,A990)-SUMIFS(Füllstände!$C$17:$C$299,Füllstände!$A$17:$A$299,A990))</f>
        <v/>
      </c>
      <c r="D990" s="151" t="str">
        <f>IF(ISBLANK('Beladung des Speichers'!A990),"",C990*'Beladung des Speichers'!C990/SUMIFS('Beladung des Speichers'!$C$17:$C$300,'Beladung des Speichers'!$A$17:$A$300,A990))</f>
        <v/>
      </c>
      <c r="E990" s="152" t="str">
        <f>IF(ISBLANK('Beladung des Speichers'!A990),"",1/SUMIFS('Beladung des Speichers'!$C$17:$C$300,'Beladung des Speichers'!$A$17:$A$300,A990)*C990*SUMIF($A$17:$A$300,A990,'Beladung des Speichers'!$E$17:$E$300))</f>
        <v/>
      </c>
      <c r="F990" s="153" t="str">
        <f>IF(ISBLANK('Beladung des Speichers'!A990),"",IF(C990=0,"0,00",D990/C990*E990))</f>
        <v/>
      </c>
      <c r="G990" s="154" t="str">
        <f>IF(ISBLANK('Beladung des Speichers'!A990),"",SUMIFS('Beladung des Speichers'!$C$17:$C$300,'Beladung des Speichers'!$A$17:$A$300,A990))</f>
        <v/>
      </c>
      <c r="H990" s="112" t="str">
        <f>IF(ISBLANK('Beladung des Speichers'!A990),"",'Beladung des Speichers'!C990)</f>
        <v/>
      </c>
      <c r="I990" s="155" t="str">
        <f>IF(ISBLANK('Beladung des Speichers'!A990),"",SUMIFS('Beladung des Speichers'!$E$17:$E$1001,'Beladung des Speichers'!$A$17:$A$1001,'Ergebnis (detailliert)'!A990))</f>
        <v/>
      </c>
      <c r="J990" s="113" t="str">
        <f>IF(ISBLANK('Beladung des Speichers'!A990),"",'Beladung des Speichers'!E990)</f>
        <v/>
      </c>
      <c r="K990" s="155" t="str">
        <f>IF(ISBLANK('Beladung des Speichers'!A990),"",SUMIFS('Entladung des Speichers'!$C$17:$C$1001,'Entladung des Speichers'!$A$17:$A$1001,'Ergebnis (detailliert)'!A990))</f>
        <v/>
      </c>
      <c r="L990" s="156" t="str">
        <f t="shared" si="62"/>
        <v/>
      </c>
      <c r="M990" s="156" t="str">
        <f>IF(ISBLANK('Entladung des Speichers'!A990),"",'Entladung des Speichers'!C990)</f>
        <v/>
      </c>
      <c r="N990" s="155" t="str">
        <f>IF(ISBLANK('Beladung des Speichers'!A990),"",SUMIFS('Entladung des Speichers'!$E$17:$E$1001,'Entladung des Speichers'!$A$17:$A$1001,'Ergebnis (detailliert)'!$A$17:$A$300))</f>
        <v/>
      </c>
      <c r="O990" s="113" t="str">
        <f t="shared" si="63"/>
        <v/>
      </c>
      <c r="P990" s="17" t="str">
        <f>IFERROR(IF(A990="","",N990*'Ergebnis (detailliert)'!J990/'Ergebnis (detailliert)'!I990),0)</f>
        <v/>
      </c>
      <c r="Q990" s="95" t="str">
        <f t="shared" si="64"/>
        <v/>
      </c>
      <c r="R990" s="96" t="str">
        <f t="shared" si="65"/>
        <v/>
      </c>
      <c r="S990" s="97" t="str">
        <f>IF(A990="","",IF(LOOKUP(A990,Stammdaten!$A$17:$A$1001,Stammdaten!$G$17:$G$1001)="Nein",0,IF(ISBLANK('Beladung des Speichers'!A990),"",ROUND(MIN(J990,Q990)*-1,2))))</f>
        <v/>
      </c>
    </row>
    <row r="991" spans="1:19" x14ac:dyDescent="0.2">
      <c r="A991" s="98" t="str">
        <f>IF('Beladung des Speichers'!A991="","",'Beladung des Speichers'!A991)</f>
        <v/>
      </c>
      <c r="B991" s="98" t="str">
        <f>IF('Beladung des Speichers'!B991="","",'Beladung des Speichers'!B991)</f>
        <v/>
      </c>
      <c r="C991" s="150" t="str">
        <f>IF(ISBLANK('Beladung des Speichers'!A991),"",SUMIFS('Beladung des Speichers'!$C$17:$C$300,'Beladung des Speichers'!$A$17:$A$300,A991)-SUMIFS('Entladung des Speichers'!$C$17:$C$300,'Entladung des Speichers'!$A$17:$A$300,A991)+SUMIFS(Füllstände!$B$17:$B$299,Füllstände!$A$17:$A$299,A991)-SUMIFS(Füllstände!$C$17:$C$299,Füllstände!$A$17:$A$299,A991))</f>
        <v/>
      </c>
      <c r="D991" s="151" t="str">
        <f>IF(ISBLANK('Beladung des Speichers'!A991),"",C991*'Beladung des Speichers'!C991/SUMIFS('Beladung des Speichers'!$C$17:$C$300,'Beladung des Speichers'!$A$17:$A$300,A991))</f>
        <v/>
      </c>
      <c r="E991" s="152" t="str">
        <f>IF(ISBLANK('Beladung des Speichers'!A991),"",1/SUMIFS('Beladung des Speichers'!$C$17:$C$300,'Beladung des Speichers'!$A$17:$A$300,A991)*C991*SUMIF($A$17:$A$300,A991,'Beladung des Speichers'!$E$17:$E$300))</f>
        <v/>
      </c>
      <c r="F991" s="153" t="str">
        <f>IF(ISBLANK('Beladung des Speichers'!A991),"",IF(C991=0,"0,00",D991/C991*E991))</f>
        <v/>
      </c>
      <c r="G991" s="154" t="str">
        <f>IF(ISBLANK('Beladung des Speichers'!A991),"",SUMIFS('Beladung des Speichers'!$C$17:$C$300,'Beladung des Speichers'!$A$17:$A$300,A991))</f>
        <v/>
      </c>
      <c r="H991" s="112" t="str">
        <f>IF(ISBLANK('Beladung des Speichers'!A991),"",'Beladung des Speichers'!C991)</f>
        <v/>
      </c>
      <c r="I991" s="155" t="str">
        <f>IF(ISBLANK('Beladung des Speichers'!A991),"",SUMIFS('Beladung des Speichers'!$E$17:$E$1001,'Beladung des Speichers'!$A$17:$A$1001,'Ergebnis (detailliert)'!A991))</f>
        <v/>
      </c>
      <c r="J991" s="113" t="str">
        <f>IF(ISBLANK('Beladung des Speichers'!A991),"",'Beladung des Speichers'!E991)</f>
        <v/>
      </c>
      <c r="K991" s="155" t="str">
        <f>IF(ISBLANK('Beladung des Speichers'!A991),"",SUMIFS('Entladung des Speichers'!$C$17:$C$1001,'Entladung des Speichers'!$A$17:$A$1001,'Ergebnis (detailliert)'!A991))</f>
        <v/>
      </c>
      <c r="L991" s="156" t="str">
        <f t="shared" si="62"/>
        <v/>
      </c>
      <c r="M991" s="156" t="str">
        <f>IF(ISBLANK('Entladung des Speichers'!A991),"",'Entladung des Speichers'!C991)</f>
        <v/>
      </c>
      <c r="N991" s="155" t="str">
        <f>IF(ISBLANK('Beladung des Speichers'!A991),"",SUMIFS('Entladung des Speichers'!$E$17:$E$1001,'Entladung des Speichers'!$A$17:$A$1001,'Ergebnis (detailliert)'!$A$17:$A$300))</f>
        <v/>
      </c>
      <c r="O991" s="113" t="str">
        <f t="shared" si="63"/>
        <v/>
      </c>
      <c r="P991" s="17" t="str">
        <f>IFERROR(IF(A991="","",N991*'Ergebnis (detailliert)'!J991/'Ergebnis (detailliert)'!I991),0)</f>
        <v/>
      </c>
      <c r="Q991" s="95" t="str">
        <f t="shared" si="64"/>
        <v/>
      </c>
      <c r="R991" s="96" t="str">
        <f t="shared" si="65"/>
        <v/>
      </c>
      <c r="S991" s="97" t="str">
        <f>IF(A991="","",IF(LOOKUP(A991,Stammdaten!$A$17:$A$1001,Stammdaten!$G$17:$G$1001)="Nein",0,IF(ISBLANK('Beladung des Speichers'!A991),"",ROUND(MIN(J991,Q991)*-1,2))))</f>
        <v/>
      </c>
    </row>
    <row r="992" spans="1:19" x14ac:dyDescent="0.2">
      <c r="A992" s="98" t="str">
        <f>IF('Beladung des Speichers'!A992="","",'Beladung des Speichers'!A992)</f>
        <v/>
      </c>
      <c r="B992" s="98" t="str">
        <f>IF('Beladung des Speichers'!B992="","",'Beladung des Speichers'!B992)</f>
        <v/>
      </c>
      <c r="C992" s="150" t="str">
        <f>IF(ISBLANK('Beladung des Speichers'!A992),"",SUMIFS('Beladung des Speichers'!$C$17:$C$300,'Beladung des Speichers'!$A$17:$A$300,A992)-SUMIFS('Entladung des Speichers'!$C$17:$C$300,'Entladung des Speichers'!$A$17:$A$300,A992)+SUMIFS(Füllstände!$B$17:$B$299,Füllstände!$A$17:$A$299,A992)-SUMIFS(Füllstände!$C$17:$C$299,Füllstände!$A$17:$A$299,A992))</f>
        <v/>
      </c>
      <c r="D992" s="151" t="str">
        <f>IF(ISBLANK('Beladung des Speichers'!A992),"",C992*'Beladung des Speichers'!C992/SUMIFS('Beladung des Speichers'!$C$17:$C$300,'Beladung des Speichers'!$A$17:$A$300,A992))</f>
        <v/>
      </c>
      <c r="E992" s="152" t="str">
        <f>IF(ISBLANK('Beladung des Speichers'!A992),"",1/SUMIFS('Beladung des Speichers'!$C$17:$C$300,'Beladung des Speichers'!$A$17:$A$300,A992)*C992*SUMIF($A$17:$A$300,A992,'Beladung des Speichers'!$E$17:$E$300))</f>
        <v/>
      </c>
      <c r="F992" s="153" t="str">
        <f>IF(ISBLANK('Beladung des Speichers'!A992),"",IF(C992=0,"0,00",D992/C992*E992))</f>
        <v/>
      </c>
      <c r="G992" s="154" t="str">
        <f>IF(ISBLANK('Beladung des Speichers'!A992),"",SUMIFS('Beladung des Speichers'!$C$17:$C$300,'Beladung des Speichers'!$A$17:$A$300,A992))</f>
        <v/>
      </c>
      <c r="H992" s="112" t="str">
        <f>IF(ISBLANK('Beladung des Speichers'!A992),"",'Beladung des Speichers'!C992)</f>
        <v/>
      </c>
      <c r="I992" s="155" t="str">
        <f>IF(ISBLANK('Beladung des Speichers'!A992),"",SUMIFS('Beladung des Speichers'!$E$17:$E$1001,'Beladung des Speichers'!$A$17:$A$1001,'Ergebnis (detailliert)'!A992))</f>
        <v/>
      </c>
      <c r="J992" s="113" t="str">
        <f>IF(ISBLANK('Beladung des Speichers'!A992),"",'Beladung des Speichers'!E992)</f>
        <v/>
      </c>
      <c r="K992" s="155" t="str">
        <f>IF(ISBLANK('Beladung des Speichers'!A992),"",SUMIFS('Entladung des Speichers'!$C$17:$C$1001,'Entladung des Speichers'!$A$17:$A$1001,'Ergebnis (detailliert)'!A992))</f>
        <v/>
      </c>
      <c r="L992" s="156" t="str">
        <f t="shared" si="62"/>
        <v/>
      </c>
      <c r="M992" s="156" t="str">
        <f>IF(ISBLANK('Entladung des Speichers'!A992),"",'Entladung des Speichers'!C992)</f>
        <v/>
      </c>
      <c r="N992" s="155" t="str">
        <f>IF(ISBLANK('Beladung des Speichers'!A992),"",SUMIFS('Entladung des Speichers'!$E$17:$E$1001,'Entladung des Speichers'!$A$17:$A$1001,'Ergebnis (detailliert)'!$A$17:$A$300))</f>
        <v/>
      </c>
      <c r="O992" s="113" t="str">
        <f t="shared" si="63"/>
        <v/>
      </c>
      <c r="P992" s="17" t="str">
        <f>IFERROR(IF(A992="","",N992*'Ergebnis (detailliert)'!J992/'Ergebnis (detailliert)'!I992),0)</f>
        <v/>
      </c>
      <c r="Q992" s="95" t="str">
        <f t="shared" si="64"/>
        <v/>
      </c>
      <c r="R992" s="96" t="str">
        <f t="shared" si="65"/>
        <v/>
      </c>
      <c r="S992" s="97" t="str">
        <f>IF(A992="","",IF(LOOKUP(A992,Stammdaten!$A$17:$A$1001,Stammdaten!$G$17:$G$1001)="Nein",0,IF(ISBLANK('Beladung des Speichers'!A992),"",ROUND(MIN(J992,Q992)*-1,2))))</f>
        <v/>
      </c>
    </row>
    <row r="993" spans="1:19" x14ac:dyDescent="0.2">
      <c r="A993" s="98" t="str">
        <f>IF('Beladung des Speichers'!A993="","",'Beladung des Speichers'!A993)</f>
        <v/>
      </c>
      <c r="B993" s="98" t="str">
        <f>IF('Beladung des Speichers'!B993="","",'Beladung des Speichers'!B993)</f>
        <v/>
      </c>
      <c r="C993" s="150" t="str">
        <f>IF(ISBLANK('Beladung des Speichers'!A993),"",SUMIFS('Beladung des Speichers'!$C$17:$C$300,'Beladung des Speichers'!$A$17:$A$300,A993)-SUMIFS('Entladung des Speichers'!$C$17:$C$300,'Entladung des Speichers'!$A$17:$A$300,A993)+SUMIFS(Füllstände!$B$17:$B$299,Füllstände!$A$17:$A$299,A993)-SUMIFS(Füllstände!$C$17:$C$299,Füllstände!$A$17:$A$299,A993))</f>
        <v/>
      </c>
      <c r="D993" s="151" t="str">
        <f>IF(ISBLANK('Beladung des Speichers'!A993),"",C993*'Beladung des Speichers'!C993/SUMIFS('Beladung des Speichers'!$C$17:$C$300,'Beladung des Speichers'!$A$17:$A$300,A993))</f>
        <v/>
      </c>
      <c r="E993" s="152" t="str">
        <f>IF(ISBLANK('Beladung des Speichers'!A993),"",1/SUMIFS('Beladung des Speichers'!$C$17:$C$300,'Beladung des Speichers'!$A$17:$A$300,A993)*C993*SUMIF($A$17:$A$300,A993,'Beladung des Speichers'!$E$17:$E$300))</f>
        <v/>
      </c>
      <c r="F993" s="153" t="str">
        <f>IF(ISBLANK('Beladung des Speichers'!A993),"",IF(C993=0,"0,00",D993/C993*E993))</f>
        <v/>
      </c>
      <c r="G993" s="154" t="str">
        <f>IF(ISBLANK('Beladung des Speichers'!A993),"",SUMIFS('Beladung des Speichers'!$C$17:$C$300,'Beladung des Speichers'!$A$17:$A$300,A993))</f>
        <v/>
      </c>
      <c r="H993" s="112" t="str">
        <f>IF(ISBLANK('Beladung des Speichers'!A993),"",'Beladung des Speichers'!C993)</f>
        <v/>
      </c>
      <c r="I993" s="155" t="str">
        <f>IF(ISBLANK('Beladung des Speichers'!A993),"",SUMIFS('Beladung des Speichers'!$E$17:$E$1001,'Beladung des Speichers'!$A$17:$A$1001,'Ergebnis (detailliert)'!A993))</f>
        <v/>
      </c>
      <c r="J993" s="113" t="str">
        <f>IF(ISBLANK('Beladung des Speichers'!A993),"",'Beladung des Speichers'!E993)</f>
        <v/>
      </c>
      <c r="K993" s="155" t="str">
        <f>IF(ISBLANK('Beladung des Speichers'!A993),"",SUMIFS('Entladung des Speichers'!$C$17:$C$1001,'Entladung des Speichers'!$A$17:$A$1001,'Ergebnis (detailliert)'!A993))</f>
        <v/>
      </c>
      <c r="L993" s="156" t="str">
        <f t="shared" si="62"/>
        <v/>
      </c>
      <c r="M993" s="156" t="str">
        <f>IF(ISBLANK('Entladung des Speichers'!A993),"",'Entladung des Speichers'!C993)</f>
        <v/>
      </c>
      <c r="N993" s="155" t="str">
        <f>IF(ISBLANK('Beladung des Speichers'!A993),"",SUMIFS('Entladung des Speichers'!$E$17:$E$1001,'Entladung des Speichers'!$A$17:$A$1001,'Ergebnis (detailliert)'!$A$17:$A$300))</f>
        <v/>
      </c>
      <c r="O993" s="113" t="str">
        <f t="shared" si="63"/>
        <v/>
      </c>
      <c r="P993" s="17" t="str">
        <f>IFERROR(IF(A993="","",N993*'Ergebnis (detailliert)'!J993/'Ergebnis (detailliert)'!I993),0)</f>
        <v/>
      </c>
      <c r="Q993" s="95" t="str">
        <f t="shared" si="64"/>
        <v/>
      </c>
      <c r="R993" s="96" t="str">
        <f t="shared" si="65"/>
        <v/>
      </c>
      <c r="S993" s="97" t="str">
        <f>IF(A993="","",IF(LOOKUP(A993,Stammdaten!$A$17:$A$1001,Stammdaten!$G$17:$G$1001)="Nein",0,IF(ISBLANK('Beladung des Speichers'!A993),"",ROUND(MIN(J993,Q993)*-1,2))))</f>
        <v/>
      </c>
    </row>
    <row r="994" spans="1:19" x14ac:dyDescent="0.2">
      <c r="A994" s="98" t="str">
        <f>IF('Beladung des Speichers'!A994="","",'Beladung des Speichers'!A994)</f>
        <v/>
      </c>
      <c r="B994" s="98" t="str">
        <f>IF('Beladung des Speichers'!B994="","",'Beladung des Speichers'!B994)</f>
        <v/>
      </c>
      <c r="C994" s="150" t="str">
        <f>IF(ISBLANK('Beladung des Speichers'!A994),"",SUMIFS('Beladung des Speichers'!$C$17:$C$300,'Beladung des Speichers'!$A$17:$A$300,A994)-SUMIFS('Entladung des Speichers'!$C$17:$C$300,'Entladung des Speichers'!$A$17:$A$300,A994)+SUMIFS(Füllstände!$B$17:$B$299,Füllstände!$A$17:$A$299,A994)-SUMIFS(Füllstände!$C$17:$C$299,Füllstände!$A$17:$A$299,A994))</f>
        <v/>
      </c>
      <c r="D994" s="151" t="str">
        <f>IF(ISBLANK('Beladung des Speichers'!A994),"",C994*'Beladung des Speichers'!C994/SUMIFS('Beladung des Speichers'!$C$17:$C$300,'Beladung des Speichers'!$A$17:$A$300,A994))</f>
        <v/>
      </c>
      <c r="E994" s="152" t="str">
        <f>IF(ISBLANK('Beladung des Speichers'!A994),"",1/SUMIFS('Beladung des Speichers'!$C$17:$C$300,'Beladung des Speichers'!$A$17:$A$300,A994)*C994*SUMIF($A$17:$A$300,A994,'Beladung des Speichers'!$E$17:$E$300))</f>
        <v/>
      </c>
      <c r="F994" s="153" t="str">
        <f>IF(ISBLANK('Beladung des Speichers'!A994),"",IF(C994=0,"0,00",D994/C994*E994))</f>
        <v/>
      </c>
      <c r="G994" s="154" t="str">
        <f>IF(ISBLANK('Beladung des Speichers'!A994),"",SUMIFS('Beladung des Speichers'!$C$17:$C$300,'Beladung des Speichers'!$A$17:$A$300,A994))</f>
        <v/>
      </c>
      <c r="H994" s="112" t="str">
        <f>IF(ISBLANK('Beladung des Speichers'!A994),"",'Beladung des Speichers'!C994)</f>
        <v/>
      </c>
      <c r="I994" s="155" t="str">
        <f>IF(ISBLANK('Beladung des Speichers'!A994),"",SUMIFS('Beladung des Speichers'!$E$17:$E$1001,'Beladung des Speichers'!$A$17:$A$1001,'Ergebnis (detailliert)'!A994))</f>
        <v/>
      </c>
      <c r="J994" s="113" t="str">
        <f>IF(ISBLANK('Beladung des Speichers'!A994),"",'Beladung des Speichers'!E994)</f>
        <v/>
      </c>
      <c r="K994" s="155" t="str">
        <f>IF(ISBLANK('Beladung des Speichers'!A994),"",SUMIFS('Entladung des Speichers'!$C$17:$C$1001,'Entladung des Speichers'!$A$17:$A$1001,'Ergebnis (detailliert)'!A994))</f>
        <v/>
      </c>
      <c r="L994" s="156" t="str">
        <f t="shared" si="62"/>
        <v/>
      </c>
      <c r="M994" s="156" t="str">
        <f>IF(ISBLANK('Entladung des Speichers'!A994),"",'Entladung des Speichers'!C994)</f>
        <v/>
      </c>
      <c r="N994" s="155" t="str">
        <f>IF(ISBLANK('Beladung des Speichers'!A994),"",SUMIFS('Entladung des Speichers'!$E$17:$E$1001,'Entladung des Speichers'!$A$17:$A$1001,'Ergebnis (detailliert)'!$A$17:$A$300))</f>
        <v/>
      </c>
      <c r="O994" s="113" t="str">
        <f t="shared" si="63"/>
        <v/>
      </c>
      <c r="P994" s="17" t="str">
        <f>IFERROR(IF(A994="","",N994*'Ergebnis (detailliert)'!J994/'Ergebnis (detailliert)'!I994),0)</f>
        <v/>
      </c>
      <c r="Q994" s="95" t="str">
        <f t="shared" si="64"/>
        <v/>
      </c>
      <c r="R994" s="96" t="str">
        <f t="shared" si="65"/>
        <v/>
      </c>
      <c r="S994" s="97" t="str">
        <f>IF(A994="","",IF(LOOKUP(A994,Stammdaten!$A$17:$A$1001,Stammdaten!$G$17:$G$1001)="Nein",0,IF(ISBLANK('Beladung des Speichers'!A994),"",ROUND(MIN(J994,Q994)*-1,2))))</f>
        <v/>
      </c>
    </row>
    <row r="995" spans="1:19" x14ac:dyDescent="0.2">
      <c r="A995" s="98" t="str">
        <f>IF('Beladung des Speichers'!A995="","",'Beladung des Speichers'!A995)</f>
        <v/>
      </c>
      <c r="B995" s="98" t="str">
        <f>IF('Beladung des Speichers'!B995="","",'Beladung des Speichers'!B995)</f>
        <v/>
      </c>
      <c r="C995" s="150" t="str">
        <f>IF(ISBLANK('Beladung des Speichers'!A995),"",SUMIFS('Beladung des Speichers'!$C$17:$C$300,'Beladung des Speichers'!$A$17:$A$300,A995)-SUMIFS('Entladung des Speichers'!$C$17:$C$300,'Entladung des Speichers'!$A$17:$A$300,A995)+SUMIFS(Füllstände!$B$17:$B$299,Füllstände!$A$17:$A$299,A995)-SUMIFS(Füllstände!$C$17:$C$299,Füllstände!$A$17:$A$299,A995))</f>
        <v/>
      </c>
      <c r="D995" s="151" t="str">
        <f>IF(ISBLANK('Beladung des Speichers'!A995),"",C995*'Beladung des Speichers'!C995/SUMIFS('Beladung des Speichers'!$C$17:$C$300,'Beladung des Speichers'!$A$17:$A$300,A995))</f>
        <v/>
      </c>
      <c r="E995" s="152" t="str">
        <f>IF(ISBLANK('Beladung des Speichers'!A995),"",1/SUMIFS('Beladung des Speichers'!$C$17:$C$300,'Beladung des Speichers'!$A$17:$A$300,A995)*C995*SUMIF($A$17:$A$300,A995,'Beladung des Speichers'!$E$17:$E$300))</f>
        <v/>
      </c>
      <c r="F995" s="153" t="str">
        <f>IF(ISBLANK('Beladung des Speichers'!A995),"",IF(C995=0,"0,00",D995/C995*E995))</f>
        <v/>
      </c>
      <c r="G995" s="154" t="str">
        <f>IF(ISBLANK('Beladung des Speichers'!A995),"",SUMIFS('Beladung des Speichers'!$C$17:$C$300,'Beladung des Speichers'!$A$17:$A$300,A995))</f>
        <v/>
      </c>
      <c r="H995" s="112" t="str">
        <f>IF(ISBLANK('Beladung des Speichers'!A995),"",'Beladung des Speichers'!C995)</f>
        <v/>
      </c>
      <c r="I995" s="155" t="str">
        <f>IF(ISBLANK('Beladung des Speichers'!A995),"",SUMIFS('Beladung des Speichers'!$E$17:$E$1001,'Beladung des Speichers'!$A$17:$A$1001,'Ergebnis (detailliert)'!A995))</f>
        <v/>
      </c>
      <c r="J995" s="113" t="str">
        <f>IF(ISBLANK('Beladung des Speichers'!A995),"",'Beladung des Speichers'!E995)</f>
        <v/>
      </c>
      <c r="K995" s="155" t="str">
        <f>IF(ISBLANK('Beladung des Speichers'!A995),"",SUMIFS('Entladung des Speichers'!$C$17:$C$1001,'Entladung des Speichers'!$A$17:$A$1001,'Ergebnis (detailliert)'!A995))</f>
        <v/>
      </c>
      <c r="L995" s="156" t="str">
        <f t="shared" si="62"/>
        <v/>
      </c>
      <c r="M995" s="156" t="str">
        <f>IF(ISBLANK('Entladung des Speichers'!A995),"",'Entladung des Speichers'!C995)</f>
        <v/>
      </c>
      <c r="N995" s="155" t="str">
        <f>IF(ISBLANK('Beladung des Speichers'!A995),"",SUMIFS('Entladung des Speichers'!$E$17:$E$1001,'Entladung des Speichers'!$A$17:$A$1001,'Ergebnis (detailliert)'!$A$17:$A$300))</f>
        <v/>
      </c>
      <c r="O995" s="113" t="str">
        <f t="shared" si="63"/>
        <v/>
      </c>
      <c r="P995" s="17" t="str">
        <f>IFERROR(IF(A995="","",N995*'Ergebnis (detailliert)'!J995/'Ergebnis (detailliert)'!I995),0)</f>
        <v/>
      </c>
      <c r="Q995" s="95" t="str">
        <f t="shared" si="64"/>
        <v/>
      </c>
      <c r="R995" s="96" t="str">
        <f t="shared" si="65"/>
        <v/>
      </c>
      <c r="S995" s="97" t="str">
        <f>IF(A995="","",IF(LOOKUP(A995,Stammdaten!$A$17:$A$1001,Stammdaten!$G$17:$G$1001)="Nein",0,IF(ISBLANK('Beladung des Speichers'!A995),"",ROUND(MIN(J995,Q995)*-1,2))))</f>
        <v/>
      </c>
    </row>
    <row r="996" spans="1:19" x14ac:dyDescent="0.2">
      <c r="A996" s="98" t="str">
        <f>IF('Beladung des Speichers'!A996="","",'Beladung des Speichers'!A996)</f>
        <v/>
      </c>
      <c r="B996" s="98" t="str">
        <f>IF('Beladung des Speichers'!B996="","",'Beladung des Speichers'!B996)</f>
        <v/>
      </c>
      <c r="C996" s="150" t="str">
        <f>IF(ISBLANK('Beladung des Speichers'!A996),"",SUMIFS('Beladung des Speichers'!$C$17:$C$300,'Beladung des Speichers'!$A$17:$A$300,A996)-SUMIFS('Entladung des Speichers'!$C$17:$C$300,'Entladung des Speichers'!$A$17:$A$300,A996)+SUMIFS(Füllstände!$B$17:$B$299,Füllstände!$A$17:$A$299,A996)-SUMIFS(Füllstände!$C$17:$C$299,Füllstände!$A$17:$A$299,A996))</f>
        <v/>
      </c>
      <c r="D996" s="151" t="str">
        <f>IF(ISBLANK('Beladung des Speichers'!A996),"",C996*'Beladung des Speichers'!C996/SUMIFS('Beladung des Speichers'!$C$17:$C$300,'Beladung des Speichers'!$A$17:$A$300,A996))</f>
        <v/>
      </c>
      <c r="E996" s="152" t="str">
        <f>IF(ISBLANK('Beladung des Speichers'!A996),"",1/SUMIFS('Beladung des Speichers'!$C$17:$C$300,'Beladung des Speichers'!$A$17:$A$300,A996)*C996*SUMIF($A$17:$A$300,A996,'Beladung des Speichers'!$E$17:$E$300))</f>
        <v/>
      </c>
      <c r="F996" s="153" t="str">
        <f>IF(ISBLANK('Beladung des Speichers'!A996),"",IF(C996=0,"0,00",D996/C996*E996))</f>
        <v/>
      </c>
      <c r="G996" s="154" t="str">
        <f>IF(ISBLANK('Beladung des Speichers'!A996),"",SUMIFS('Beladung des Speichers'!$C$17:$C$300,'Beladung des Speichers'!$A$17:$A$300,A996))</f>
        <v/>
      </c>
      <c r="H996" s="112" t="str">
        <f>IF(ISBLANK('Beladung des Speichers'!A996),"",'Beladung des Speichers'!C996)</f>
        <v/>
      </c>
      <c r="I996" s="155" t="str">
        <f>IF(ISBLANK('Beladung des Speichers'!A996),"",SUMIFS('Beladung des Speichers'!$E$17:$E$1001,'Beladung des Speichers'!$A$17:$A$1001,'Ergebnis (detailliert)'!A996))</f>
        <v/>
      </c>
      <c r="J996" s="113" t="str">
        <f>IF(ISBLANK('Beladung des Speichers'!A996),"",'Beladung des Speichers'!E996)</f>
        <v/>
      </c>
      <c r="K996" s="155" t="str">
        <f>IF(ISBLANK('Beladung des Speichers'!A996),"",SUMIFS('Entladung des Speichers'!$C$17:$C$1001,'Entladung des Speichers'!$A$17:$A$1001,'Ergebnis (detailliert)'!A996))</f>
        <v/>
      </c>
      <c r="L996" s="156" t="str">
        <f t="shared" si="62"/>
        <v/>
      </c>
      <c r="M996" s="156" t="str">
        <f>IF(ISBLANK('Entladung des Speichers'!A996),"",'Entladung des Speichers'!C996)</f>
        <v/>
      </c>
      <c r="N996" s="155" t="str">
        <f>IF(ISBLANK('Beladung des Speichers'!A996),"",SUMIFS('Entladung des Speichers'!$E$17:$E$1001,'Entladung des Speichers'!$A$17:$A$1001,'Ergebnis (detailliert)'!$A$17:$A$300))</f>
        <v/>
      </c>
      <c r="O996" s="113" t="str">
        <f t="shared" si="63"/>
        <v/>
      </c>
      <c r="P996" s="17" t="str">
        <f>IFERROR(IF(A996="","",N996*'Ergebnis (detailliert)'!J996/'Ergebnis (detailliert)'!I996),0)</f>
        <v/>
      </c>
      <c r="Q996" s="95" t="str">
        <f t="shared" si="64"/>
        <v/>
      </c>
      <c r="R996" s="96" t="str">
        <f t="shared" si="65"/>
        <v/>
      </c>
      <c r="S996" s="97" t="str">
        <f>IF(A996="","",IF(LOOKUP(A996,Stammdaten!$A$17:$A$1001,Stammdaten!$G$17:$G$1001)="Nein",0,IF(ISBLANK('Beladung des Speichers'!A996),"",ROUND(MIN(J996,Q996)*-1,2))))</f>
        <v/>
      </c>
    </row>
    <row r="997" spans="1:19" x14ac:dyDescent="0.2">
      <c r="A997" s="98" t="str">
        <f>IF('Beladung des Speichers'!A997="","",'Beladung des Speichers'!A997)</f>
        <v/>
      </c>
      <c r="B997" s="98" t="str">
        <f>IF('Beladung des Speichers'!B997="","",'Beladung des Speichers'!B997)</f>
        <v/>
      </c>
      <c r="C997" s="150" t="str">
        <f>IF(ISBLANK('Beladung des Speichers'!A997),"",SUMIFS('Beladung des Speichers'!$C$17:$C$300,'Beladung des Speichers'!$A$17:$A$300,A997)-SUMIFS('Entladung des Speichers'!$C$17:$C$300,'Entladung des Speichers'!$A$17:$A$300,A997)+SUMIFS(Füllstände!$B$17:$B$299,Füllstände!$A$17:$A$299,A997)-SUMIFS(Füllstände!$C$17:$C$299,Füllstände!$A$17:$A$299,A997))</f>
        <v/>
      </c>
      <c r="D997" s="151" t="str">
        <f>IF(ISBLANK('Beladung des Speichers'!A997),"",C997*'Beladung des Speichers'!C997/SUMIFS('Beladung des Speichers'!$C$17:$C$300,'Beladung des Speichers'!$A$17:$A$300,A997))</f>
        <v/>
      </c>
      <c r="E997" s="152" t="str">
        <f>IF(ISBLANK('Beladung des Speichers'!A997),"",1/SUMIFS('Beladung des Speichers'!$C$17:$C$300,'Beladung des Speichers'!$A$17:$A$300,A997)*C997*SUMIF($A$17:$A$300,A997,'Beladung des Speichers'!$E$17:$E$300))</f>
        <v/>
      </c>
      <c r="F997" s="153" t="str">
        <f>IF(ISBLANK('Beladung des Speichers'!A997),"",IF(C997=0,"0,00",D997/C997*E997))</f>
        <v/>
      </c>
      <c r="G997" s="154" t="str">
        <f>IF(ISBLANK('Beladung des Speichers'!A997),"",SUMIFS('Beladung des Speichers'!$C$17:$C$300,'Beladung des Speichers'!$A$17:$A$300,A997))</f>
        <v/>
      </c>
      <c r="H997" s="112" t="str">
        <f>IF(ISBLANK('Beladung des Speichers'!A997),"",'Beladung des Speichers'!C997)</f>
        <v/>
      </c>
      <c r="I997" s="155" t="str">
        <f>IF(ISBLANK('Beladung des Speichers'!A997),"",SUMIFS('Beladung des Speichers'!$E$17:$E$1001,'Beladung des Speichers'!$A$17:$A$1001,'Ergebnis (detailliert)'!A997))</f>
        <v/>
      </c>
      <c r="J997" s="113" t="str">
        <f>IF(ISBLANK('Beladung des Speichers'!A997),"",'Beladung des Speichers'!E997)</f>
        <v/>
      </c>
      <c r="K997" s="155" t="str">
        <f>IF(ISBLANK('Beladung des Speichers'!A997),"",SUMIFS('Entladung des Speichers'!$C$17:$C$1001,'Entladung des Speichers'!$A$17:$A$1001,'Ergebnis (detailliert)'!A997))</f>
        <v/>
      </c>
      <c r="L997" s="156" t="str">
        <f t="shared" si="62"/>
        <v/>
      </c>
      <c r="M997" s="156" t="str">
        <f>IF(ISBLANK('Entladung des Speichers'!A997),"",'Entladung des Speichers'!C997)</f>
        <v/>
      </c>
      <c r="N997" s="155" t="str">
        <f>IF(ISBLANK('Beladung des Speichers'!A997),"",SUMIFS('Entladung des Speichers'!$E$17:$E$1001,'Entladung des Speichers'!$A$17:$A$1001,'Ergebnis (detailliert)'!$A$17:$A$300))</f>
        <v/>
      </c>
      <c r="O997" s="113" t="str">
        <f t="shared" si="63"/>
        <v/>
      </c>
      <c r="P997" s="17" t="str">
        <f>IFERROR(IF(A997="","",N997*'Ergebnis (detailliert)'!J997/'Ergebnis (detailliert)'!I997),0)</f>
        <v/>
      </c>
      <c r="Q997" s="95" t="str">
        <f t="shared" si="64"/>
        <v/>
      </c>
      <c r="R997" s="96" t="str">
        <f t="shared" si="65"/>
        <v/>
      </c>
      <c r="S997" s="97" t="str">
        <f>IF(A997="","",IF(LOOKUP(A997,Stammdaten!$A$17:$A$1001,Stammdaten!$G$17:$G$1001)="Nein",0,IF(ISBLANK('Beladung des Speichers'!A997),"",ROUND(MIN(J997,Q997)*-1,2))))</f>
        <v/>
      </c>
    </row>
    <row r="998" spans="1:19" x14ac:dyDescent="0.2">
      <c r="A998" s="98" t="str">
        <f>IF('Beladung des Speichers'!A998="","",'Beladung des Speichers'!A998)</f>
        <v/>
      </c>
      <c r="B998" s="98" t="str">
        <f>IF('Beladung des Speichers'!B998="","",'Beladung des Speichers'!B998)</f>
        <v/>
      </c>
      <c r="C998" s="150" t="str">
        <f>IF(ISBLANK('Beladung des Speichers'!A998),"",SUMIFS('Beladung des Speichers'!$C$17:$C$300,'Beladung des Speichers'!$A$17:$A$300,A998)-SUMIFS('Entladung des Speichers'!$C$17:$C$300,'Entladung des Speichers'!$A$17:$A$300,A998)+SUMIFS(Füllstände!$B$17:$B$299,Füllstände!$A$17:$A$299,A998)-SUMIFS(Füllstände!$C$17:$C$299,Füllstände!$A$17:$A$299,A998))</f>
        <v/>
      </c>
      <c r="D998" s="151" t="str">
        <f>IF(ISBLANK('Beladung des Speichers'!A998),"",C998*'Beladung des Speichers'!C998/SUMIFS('Beladung des Speichers'!$C$17:$C$300,'Beladung des Speichers'!$A$17:$A$300,A998))</f>
        <v/>
      </c>
      <c r="E998" s="152" t="str">
        <f>IF(ISBLANK('Beladung des Speichers'!A998),"",1/SUMIFS('Beladung des Speichers'!$C$17:$C$300,'Beladung des Speichers'!$A$17:$A$300,A998)*C998*SUMIF($A$17:$A$300,A998,'Beladung des Speichers'!$E$17:$E$300))</f>
        <v/>
      </c>
      <c r="F998" s="153" t="str">
        <f>IF(ISBLANK('Beladung des Speichers'!A998),"",IF(C998=0,"0,00",D998/C998*E998))</f>
        <v/>
      </c>
      <c r="G998" s="154" t="str">
        <f>IF(ISBLANK('Beladung des Speichers'!A998),"",SUMIFS('Beladung des Speichers'!$C$17:$C$300,'Beladung des Speichers'!$A$17:$A$300,A998))</f>
        <v/>
      </c>
      <c r="H998" s="112" t="str">
        <f>IF(ISBLANK('Beladung des Speichers'!A998),"",'Beladung des Speichers'!C998)</f>
        <v/>
      </c>
      <c r="I998" s="155" t="str">
        <f>IF(ISBLANK('Beladung des Speichers'!A998),"",SUMIFS('Beladung des Speichers'!$E$17:$E$1001,'Beladung des Speichers'!$A$17:$A$1001,'Ergebnis (detailliert)'!A998))</f>
        <v/>
      </c>
      <c r="J998" s="113" t="str">
        <f>IF(ISBLANK('Beladung des Speichers'!A998),"",'Beladung des Speichers'!E998)</f>
        <v/>
      </c>
      <c r="K998" s="155" t="str">
        <f>IF(ISBLANK('Beladung des Speichers'!A998),"",SUMIFS('Entladung des Speichers'!$C$17:$C$1001,'Entladung des Speichers'!$A$17:$A$1001,'Ergebnis (detailliert)'!A998))</f>
        <v/>
      </c>
      <c r="L998" s="156" t="str">
        <f t="shared" si="62"/>
        <v/>
      </c>
      <c r="M998" s="156" t="str">
        <f>IF(ISBLANK('Entladung des Speichers'!A998),"",'Entladung des Speichers'!C998)</f>
        <v/>
      </c>
      <c r="N998" s="155" t="str">
        <f>IF(ISBLANK('Beladung des Speichers'!A998),"",SUMIFS('Entladung des Speichers'!$E$17:$E$1001,'Entladung des Speichers'!$A$17:$A$1001,'Ergebnis (detailliert)'!$A$17:$A$300))</f>
        <v/>
      </c>
      <c r="O998" s="113" t="str">
        <f t="shared" si="63"/>
        <v/>
      </c>
      <c r="P998" s="17" t="str">
        <f>IFERROR(IF(A998="","",N998*'Ergebnis (detailliert)'!J998/'Ergebnis (detailliert)'!I998),0)</f>
        <v/>
      </c>
      <c r="Q998" s="95" t="str">
        <f t="shared" si="64"/>
        <v/>
      </c>
      <c r="R998" s="96" t="str">
        <f t="shared" si="65"/>
        <v/>
      </c>
      <c r="S998" s="97" t="str">
        <f>IF(A998="","",IF(LOOKUP(A998,Stammdaten!$A$17:$A$1001,Stammdaten!$G$17:$G$1001)="Nein",0,IF(ISBLANK('Beladung des Speichers'!A998),"",ROUND(MIN(J998,Q998)*-1,2))))</f>
        <v/>
      </c>
    </row>
    <row r="999" spans="1:19" x14ac:dyDescent="0.2">
      <c r="A999" s="98" t="str">
        <f>IF('Beladung des Speichers'!A999="","",'Beladung des Speichers'!A999)</f>
        <v/>
      </c>
      <c r="B999" s="98" t="str">
        <f>IF('Beladung des Speichers'!B999="","",'Beladung des Speichers'!B999)</f>
        <v/>
      </c>
      <c r="C999" s="150" t="str">
        <f>IF(ISBLANK('Beladung des Speichers'!A999),"",SUMIFS('Beladung des Speichers'!$C$17:$C$300,'Beladung des Speichers'!$A$17:$A$300,A999)-SUMIFS('Entladung des Speichers'!$C$17:$C$300,'Entladung des Speichers'!$A$17:$A$300,A999)+SUMIFS(Füllstände!$B$17:$B$299,Füllstände!$A$17:$A$299,A999)-SUMIFS(Füllstände!$C$17:$C$299,Füllstände!$A$17:$A$299,A999))</f>
        <v/>
      </c>
      <c r="D999" s="151" t="str">
        <f>IF(ISBLANK('Beladung des Speichers'!A999),"",C999*'Beladung des Speichers'!C999/SUMIFS('Beladung des Speichers'!$C$17:$C$300,'Beladung des Speichers'!$A$17:$A$300,A999))</f>
        <v/>
      </c>
      <c r="E999" s="152" t="str">
        <f>IF(ISBLANK('Beladung des Speichers'!A999),"",1/SUMIFS('Beladung des Speichers'!$C$17:$C$300,'Beladung des Speichers'!$A$17:$A$300,A999)*C999*SUMIF($A$17:$A$300,A999,'Beladung des Speichers'!$E$17:$E$300))</f>
        <v/>
      </c>
      <c r="F999" s="153" t="str">
        <f>IF(ISBLANK('Beladung des Speichers'!A999),"",IF(C999=0,"0,00",D999/C999*E999))</f>
        <v/>
      </c>
      <c r="G999" s="154" t="str">
        <f>IF(ISBLANK('Beladung des Speichers'!A999),"",SUMIFS('Beladung des Speichers'!$C$17:$C$300,'Beladung des Speichers'!$A$17:$A$300,A999))</f>
        <v/>
      </c>
      <c r="H999" s="112" t="str">
        <f>IF(ISBLANK('Beladung des Speichers'!A999),"",'Beladung des Speichers'!C999)</f>
        <v/>
      </c>
      <c r="I999" s="155" t="str">
        <f>IF(ISBLANK('Beladung des Speichers'!A999),"",SUMIFS('Beladung des Speichers'!$E$17:$E$1001,'Beladung des Speichers'!$A$17:$A$1001,'Ergebnis (detailliert)'!A999))</f>
        <v/>
      </c>
      <c r="J999" s="113" t="str">
        <f>IF(ISBLANK('Beladung des Speichers'!A999),"",'Beladung des Speichers'!E999)</f>
        <v/>
      </c>
      <c r="K999" s="155" t="str">
        <f>IF(ISBLANK('Beladung des Speichers'!A999),"",SUMIFS('Entladung des Speichers'!$C$17:$C$1001,'Entladung des Speichers'!$A$17:$A$1001,'Ergebnis (detailliert)'!A999))</f>
        <v/>
      </c>
      <c r="L999" s="156" t="str">
        <f t="shared" si="62"/>
        <v/>
      </c>
      <c r="M999" s="156" t="str">
        <f>IF(ISBLANK('Entladung des Speichers'!A999),"",'Entladung des Speichers'!C999)</f>
        <v/>
      </c>
      <c r="N999" s="155" t="str">
        <f>IF(ISBLANK('Beladung des Speichers'!A999),"",SUMIFS('Entladung des Speichers'!$E$17:$E$1001,'Entladung des Speichers'!$A$17:$A$1001,'Ergebnis (detailliert)'!$A$17:$A$300))</f>
        <v/>
      </c>
      <c r="O999" s="113" t="str">
        <f t="shared" si="63"/>
        <v/>
      </c>
      <c r="P999" s="17" t="str">
        <f>IFERROR(IF(A999="","",N999*'Ergebnis (detailliert)'!J999/'Ergebnis (detailliert)'!I999),0)</f>
        <v/>
      </c>
      <c r="Q999" s="95" t="str">
        <f t="shared" si="64"/>
        <v/>
      </c>
      <c r="R999" s="96" t="str">
        <f t="shared" si="65"/>
        <v/>
      </c>
      <c r="S999" s="97" t="str">
        <f>IF(A999="","",IF(LOOKUP(A999,Stammdaten!$A$17:$A$1001,Stammdaten!$G$17:$G$1001)="Nein",0,IF(ISBLANK('Beladung des Speichers'!A999),"",ROUND(MIN(J999,Q999)*-1,2))))</f>
        <v/>
      </c>
    </row>
    <row r="1000" spans="1:19" x14ac:dyDescent="0.2">
      <c r="A1000" s="98" t="str">
        <f>IF('Beladung des Speichers'!A1000="","",'Beladung des Speichers'!A1000)</f>
        <v/>
      </c>
      <c r="B1000" s="98" t="str">
        <f>IF('Beladung des Speichers'!B1000="","",'Beladung des Speichers'!B1000)</f>
        <v/>
      </c>
      <c r="C1000" s="150" t="str">
        <f>IF(ISBLANK('Beladung des Speichers'!A1000),"",SUMIFS('Beladung des Speichers'!$C$17:$C$300,'Beladung des Speichers'!$A$17:$A$300,A1000)-SUMIFS('Entladung des Speichers'!$C$17:$C$300,'Entladung des Speichers'!$A$17:$A$300,A1000)+SUMIFS(Füllstände!$B$17:$B$299,Füllstände!$A$17:$A$299,A1000)-SUMIFS(Füllstände!$C$17:$C$299,Füllstände!$A$17:$A$299,A1000))</f>
        <v/>
      </c>
      <c r="D1000" s="151" t="str">
        <f>IF(ISBLANK('Beladung des Speichers'!A1000),"",C1000*'Beladung des Speichers'!C1000/SUMIFS('Beladung des Speichers'!$C$17:$C$300,'Beladung des Speichers'!$A$17:$A$300,A1000))</f>
        <v/>
      </c>
      <c r="E1000" s="152" t="str">
        <f>IF(ISBLANK('Beladung des Speichers'!A1000),"",1/SUMIFS('Beladung des Speichers'!$C$17:$C$300,'Beladung des Speichers'!$A$17:$A$300,A1000)*C1000*SUMIF($A$17:$A$300,A1000,'Beladung des Speichers'!$E$17:$E$300))</f>
        <v/>
      </c>
      <c r="F1000" s="153" t="str">
        <f>IF(ISBLANK('Beladung des Speichers'!A1000),"",IF(C1000=0,"0,00",D1000/C1000*E1000))</f>
        <v/>
      </c>
      <c r="G1000" s="154" t="str">
        <f>IF(ISBLANK('Beladung des Speichers'!A1000),"",SUMIFS('Beladung des Speichers'!$C$17:$C$300,'Beladung des Speichers'!$A$17:$A$300,A1000))</f>
        <v/>
      </c>
      <c r="H1000" s="112" t="str">
        <f>IF(ISBLANK('Beladung des Speichers'!A1000),"",'Beladung des Speichers'!C1000)</f>
        <v/>
      </c>
      <c r="I1000" s="155" t="str">
        <f>IF(ISBLANK('Beladung des Speichers'!A1000),"",SUMIFS('Beladung des Speichers'!$E$17:$E$1001,'Beladung des Speichers'!$A$17:$A$1001,'Ergebnis (detailliert)'!A1000))</f>
        <v/>
      </c>
      <c r="J1000" s="113" t="str">
        <f>IF(ISBLANK('Beladung des Speichers'!A1000),"",'Beladung des Speichers'!E1000)</f>
        <v/>
      </c>
      <c r="K1000" s="155" t="str">
        <f>IF(ISBLANK('Beladung des Speichers'!A1000),"",SUMIFS('Entladung des Speichers'!$C$17:$C$1001,'Entladung des Speichers'!$A$17:$A$1001,'Ergebnis (detailliert)'!A1000))</f>
        <v/>
      </c>
      <c r="L1000" s="156" t="str">
        <f t="shared" si="62"/>
        <v/>
      </c>
      <c r="M1000" s="156" t="str">
        <f>IF(ISBLANK('Entladung des Speichers'!A1000),"",'Entladung des Speichers'!C1000)</f>
        <v/>
      </c>
      <c r="N1000" s="155" t="str">
        <f>IF(ISBLANK('Beladung des Speichers'!A1000),"",SUMIFS('Entladung des Speichers'!$E$17:$E$1001,'Entladung des Speichers'!$A$17:$A$1001,'Ergebnis (detailliert)'!$A$17:$A$300))</f>
        <v/>
      </c>
      <c r="O1000" s="113" t="str">
        <f t="shared" si="63"/>
        <v/>
      </c>
      <c r="P1000" s="17" t="str">
        <f>IFERROR(IF(A1000="","",N1000*'Ergebnis (detailliert)'!J1000/'Ergebnis (detailliert)'!I1000),0)</f>
        <v/>
      </c>
      <c r="Q1000" s="95" t="str">
        <f t="shared" si="64"/>
        <v/>
      </c>
      <c r="R1000" s="96" t="str">
        <f t="shared" si="65"/>
        <v/>
      </c>
      <c r="S1000" s="97" t="str">
        <f>IF(A1000="","",IF(LOOKUP(A1000,Stammdaten!$A$17:$A$1001,Stammdaten!$G$17:$G$1001)="Nein",0,IF(ISBLANK('Beladung des Speichers'!A1000),"",ROUND(MIN(J1000,Q1000)*-1,2))))</f>
        <v/>
      </c>
    </row>
    <row r="1001" spans="1:19" ht="15" thickBot="1" x14ac:dyDescent="0.25">
      <c r="A1001" s="104" t="str">
        <f>IF('Beladung des Speichers'!A1001="","",'Beladung des Speichers'!A1001)</f>
        <v/>
      </c>
      <c r="B1001" s="98" t="str">
        <f>IF('Beladung des Speichers'!B1001="","",'Beladung des Speichers'!B1001)</f>
        <v/>
      </c>
      <c r="C1001" s="150" t="str">
        <f>IF(ISBLANK('Beladung des Speichers'!A1001),"",SUMIFS('Beladung des Speichers'!$C$17:$C$300,'Beladung des Speichers'!$A$17:$A$300,A1001)-SUMIFS('Entladung des Speichers'!$C$17:$C$300,'Entladung des Speichers'!$A$17:$A$300,A1001)+SUMIFS(Füllstände!$B$17:$B$299,Füllstände!$A$17:$A$299,A1001)-SUMIFS(Füllstände!$C$17:$C$299,Füllstände!$A$17:$A$299,A1001))</f>
        <v/>
      </c>
      <c r="D1001" s="151" t="str">
        <f>IF(ISBLANK('Beladung des Speichers'!A1001),"",C1001*'Beladung des Speichers'!C1001/SUMIFS('Beladung des Speichers'!$C$17:$C$300,'Beladung des Speichers'!$A$17:$A$300,A1001))</f>
        <v/>
      </c>
      <c r="E1001" s="152" t="str">
        <f>IF(ISBLANK('Beladung des Speichers'!A1001),"",1/SUMIFS('Beladung des Speichers'!$C$17:$C$300,'Beladung des Speichers'!$A$17:$A$300,A1001)*C1001*SUMIF($A$17:$A$300,A1001,'Beladung des Speichers'!$E$17:$E$300))</f>
        <v/>
      </c>
      <c r="F1001" s="153" t="str">
        <f>IF(ISBLANK('Beladung des Speichers'!A1001),"",IF(C1001=0,"0,00",D1001/C1001*E1001))</f>
        <v/>
      </c>
      <c r="G1001" s="154" t="str">
        <f>IF(ISBLANK('Beladung des Speichers'!A1001),"",SUMIFS('Beladung des Speichers'!$C$17:$C$300,'Beladung des Speichers'!$A$17:$A$300,A1001))</f>
        <v/>
      </c>
      <c r="H1001" s="112" t="str">
        <f>IF(ISBLANK('Beladung des Speichers'!A1001),"",'Beladung des Speichers'!C1001)</f>
        <v/>
      </c>
      <c r="I1001" s="155" t="str">
        <f>IF(ISBLANK('Beladung des Speichers'!A1001),"",SUMIFS('Beladung des Speichers'!$E$17:$E$1001,'Beladung des Speichers'!$A$17:$A$1001,'Ergebnis (detailliert)'!A1001))</f>
        <v/>
      </c>
      <c r="J1001" s="113" t="str">
        <f>IF(ISBLANK('Beladung des Speichers'!A1001),"",'Beladung des Speichers'!E1001)</f>
        <v/>
      </c>
      <c r="K1001" s="155" t="str">
        <f>IF(ISBLANK('Beladung des Speichers'!A1001),"",SUMIFS('Entladung des Speichers'!$C$17:$C$1001,'Entladung des Speichers'!$A$17:$A$1001,'Ergebnis (detailliert)'!A1001))</f>
        <v/>
      </c>
      <c r="L1001" s="156" t="str">
        <f t="shared" si="62"/>
        <v/>
      </c>
      <c r="M1001" s="156" t="str">
        <f>IF(ISBLANK('Entladung des Speichers'!A1001),"",'Entladung des Speichers'!C1001)</f>
        <v/>
      </c>
      <c r="N1001" s="155" t="str">
        <f>IF(ISBLANK('Beladung des Speichers'!A1001),"",SUMIFS('Entladung des Speichers'!$E$17:$E$1001,'Entladung des Speichers'!$A$17:$A$1001,'Ergebnis (detailliert)'!$A$17:$A$300))</f>
        <v/>
      </c>
      <c r="O1001" s="113" t="str">
        <f t="shared" si="63"/>
        <v/>
      </c>
      <c r="P1001" s="17" t="str">
        <f>IFERROR(IF(A1001="","",N1001*'Ergebnis (detailliert)'!J1001/'Ergebnis (detailliert)'!I1001),0)</f>
        <v/>
      </c>
      <c r="Q1001" s="95" t="str">
        <f t="shared" si="64"/>
        <v/>
      </c>
      <c r="R1001" s="96" t="str">
        <f t="shared" si="65"/>
        <v/>
      </c>
      <c r="S1001" s="97" t="str">
        <f>IF(A1001="","",IF(LOOKUP(A1001,Stammdaten!$A$17:$A$1001,Stammdaten!$G$17:$G$1001)="Nein",0,IF(ISBLANK('Beladung des Speichers'!A1001),"",ROUND(MIN(J1001,Q1001)*-1,2))))</f>
        <v/>
      </c>
    </row>
  </sheetData>
  <sheetProtection algorithmName="SHA-512" hashValue="lbNTj4LutnHAyrQ0rjpePTHEVd0H7uIpFcO2I1jH80pi1nlftif21W5vHwd9tDXiX7En7Ndu/X4tVYPCuVVzdw==" saltValue="mfwRgSMGdoKZwy0GsnRTFg==" spinCount="100000" sheet="1" selectLockedCells="1"/>
  <mergeCells count="6">
    <mergeCell ref="C14:F14"/>
    <mergeCell ref="R14:S14"/>
    <mergeCell ref="K14:M14"/>
    <mergeCell ref="N14:Q14"/>
    <mergeCell ref="G14:H14"/>
    <mergeCell ref="I14:J14"/>
  </mergeCells>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86"/>
  <sheetViews>
    <sheetView workbookViewId="0">
      <selection activeCell="F18" sqref="F18"/>
    </sheetView>
  </sheetViews>
  <sheetFormatPr baseColWidth="10" defaultRowHeight="14.25" x14ac:dyDescent="0.2"/>
  <cols>
    <col min="1" max="1" width="34.75" customWidth="1"/>
    <col min="2" max="2" width="6.125" customWidth="1"/>
    <col min="3" max="3" width="27.375" customWidth="1"/>
    <col min="4" max="4" width="11" customWidth="1"/>
    <col min="5" max="5" width="17.75" customWidth="1"/>
    <col min="7" max="7" width="11.5"/>
    <col min="8" max="8" width="22.75" customWidth="1"/>
    <col min="10" max="10" width="40.375" customWidth="1"/>
    <col min="11" max="11" width="37.25" bestFit="1" customWidth="1"/>
  </cols>
  <sheetData>
    <row r="1" spans="1:12" ht="28.5" x14ac:dyDescent="0.2">
      <c r="A1" t="s">
        <v>68</v>
      </c>
      <c r="B1" t="s">
        <v>12</v>
      </c>
      <c r="C1" t="s">
        <v>20</v>
      </c>
      <c r="E1" t="s">
        <v>70</v>
      </c>
      <c r="F1">
        <v>2019</v>
      </c>
      <c r="G1">
        <v>0.41599999999999998</v>
      </c>
      <c r="H1" t="s">
        <v>68</v>
      </c>
      <c r="J1" s="3" t="s">
        <v>71</v>
      </c>
      <c r="K1" s="1" t="str">
        <f>"Beladung aus dem Netz der "&amp;Stammdaten!F3</f>
        <v xml:space="preserve">Beladung aus dem Netz der </v>
      </c>
      <c r="L1" s="1"/>
    </row>
    <row r="2" spans="1:12" x14ac:dyDescent="0.2">
      <c r="A2" t="s">
        <v>65</v>
      </c>
      <c r="B2" t="s">
        <v>13</v>
      </c>
      <c r="C2" t="s">
        <v>21</v>
      </c>
      <c r="F2">
        <v>2020</v>
      </c>
      <c r="G2" s="120">
        <v>0.41599999999999998</v>
      </c>
      <c r="H2" t="s">
        <v>65</v>
      </c>
      <c r="J2" s="2">
        <v>1.1000000000000001</v>
      </c>
      <c r="K2" s="1" t="s">
        <v>80</v>
      </c>
    </row>
    <row r="3" spans="1:12" x14ac:dyDescent="0.2">
      <c r="A3" s="157" t="s">
        <v>87</v>
      </c>
      <c r="C3" t="s">
        <v>22</v>
      </c>
      <c r="E3" t="s">
        <v>24</v>
      </c>
      <c r="F3">
        <v>2021</v>
      </c>
      <c r="G3">
        <v>0.39500000000000002</v>
      </c>
      <c r="H3" t="s">
        <v>69</v>
      </c>
      <c r="K3" s="1" t="s">
        <v>76</v>
      </c>
    </row>
    <row r="4" spans="1:12" x14ac:dyDescent="0.2">
      <c r="C4" t="s">
        <v>23</v>
      </c>
      <c r="E4" t="s">
        <v>25</v>
      </c>
      <c r="F4">
        <v>2022</v>
      </c>
      <c r="G4">
        <v>0.41899999999999998</v>
      </c>
      <c r="K4" s="1" t="str">
        <f>IF(Q4="","",IF(Q4=Stammdaten!#REF!,Q4,IF(Q4=Stammdaten!#REF!,Q4,"Beladung aus dem Netz der "&amp;Q4)))</f>
        <v/>
      </c>
    </row>
    <row r="5" spans="1:12" x14ac:dyDescent="0.2">
      <c r="E5" t="s">
        <v>26</v>
      </c>
      <c r="F5">
        <v>2023</v>
      </c>
      <c r="G5">
        <v>0.59099999999999997</v>
      </c>
      <c r="K5" s="1" t="str">
        <f>IF(Q5="","",IF(Q5=Stammdaten!#REF!,Q5,IF(Q5=Stammdaten!#REF!,Q5,"Beladung aus dem Netz der "&amp;Q5)))</f>
        <v/>
      </c>
    </row>
    <row r="6" spans="1:12" x14ac:dyDescent="0.2">
      <c r="E6" t="s">
        <v>27</v>
      </c>
      <c r="F6">
        <v>2024</v>
      </c>
      <c r="G6">
        <v>0.65600000000000003</v>
      </c>
      <c r="K6" s="1" t="str">
        <f>IF(Q6="","",IF(Q6=Stammdaten!#REF!,Q6,IF(Q6=Stammdaten!#REF!,Q6,"Beladung aus dem Netz der "&amp;Q6)))</f>
        <v/>
      </c>
    </row>
    <row r="7" spans="1:12" x14ac:dyDescent="0.2">
      <c r="E7" t="s">
        <v>28</v>
      </c>
      <c r="F7">
        <v>2025</v>
      </c>
      <c r="G7">
        <v>0.81599999999999995</v>
      </c>
      <c r="K7" s="1" t="str">
        <f>IF(Q7="","",IF(Q7=Stammdaten!#REF!,Q7,IF(Q7=Stammdaten!#REF!,Q7,"Beladung aus dem Netz der "&amp;Q7)))</f>
        <v/>
      </c>
    </row>
    <row r="8" spans="1:12" x14ac:dyDescent="0.2">
      <c r="E8" t="s">
        <v>29</v>
      </c>
      <c r="K8" s="1" t="str">
        <f>IF(Q8="","",IF(Q8=Stammdaten!#REF!,Q8,IF(Q8=Stammdaten!#REF!,Q8,"Beladung aus dem Netz der "&amp;Q8)))</f>
        <v/>
      </c>
    </row>
    <row r="9" spans="1:12" x14ac:dyDescent="0.2">
      <c r="E9" t="s">
        <v>30</v>
      </c>
      <c r="K9" s="1" t="str">
        <f>IF(Q9="","",IF(Q9=Stammdaten!#REF!,Q9,IF(Q9=Stammdaten!#REF!,Q9,"Beladung aus dem Netz der "&amp;Q9)))</f>
        <v/>
      </c>
    </row>
    <row r="10" spans="1:12" x14ac:dyDescent="0.2">
      <c r="E10" t="s">
        <v>31</v>
      </c>
      <c r="K10" s="1" t="str">
        <f>IF(Q10="","",IF(Q10=Stammdaten!#REF!,Q10,IF(Q10=Stammdaten!#REF!,Q10,"Beladung aus dem Netz der "&amp;Q10)))</f>
        <v/>
      </c>
    </row>
    <row r="11" spans="1:12" x14ac:dyDescent="0.2">
      <c r="E11" t="s">
        <v>32</v>
      </c>
      <c r="K11" s="1" t="str">
        <f>IF(Q11="","",IF(Q11=Stammdaten!#REF!,Q11,IF(Q11=Stammdaten!#REF!,Q11,"Beladung aus dem Netz der "&amp;Q11)))</f>
        <v/>
      </c>
    </row>
    <row r="12" spans="1:12" x14ac:dyDescent="0.2">
      <c r="E12" t="s">
        <v>33</v>
      </c>
      <c r="K12" s="1" t="str">
        <f>IF(Q12="","",IF(Q12=Stammdaten!#REF!,Q12,IF(Q12=Stammdaten!#REF!,Q12,"Beladung aus dem Netz der "&amp;Q12)))</f>
        <v/>
      </c>
    </row>
    <row r="13" spans="1:12" x14ac:dyDescent="0.2">
      <c r="E13" t="s">
        <v>34</v>
      </c>
      <c r="K13" s="1" t="str">
        <f>IF(Q13="","",IF(Q13=Stammdaten!#REF!,Q13,IF(Q13=Stammdaten!#REF!,Q13,"Beladung aus dem Netz der "&amp;Q13)))</f>
        <v/>
      </c>
    </row>
    <row r="14" spans="1:12" x14ac:dyDescent="0.2">
      <c r="E14" t="s">
        <v>35</v>
      </c>
      <c r="K14" s="1" t="str">
        <f>IF(Q14="","",IF(Q14=Stammdaten!#REF!,Q14,IF(Q14=Stammdaten!#REF!,Q14,"Beladung aus dem Netz der "&amp;Q14)))</f>
        <v/>
      </c>
    </row>
    <row r="15" spans="1:12" x14ac:dyDescent="0.2">
      <c r="K15" s="1" t="str">
        <f>IF(Q15="","",IF(Q15=Stammdaten!#REF!,Q15,IF(Q15=Stammdaten!#REF!,Q15,"Beladung aus dem Netz der "&amp;Q15)))</f>
        <v/>
      </c>
    </row>
    <row r="16" spans="1:12" x14ac:dyDescent="0.2">
      <c r="K16" s="1" t="str">
        <f>IF(Q16="","",IF(Q16=Stammdaten!#REF!,Q16,IF(Q16=Stammdaten!#REF!,Q16,"Beladung aus dem Netz der "&amp;Q16)))</f>
        <v/>
      </c>
    </row>
    <row r="17" spans="11:11" x14ac:dyDescent="0.2">
      <c r="K17" s="1" t="str">
        <f>IF(Q17="","",IF(Q17=Stammdaten!#REF!,Q17,IF(Q17=Stammdaten!#REF!,Q17,"Beladung aus dem Netz der "&amp;Q17)))</f>
        <v/>
      </c>
    </row>
    <row r="18" spans="11:11" x14ac:dyDescent="0.2">
      <c r="K18" s="1" t="str">
        <f>IF(Q18="","",IF(Q18=Stammdaten!#REF!,Q18,IF(Q18=Stammdaten!#REF!,Q18,"Beladung aus dem Netz der "&amp;Q18)))</f>
        <v/>
      </c>
    </row>
    <row r="19" spans="11:11" x14ac:dyDescent="0.2">
      <c r="K19" s="1" t="str">
        <f>IF(Q19="","",IF(Q19=Stammdaten!#REF!,Q19,IF(Q19=Stammdaten!#REF!,Q19,"Beladung aus dem Netz der "&amp;Q19)))</f>
        <v/>
      </c>
    </row>
    <row r="20" spans="11:11" x14ac:dyDescent="0.2">
      <c r="K20" s="1" t="str">
        <f>IF(Q20="","",IF(Q20=Stammdaten!#REF!,Q20,IF(Q20=Stammdaten!#REF!,Q20,"Beladung aus dem Netz der "&amp;Q20)))</f>
        <v/>
      </c>
    </row>
    <row r="21" spans="11:11" x14ac:dyDescent="0.2">
      <c r="K21" s="1" t="str">
        <f>IF(Q21="","",IF(Q21=Stammdaten!#REF!,Q21,IF(Q21=Stammdaten!#REF!,Q21,"Beladung aus dem Netz der "&amp;Q21)))</f>
        <v/>
      </c>
    </row>
    <row r="22" spans="11:11" x14ac:dyDescent="0.2">
      <c r="K22" s="1" t="str">
        <f>IF(Q22="","",IF(Q22=Stammdaten!#REF!,Q22,IF(Q22=Stammdaten!#REF!,Q22,"Beladung aus dem Netz der "&amp;Q22)))</f>
        <v/>
      </c>
    </row>
    <row r="23" spans="11:11" x14ac:dyDescent="0.2">
      <c r="K23" s="1" t="str">
        <f>IF(Q23="","",IF(Q23=Stammdaten!#REF!,Q23,IF(Q23=Stammdaten!#REF!,Q23,"Beladung aus dem Netz der "&amp;Q23)))</f>
        <v/>
      </c>
    </row>
    <row r="24" spans="11:11" x14ac:dyDescent="0.2">
      <c r="K24" s="1" t="str">
        <f>IF(Q24="","",IF(Q24=Stammdaten!#REF!,Q24,IF(Q24=Stammdaten!#REF!,Q24,"Beladung aus dem Netz der "&amp;Q24)))</f>
        <v/>
      </c>
    </row>
    <row r="25" spans="11:11" x14ac:dyDescent="0.2">
      <c r="K25" s="1" t="str">
        <f>IF(Q25="","",IF(Q25=Stammdaten!#REF!,Q25,IF(Q25=Stammdaten!#REF!,Q25,"Beladung aus dem Netz der "&amp;Q25)))</f>
        <v/>
      </c>
    </row>
    <row r="26" spans="11:11" x14ac:dyDescent="0.2">
      <c r="K26" s="1" t="str">
        <f>IF(Q26="","",IF(Q26=Stammdaten!#REF!,Q26,IF(Q26=Stammdaten!#REF!,Q26,"Beladung aus dem Netz der "&amp;Q26)))</f>
        <v/>
      </c>
    </row>
    <row r="27" spans="11:11" x14ac:dyDescent="0.2">
      <c r="K27" s="1" t="str">
        <f>IF(Q27="","",IF(Q27=Stammdaten!#REF!,Q27,IF(Q27=Stammdaten!#REF!,Q27,"Beladung aus dem Netz der "&amp;Q27)))</f>
        <v/>
      </c>
    </row>
    <row r="28" spans="11:11" x14ac:dyDescent="0.2">
      <c r="K28" s="1" t="str">
        <f>IF(Q28="","",IF(Q28=Stammdaten!#REF!,Q28,IF(Q28=Stammdaten!#REF!,Q28,"Beladung aus dem Netz der "&amp;Q28)))</f>
        <v/>
      </c>
    </row>
    <row r="29" spans="11:11" x14ac:dyDescent="0.2">
      <c r="K29" s="1" t="str">
        <f>IF(Q29="","",IF(Q29=Stammdaten!#REF!,Q29,IF(Q29=Stammdaten!#REF!,Q29,"Beladung aus dem Netz der "&amp;Q29)))</f>
        <v/>
      </c>
    </row>
    <row r="30" spans="11:11" x14ac:dyDescent="0.2">
      <c r="K30" s="1" t="str">
        <f>IF(Q30="","",IF(Q30=Stammdaten!#REF!,Q30,IF(Q30=Stammdaten!#REF!,Q30,"Beladung aus dem Netz der "&amp;Q30)))</f>
        <v/>
      </c>
    </row>
    <row r="31" spans="11:11" x14ac:dyDescent="0.2">
      <c r="K31" s="1" t="str">
        <f>IF(Q31="","",IF(Q31=Stammdaten!#REF!,Q31,IF(Q31=Stammdaten!#REF!,Q31,"Beladung aus dem Netz der "&amp;Q31)))</f>
        <v/>
      </c>
    </row>
    <row r="32" spans="11:11" x14ac:dyDescent="0.2">
      <c r="K32" s="1" t="str">
        <f>IF(Q32="","",IF(Q32=Stammdaten!#REF!,Q32,IF(Q32=Stammdaten!#REF!,Q32,"Beladung aus dem Netz der "&amp;Q32)))</f>
        <v/>
      </c>
    </row>
    <row r="33" spans="11:11" x14ac:dyDescent="0.2">
      <c r="K33" s="1" t="str">
        <f>IF(Q33="","",IF(Q33=Stammdaten!#REF!,Q33,IF(Q33=Stammdaten!#REF!,Q33,"Beladung aus dem Netz der "&amp;Q33)))</f>
        <v/>
      </c>
    </row>
    <row r="34" spans="11:11" x14ac:dyDescent="0.2">
      <c r="K34" s="1" t="str">
        <f>IF(Q34="","",IF(Q34=Stammdaten!#REF!,Q34,IF(Q34=Stammdaten!#REF!,Q34,"Beladung aus dem Netz der "&amp;Q34)))</f>
        <v/>
      </c>
    </row>
    <row r="35" spans="11:11" x14ac:dyDescent="0.2">
      <c r="K35" s="1" t="str">
        <f>IF(Q35="","",IF(Q35=Stammdaten!#REF!,Q35,IF(Q35=Stammdaten!#REF!,Q35,"Beladung aus dem Netz der "&amp;Q35)))</f>
        <v/>
      </c>
    </row>
    <row r="36" spans="11:11" x14ac:dyDescent="0.2">
      <c r="K36" s="1" t="str">
        <f>IF(Q36="","",IF(Q36=Stammdaten!#REF!,Q36,IF(Q36=Stammdaten!#REF!,Q36,"Beladung aus dem Netz der "&amp;Q36)))</f>
        <v/>
      </c>
    </row>
    <row r="37" spans="11:11" x14ac:dyDescent="0.2">
      <c r="K37" s="1" t="str">
        <f>IF(Q37="","",IF(Q37=Stammdaten!#REF!,Q37,IF(Q37=Stammdaten!#REF!,Q37,"Beladung aus dem Netz der "&amp;Q37)))</f>
        <v/>
      </c>
    </row>
    <row r="38" spans="11:11" x14ac:dyDescent="0.2">
      <c r="K38" s="1" t="str">
        <f>IF(Q38="","",IF(Q38=Stammdaten!#REF!,Q38,IF(Q38=Stammdaten!#REF!,Q38,"Beladung aus dem Netz der "&amp;Q38)))</f>
        <v/>
      </c>
    </row>
    <row r="39" spans="11:11" x14ac:dyDescent="0.2">
      <c r="K39" s="1" t="str">
        <f>IF(Q39="","",IF(Q39=Stammdaten!#REF!,Q39,IF(Q39=Stammdaten!#REF!,Q39,"Beladung aus dem Netz der "&amp;Q39)))</f>
        <v/>
      </c>
    </row>
    <row r="40" spans="11:11" x14ac:dyDescent="0.2">
      <c r="K40" s="1" t="str">
        <f>IF(Q40="","",IF(Q40=Stammdaten!#REF!,Q40,IF(Q40=Stammdaten!#REF!,Q40,"Beladung aus dem Netz der "&amp;Q40)))</f>
        <v/>
      </c>
    </row>
    <row r="41" spans="11:11" x14ac:dyDescent="0.2">
      <c r="K41" s="1" t="str">
        <f>IF(Q41="","",IF(Q41=Stammdaten!#REF!,Q41,IF(Q41=Stammdaten!#REF!,Q41,"Beladung aus dem Netz der "&amp;Q41)))</f>
        <v/>
      </c>
    </row>
    <row r="42" spans="11:11" x14ac:dyDescent="0.2">
      <c r="K42" s="1" t="str">
        <f>IF(Q42="","",IF(Q42=Stammdaten!#REF!,Q42,IF(Q42=Stammdaten!#REF!,Q42,"Beladung aus dem Netz der "&amp;Q42)))</f>
        <v/>
      </c>
    </row>
    <row r="43" spans="11:11" x14ac:dyDescent="0.2">
      <c r="K43" s="1" t="str">
        <f>IF(Q43="","",IF(Q43=Stammdaten!#REF!,Q43,IF(Q43=Stammdaten!#REF!,Q43,"Beladung aus dem Netz der "&amp;Q43)))</f>
        <v/>
      </c>
    </row>
    <row r="44" spans="11:11" x14ac:dyDescent="0.2">
      <c r="K44" s="1" t="str">
        <f>IF(Q44="","",IF(Q44=Stammdaten!#REF!,Q44,IF(Q44=Stammdaten!#REF!,Q44,"Beladung aus dem Netz der "&amp;Q44)))</f>
        <v/>
      </c>
    </row>
    <row r="45" spans="11:11" x14ac:dyDescent="0.2">
      <c r="K45" s="1" t="str">
        <f>IF(Q45="","",IF(Q45=Stammdaten!#REF!,Q45,IF(Q45=Stammdaten!#REF!,Q45,"Beladung aus dem Netz der "&amp;Q45)))</f>
        <v/>
      </c>
    </row>
    <row r="46" spans="11:11" x14ac:dyDescent="0.2">
      <c r="K46" s="1" t="str">
        <f>IF(Q46="","",IF(Q46=Stammdaten!#REF!,Q46,IF(Q46=Stammdaten!#REF!,Q46,"Beladung aus dem Netz der "&amp;Q46)))</f>
        <v/>
      </c>
    </row>
    <row r="47" spans="11:11" x14ac:dyDescent="0.2">
      <c r="K47" s="1" t="str">
        <f>IF(Q47="","",IF(Q47=Stammdaten!#REF!,Q47,IF(Q47=Stammdaten!#REF!,Q47,"Beladung aus dem Netz der "&amp;Q47)))</f>
        <v/>
      </c>
    </row>
    <row r="48" spans="11:11" x14ac:dyDescent="0.2">
      <c r="K48" s="1" t="str">
        <f>IF(Q48="","",IF(Q48=Stammdaten!#REF!,Q48,IF(Q48=Stammdaten!#REF!,Q48,"Beladung aus dem Netz der "&amp;Q48)))</f>
        <v/>
      </c>
    </row>
    <row r="49" spans="11:11" x14ac:dyDescent="0.2">
      <c r="K49" s="1" t="str">
        <f>IF(Q49="","",IF(Q49=Stammdaten!#REF!,Q49,IF(Q49=Stammdaten!#REF!,Q49,"Beladung aus dem Netz der "&amp;Q49)))</f>
        <v/>
      </c>
    </row>
    <row r="50" spans="11:11" x14ac:dyDescent="0.2">
      <c r="K50" s="1" t="str">
        <f>IF(Q50="","",IF(Q50=Stammdaten!#REF!,Q50,IF(Q50=Stammdaten!#REF!,Q50,"Beladung aus dem Netz der "&amp;Q50)))</f>
        <v/>
      </c>
    </row>
    <row r="51" spans="11:11" x14ac:dyDescent="0.2">
      <c r="K51" s="1" t="str">
        <f>IF(Q51="","",IF(Q51=Stammdaten!#REF!,Q51,IF(Q51=Stammdaten!#REF!,Q51,"Beladung aus dem Netz der "&amp;Q51)))</f>
        <v/>
      </c>
    </row>
    <row r="52" spans="11:11" x14ac:dyDescent="0.2">
      <c r="K52" s="1" t="str">
        <f>IF(Q52="","",IF(Q52=Stammdaten!#REF!,Q52,IF(Q52=Stammdaten!#REF!,Q52,"Beladung aus dem Netz der "&amp;Q52)))</f>
        <v/>
      </c>
    </row>
    <row r="53" spans="11:11" x14ac:dyDescent="0.2">
      <c r="K53" s="1" t="str">
        <f>IF(Q53="","",IF(Q53=Stammdaten!#REF!,Q53,IF(Q53=Stammdaten!#REF!,Q53,"Beladung aus dem Netz der "&amp;Q53)))</f>
        <v/>
      </c>
    </row>
    <row r="54" spans="11:11" x14ac:dyDescent="0.2">
      <c r="K54" s="1" t="str">
        <f>IF(Q54="","",IF(Q54=Stammdaten!#REF!,Q54,IF(Q54=Stammdaten!#REF!,Q54,"Beladung aus dem Netz der "&amp;Q54)))</f>
        <v/>
      </c>
    </row>
    <row r="55" spans="11:11" x14ac:dyDescent="0.2">
      <c r="K55" s="1" t="str">
        <f>IF(Q55="","",IF(Q55=Stammdaten!#REF!,Q55,IF(Q55=Stammdaten!#REF!,Q55,"Beladung aus dem Netz der "&amp;Q55)))</f>
        <v/>
      </c>
    </row>
    <row r="56" spans="11:11" x14ac:dyDescent="0.2">
      <c r="K56" s="1" t="str">
        <f>IF(Q56="","",IF(Q56=Stammdaten!#REF!,Q56,IF(Q56=Stammdaten!#REF!,Q56,"Beladung aus dem Netz der "&amp;Q56)))</f>
        <v/>
      </c>
    </row>
    <row r="57" spans="11:11" x14ac:dyDescent="0.2">
      <c r="K57" s="1" t="str">
        <f>IF(Q57="","",IF(Q57=Stammdaten!#REF!,Q57,IF(Q57=Stammdaten!#REF!,Q57,"Beladung aus dem Netz der "&amp;Q57)))</f>
        <v/>
      </c>
    </row>
    <row r="58" spans="11:11" x14ac:dyDescent="0.2">
      <c r="K58" s="1" t="str">
        <f>IF(Q58="","",IF(Q58=Stammdaten!#REF!,Q58,IF(Q58=Stammdaten!#REF!,Q58,"Beladung aus dem Netz der "&amp;Q58)))</f>
        <v/>
      </c>
    </row>
    <row r="59" spans="11:11" x14ac:dyDescent="0.2">
      <c r="K59" s="1" t="str">
        <f>IF(Q59="","",IF(Q59=Stammdaten!#REF!,Q59,IF(Q59=Stammdaten!#REF!,Q59,"Beladung aus dem Netz der "&amp;Q59)))</f>
        <v/>
      </c>
    </row>
    <row r="60" spans="11:11" x14ac:dyDescent="0.2">
      <c r="K60" s="1" t="str">
        <f>IF(Q60="","",IF(Q60=Stammdaten!#REF!,Q60,IF(Q60=Stammdaten!#REF!,Q60,"Beladung aus dem Netz der "&amp;Q60)))</f>
        <v/>
      </c>
    </row>
    <row r="61" spans="11:11" x14ac:dyDescent="0.2">
      <c r="K61" s="1" t="str">
        <f>IF(Q61="","",IF(Q61=Stammdaten!#REF!,Q61,IF(Q61=Stammdaten!#REF!,Q61,"Beladung aus dem Netz der "&amp;Q61)))</f>
        <v/>
      </c>
    </row>
    <row r="62" spans="11:11" x14ac:dyDescent="0.2">
      <c r="K62" s="1" t="str">
        <f>IF(Q62="","",IF(Q62=Stammdaten!#REF!,Q62,IF(Q62=Stammdaten!#REF!,Q62,"Beladung aus dem Netz der "&amp;Q62)))</f>
        <v/>
      </c>
    </row>
    <row r="63" spans="11:11" x14ac:dyDescent="0.2">
      <c r="K63" s="1" t="str">
        <f>IF(Q63="","",IF(Q63=Stammdaten!#REF!,Q63,IF(Q63=Stammdaten!#REF!,Q63,"Beladung aus dem Netz der "&amp;Q63)))</f>
        <v/>
      </c>
    </row>
    <row r="64" spans="11:11" x14ac:dyDescent="0.2">
      <c r="K64" s="1" t="str">
        <f>IF(Q64="","",IF(Q64=Stammdaten!#REF!,Q64,IF(Q64=Stammdaten!#REF!,Q64,"Beladung aus dem Netz der "&amp;Q64)))</f>
        <v/>
      </c>
    </row>
    <row r="65" spans="11:11" x14ac:dyDescent="0.2">
      <c r="K65" s="1" t="str">
        <f>IF(Q65="","",IF(Q65=Stammdaten!#REF!,Q65,IF(Q65=Stammdaten!#REF!,Q65,"Beladung aus dem Netz der "&amp;Q65)))</f>
        <v/>
      </c>
    </row>
    <row r="66" spans="11:11" x14ac:dyDescent="0.2">
      <c r="K66" s="1" t="str">
        <f>IF(Q66="","",IF(Q66=Stammdaten!#REF!,Q66,IF(Q66=Stammdaten!#REF!,Q66,"Beladung aus dem Netz der "&amp;Q66)))</f>
        <v/>
      </c>
    </row>
    <row r="67" spans="11:11" x14ac:dyDescent="0.2">
      <c r="K67" s="1" t="str">
        <f>IF(Q67="","",IF(Q67=Stammdaten!#REF!,Q67,IF(Q67=Stammdaten!#REF!,Q67,"Beladung aus dem Netz der "&amp;Q67)))</f>
        <v/>
      </c>
    </row>
    <row r="68" spans="11:11" x14ac:dyDescent="0.2">
      <c r="K68" s="1" t="str">
        <f>IF(Q68="","",IF(Q68=Stammdaten!#REF!,Q68,IF(Q68=Stammdaten!#REF!,Q68,"Beladung aus dem Netz der "&amp;Q68)))</f>
        <v/>
      </c>
    </row>
    <row r="69" spans="11:11" x14ac:dyDescent="0.2">
      <c r="K69" s="1" t="str">
        <f>IF(Q69="","",IF(Q69=Stammdaten!#REF!,Q69,IF(Q69=Stammdaten!#REF!,Q69,"Beladung aus dem Netz der "&amp;Q69)))</f>
        <v/>
      </c>
    </row>
    <row r="70" spans="11:11" x14ac:dyDescent="0.2">
      <c r="K70" s="1" t="str">
        <f>IF(Q70="","",IF(Q70=Stammdaten!#REF!,Q70,IF(Q70=Stammdaten!#REF!,Q70,"Beladung aus dem Netz der "&amp;Q70)))</f>
        <v/>
      </c>
    </row>
    <row r="71" spans="11:11" x14ac:dyDescent="0.2">
      <c r="K71" s="1" t="str">
        <f>IF(Q71="","",IF(Q71=Stammdaten!#REF!,Q71,IF(Q71=Stammdaten!#REF!,Q71,"Beladung aus dem Netz der "&amp;Q71)))</f>
        <v/>
      </c>
    </row>
    <row r="72" spans="11:11" x14ac:dyDescent="0.2">
      <c r="K72" s="1" t="str">
        <f>IF(Q72="","",IF(Q72=Stammdaten!#REF!,Q72,IF(Q72=Stammdaten!#REF!,Q72,"Beladung aus dem Netz der "&amp;Q72)))</f>
        <v/>
      </c>
    </row>
    <row r="73" spans="11:11" x14ac:dyDescent="0.2">
      <c r="K73" s="1" t="str">
        <f>IF(Q73="","",IF(Q73=Stammdaten!#REF!,Q73,IF(Q73=Stammdaten!#REF!,Q73,"Beladung aus dem Netz der "&amp;Q73)))</f>
        <v/>
      </c>
    </row>
    <row r="74" spans="11:11" x14ac:dyDescent="0.2">
      <c r="K74" s="1" t="str">
        <f>IF(Q74="","",IF(Q74=Stammdaten!#REF!,Q74,IF(Q74=Stammdaten!#REF!,Q74,"Beladung aus dem Netz der "&amp;Q74)))</f>
        <v/>
      </c>
    </row>
    <row r="75" spans="11:11" x14ac:dyDescent="0.2">
      <c r="K75" s="1" t="str">
        <f>IF(Q75="","",IF(Q75=Stammdaten!#REF!,Q75,IF(Q75=Stammdaten!#REF!,Q75,"Beladung aus dem Netz der "&amp;Q75)))</f>
        <v/>
      </c>
    </row>
    <row r="76" spans="11:11" x14ac:dyDescent="0.2">
      <c r="K76" s="1" t="str">
        <f>IF(Q76="","",IF(Q76=Stammdaten!#REF!,Q76,IF(Q76=Stammdaten!#REF!,Q76,"Beladung aus dem Netz der "&amp;Q76)))</f>
        <v/>
      </c>
    </row>
    <row r="77" spans="11:11" x14ac:dyDescent="0.2">
      <c r="K77" s="1" t="str">
        <f>IF(Q77="","",IF(Q77=Stammdaten!#REF!,Q77,IF(Q77=Stammdaten!#REF!,Q77,"Beladung aus dem Netz der "&amp;Q77)))</f>
        <v/>
      </c>
    </row>
    <row r="78" spans="11:11" x14ac:dyDescent="0.2">
      <c r="K78" s="1" t="str">
        <f>IF(Q78="","",IF(Q78=Stammdaten!#REF!,Q78,IF(Q78=Stammdaten!#REF!,Q78,"Beladung aus dem Netz der "&amp;Q78)))</f>
        <v/>
      </c>
    </row>
    <row r="79" spans="11:11" x14ac:dyDescent="0.2">
      <c r="K79" s="1" t="str">
        <f>IF(Q79="","",IF(Q79=Stammdaten!#REF!,Q79,IF(Q79=Stammdaten!#REF!,Q79,"Beladung aus dem Netz der "&amp;Q79)))</f>
        <v/>
      </c>
    </row>
    <row r="80" spans="11:11" x14ac:dyDescent="0.2">
      <c r="K80" s="1" t="str">
        <f>IF(Q80="","",IF(Q80=Stammdaten!#REF!,Q80,IF(Q80=Stammdaten!#REF!,Q80,"Beladung aus dem Netz der "&amp;Q80)))</f>
        <v/>
      </c>
    </row>
    <row r="81" spans="11:11" x14ac:dyDescent="0.2">
      <c r="K81" s="1" t="str">
        <f>IF(Q81="","",IF(Q81=Stammdaten!#REF!,Q81,IF(Q81=Stammdaten!#REF!,Q81,"Beladung aus dem Netz der "&amp;Q81)))</f>
        <v/>
      </c>
    </row>
    <row r="82" spans="11:11" x14ac:dyDescent="0.2">
      <c r="K82" s="1" t="str">
        <f>IF(Q82="","",IF(Q82=Stammdaten!#REF!,Q82,IF(Q82=Stammdaten!#REF!,Q82,"Beladung aus dem Netz der "&amp;Q82)))</f>
        <v/>
      </c>
    </row>
    <row r="83" spans="11:11" x14ac:dyDescent="0.2">
      <c r="K83" s="1" t="str">
        <f>IF(Q83="","",IF(Q83=Stammdaten!#REF!,Q83,IF(Q83=Stammdaten!#REF!,Q83,"Beladung aus dem Netz der "&amp;Q83)))</f>
        <v/>
      </c>
    </row>
    <row r="84" spans="11:11" x14ac:dyDescent="0.2">
      <c r="K84" s="1" t="str">
        <f>IF(Q84="","",IF(Q84=Stammdaten!#REF!,Q84,IF(Q84=Stammdaten!#REF!,Q84,"Beladung aus dem Netz der "&amp;Q84)))</f>
        <v/>
      </c>
    </row>
    <row r="85" spans="11:11" x14ac:dyDescent="0.2">
      <c r="K85" s="1" t="str">
        <f>IF(Q85="","",IF(Q85=Stammdaten!#REF!,Q85,IF(Q85=Stammdaten!#REF!,Q85,"Beladung aus dem Netz der "&amp;Q85)))</f>
        <v/>
      </c>
    </row>
    <row r="86" spans="11:11" x14ac:dyDescent="0.2">
      <c r="K86" s="1" t="str">
        <f>IF(Q86="","",IF(Q86=Stammdaten!#REF!,Q86,IF(Q86=Stammdaten!#REF!,Q86,"Beladung aus dem Netz der "&amp;Q86)))</f>
        <v/>
      </c>
    </row>
    <row r="87" spans="11:11" x14ac:dyDescent="0.2">
      <c r="K87" s="1" t="str">
        <f>IF(Q87="","",IF(Q87=Stammdaten!#REF!,Q87,IF(Q87=Stammdaten!#REF!,Q87,"Beladung aus dem Netz der "&amp;Q87)))</f>
        <v/>
      </c>
    </row>
    <row r="88" spans="11:11" x14ac:dyDescent="0.2">
      <c r="K88" s="1" t="str">
        <f>IF(Q88="","",IF(Q88=Stammdaten!#REF!,Q88,IF(Q88=Stammdaten!#REF!,Q88,"Beladung aus dem Netz der "&amp;Q88)))</f>
        <v/>
      </c>
    </row>
    <row r="89" spans="11:11" x14ac:dyDescent="0.2">
      <c r="K89" s="1" t="str">
        <f>IF(Q89="","",IF(Q89=Stammdaten!#REF!,Q89,IF(Q89=Stammdaten!#REF!,Q89,"Beladung aus dem Netz der "&amp;Q89)))</f>
        <v/>
      </c>
    </row>
    <row r="90" spans="11:11" x14ac:dyDescent="0.2">
      <c r="K90" s="1" t="str">
        <f>IF(Q90="","",IF(Q90=Stammdaten!#REF!,Q90,IF(Q90=Stammdaten!#REF!,Q90,"Beladung aus dem Netz der "&amp;Q90)))</f>
        <v/>
      </c>
    </row>
    <row r="91" spans="11:11" x14ac:dyDescent="0.2">
      <c r="K91" s="1" t="str">
        <f>IF(Q91="","",IF(Q91=Stammdaten!#REF!,Q91,IF(Q91=Stammdaten!#REF!,Q91,"Beladung aus dem Netz der "&amp;Q91)))</f>
        <v/>
      </c>
    </row>
    <row r="92" spans="11:11" x14ac:dyDescent="0.2">
      <c r="K92" s="1" t="str">
        <f>IF(Q92="","",IF(Q92=Stammdaten!#REF!,Q92,IF(Q92=Stammdaten!#REF!,Q92,"Beladung aus dem Netz der "&amp;Q92)))</f>
        <v/>
      </c>
    </row>
    <row r="93" spans="11:11" x14ac:dyDescent="0.2">
      <c r="K93" s="1" t="str">
        <f>IF(Q93="","",IF(Q93=Stammdaten!#REF!,Q93,IF(Q93=Stammdaten!#REF!,Q93,"Beladung aus dem Netz der "&amp;Q93)))</f>
        <v/>
      </c>
    </row>
    <row r="94" spans="11:11" x14ac:dyDescent="0.2">
      <c r="K94" s="1" t="str">
        <f>IF(Q94="","",IF(Q94=Stammdaten!#REF!,Q94,IF(Q94=Stammdaten!#REF!,Q94,"Beladung aus dem Netz der "&amp;Q94)))</f>
        <v/>
      </c>
    </row>
    <row r="95" spans="11:11" x14ac:dyDescent="0.2">
      <c r="K95" s="1" t="str">
        <f>IF(Q95="","",IF(Q95=Stammdaten!#REF!,Q95,IF(Q95=Stammdaten!#REF!,Q95,"Beladung aus dem Netz der "&amp;Q95)))</f>
        <v/>
      </c>
    </row>
    <row r="96" spans="11:11" x14ac:dyDescent="0.2">
      <c r="K96" s="1" t="str">
        <f>IF(Q96="","",IF(Q96=Stammdaten!#REF!,Q96,IF(Q96=Stammdaten!#REF!,Q96,"Beladung aus dem Netz der "&amp;Q96)))</f>
        <v/>
      </c>
    </row>
    <row r="97" spans="11:11" x14ac:dyDescent="0.2">
      <c r="K97" s="1" t="str">
        <f>IF(Q97="","",IF(Q97=Stammdaten!#REF!,Q97,IF(Q97=Stammdaten!#REF!,Q97,"Beladung aus dem Netz der "&amp;Q97)))</f>
        <v/>
      </c>
    </row>
    <row r="98" spans="11:11" x14ac:dyDescent="0.2">
      <c r="K98" s="1" t="str">
        <f>IF(Q98="","",IF(Q98=Stammdaten!#REF!,Q98,IF(Q98=Stammdaten!#REF!,Q98,"Beladung aus dem Netz der "&amp;Q98)))</f>
        <v/>
      </c>
    </row>
    <row r="99" spans="11:11" x14ac:dyDescent="0.2">
      <c r="K99" s="1" t="str">
        <f>IF(Q99="","",IF(Q99=Stammdaten!#REF!,Q99,IF(Q99=Stammdaten!#REF!,Q99,"Beladung aus dem Netz der "&amp;Q99)))</f>
        <v/>
      </c>
    </row>
    <row r="100" spans="11:11" x14ac:dyDescent="0.2">
      <c r="K100" s="1" t="str">
        <f>IF(Q100="","",IF(Q100=Stammdaten!#REF!,Q100,IF(Q100=Stammdaten!#REF!,Q100,"Beladung aus dem Netz der "&amp;Q100)))</f>
        <v/>
      </c>
    </row>
    <row r="101" spans="11:11" x14ac:dyDescent="0.2">
      <c r="K101" s="1" t="str">
        <f>IF(Q101="","",IF(Q101=Stammdaten!#REF!,Q101,IF(Q101=Stammdaten!#REF!,Q101,"Beladung aus dem Netz der "&amp;Q101)))</f>
        <v/>
      </c>
    </row>
    <row r="102" spans="11:11" x14ac:dyDescent="0.2">
      <c r="K102" s="1" t="str">
        <f>IF(Q102="","",IF(Q102=Stammdaten!#REF!,Q102,IF(Q102=Stammdaten!#REF!,Q102,"Beladung aus dem Netz der "&amp;Q102)))</f>
        <v/>
      </c>
    </row>
    <row r="103" spans="11:11" x14ac:dyDescent="0.2">
      <c r="K103" s="1" t="str">
        <f>IF(Q103="","",IF(Q103=Stammdaten!#REF!,Q103,IF(Q103=Stammdaten!#REF!,Q103,"Beladung aus dem Netz der "&amp;Q103)))</f>
        <v/>
      </c>
    </row>
    <row r="104" spans="11:11" x14ac:dyDescent="0.2">
      <c r="K104" s="1" t="str">
        <f>IF(Q104="","",IF(Q104=Stammdaten!#REF!,Q104,IF(Q104=Stammdaten!#REF!,Q104,"Beladung aus dem Netz der "&amp;Q104)))</f>
        <v/>
      </c>
    </row>
    <row r="105" spans="11:11" x14ac:dyDescent="0.2">
      <c r="K105" s="1" t="str">
        <f>IF(Q105="","",IF(Q105=Stammdaten!#REF!,Q105,IF(Q105=Stammdaten!#REF!,Q105,"Beladung aus dem Netz der "&amp;Q105)))</f>
        <v/>
      </c>
    </row>
    <row r="106" spans="11:11" x14ac:dyDescent="0.2">
      <c r="K106" s="1" t="str">
        <f>IF(Q106="","",IF(Q106=Stammdaten!#REF!,Q106,IF(Q106=Stammdaten!#REF!,Q106,"Beladung aus dem Netz der "&amp;Q106)))</f>
        <v/>
      </c>
    </row>
    <row r="107" spans="11:11" x14ac:dyDescent="0.2">
      <c r="K107" s="1" t="str">
        <f>IF(Q107="","",IF(Q107=Stammdaten!#REF!,Q107,IF(Q107=Stammdaten!#REF!,Q107,"Beladung aus dem Netz der "&amp;Q107)))</f>
        <v/>
      </c>
    </row>
    <row r="108" spans="11:11" x14ac:dyDescent="0.2">
      <c r="K108" s="1" t="str">
        <f>IF(Q108="","",IF(Q108=Stammdaten!#REF!,Q108,IF(Q108=Stammdaten!#REF!,Q108,"Beladung aus dem Netz der "&amp;Q108)))</f>
        <v/>
      </c>
    </row>
    <row r="109" spans="11:11" x14ac:dyDescent="0.2">
      <c r="K109" s="1" t="str">
        <f>IF(Q109="","",IF(Q109=Stammdaten!#REF!,Q109,IF(Q109=Stammdaten!#REF!,Q109,"Beladung aus dem Netz der "&amp;Q109)))</f>
        <v/>
      </c>
    </row>
    <row r="110" spans="11:11" x14ac:dyDescent="0.2">
      <c r="K110" s="1" t="str">
        <f>IF(Q110="","",IF(Q110=Stammdaten!#REF!,Q110,IF(Q110=Stammdaten!#REF!,Q110,"Beladung aus dem Netz der "&amp;Q110)))</f>
        <v/>
      </c>
    </row>
    <row r="111" spans="11:11" x14ac:dyDescent="0.2">
      <c r="K111" s="1" t="str">
        <f>IF(Q111="","",IF(Q111=Stammdaten!#REF!,Q111,IF(Q111=Stammdaten!#REF!,Q111,"Beladung aus dem Netz der "&amp;Q111)))</f>
        <v/>
      </c>
    </row>
    <row r="112" spans="11:11" x14ac:dyDescent="0.2">
      <c r="K112" s="1" t="str">
        <f>IF(Q112="","",IF(Q112=Stammdaten!#REF!,Q112,IF(Q112=Stammdaten!#REF!,Q112,"Beladung aus dem Netz der "&amp;Q112)))</f>
        <v/>
      </c>
    </row>
    <row r="113" spans="11:11" x14ac:dyDescent="0.2">
      <c r="K113" s="1" t="str">
        <f>IF(Q113="","",IF(Q113=Stammdaten!#REF!,Q113,IF(Q113=Stammdaten!#REF!,Q113,"Beladung aus dem Netz der "&amp;Q113)))</f>
        <v/>
      </c>
    </row>
    <row r="114" spans="11:11" x14ac:dyDescent="0.2">
      <c r="K114" s="1" t="str">
        <f>IF(Q114="","",IF(Q114=Stammdaten!#REF!,Q114,IF(Q114=Stammdaten!#REF!,Q114,"Beladung aus dem Netz der "&amp;Q114)))</f>
        <v/>
      </c>
    </row>
    <row r="115" spans="11:11" x14ac:dyDescent="0.2">
      <c r="K115" s="1" t="str">
        <f>IF(Q115="","",IF(Q115=Stammdaten!#REF!,Q115,IF(Q115=Stammdaten!#REF!,Q115,"Beladung aus dem Netz der "&amp;Q115)))</f>
        <v/>
      </c>
    </row>
    <row r="116" spans="11:11" x14ac:dyDescent="0.2">
      <c r="K116" s="1" t="str">
        <f>IF(Q116="","",IF(Q116=Stammdaten!#REF!,Q116,IF(Q116=Stammdaten!#REF!,Q116,"Beladung aus dem Netz der "&amp;Q116)))</f>
        <v/>
      </c>
    </row>
    <row r="117" spans="11:11" x14ac:dyDescent="0.2">
      <c r="K117" s="1" t="str">
        <f>IF(Q117="","",IF(Q117=Stammdaten!#REF!,Q117,IF(Q117=Stammdaten!#REF!,Q117,"Beladung aus dem Netz der "&amp;Q117)))</f>
        <v/>
      </c>
    </row>
    <row r="118" spans="11:11" x14ac:dyDescent="0.2">
      <c r="K118" s="1" t="str">
        <f>IF(Q118="","",IF(Q118=Stammdaten!#REF!,Q118,IF(Q118=Stammdaten!#REF!,Q118,"Beladung aus dem Netz der "&amp;Q118)))</f>
        <v/>
      </c>
    </row>
    <row r="119" spans="11:11" x14ac:dyDescent="0.2">
      <c r="K119" s="1" t="str">
        <f>IF(Q119="","",IF(Q119=Stammdaten!#REF!,Q119,IF(Q119=Stammdaten!#REF!,Q119,"Beladung aus dem Netz der "&amp;Q119)))</f>
        <v/>
      </c>
    </row>
    <row r="120" spans="11:11" x14ac:dyDescent="0.2">
      <c r="K120" s="1" t="str">
        <f>IF(Q120="","",IF(Q120=Stammdaten!#REF!,Q120,IF(Q120=Stammdaten!#REF!,Q120,"Beladung aus dem Netz der "&amp;Q120)))</f>
        <v/>
      </c>
    </row>
    <row r="121" spans="11:11" x14ac:dyDescent="0.2">
      <c r="K121" s="1" t="str">
        <f>IF(Q121="","",IF(Q121=Stammdaten!#REF!,Q121,IF(Q121=Stammdaten!#REF!,Q121,"Beladung aus dem Netz der "&amp;Q121)))</f>
        <v/>
      </c>
    </row>
    <row r="122" spans="11:11" x14ac:dyDescent="0.2">
      <c r="K122" s="1" t="str">
        <f>IF(Q122="","",IF(Q122=Stammdaten!#REF!,Q122,IF(Q122=Stammdaten!#REF!,Q122,"Beladung aus dem Netz der "&amp;Q122)))</f>
        <v/>
      </c>
    </row>
    <row r="123" spans="11:11" x14ac:dyDescent="0.2">
      <c r="K123" s="1" t="str">
        <f>IF(Q123="","",IF(Q123=Stammdaten!#REF!,Q123,IF(Q123=Stammdaten!#REF!,Q123,"Beladung aus dem Netz der "&amp;Q123)))</f>
        <v/>
      </c>
    </row>
    <row r="124" spans="11:11" x14ac:dyDescent="0.2">
      <c r="K124" s="1" t="str">
        <f>IF(Q124="","",IF(Q124=Stammdaten!#REF!,Q124,IF(Q124=Stammdaten!#REF!,Q124,"Beladung aus dem Netz der "&amp;Q124)))</f>
        <v/>
      </c>
    </row>
    <row r="125" spans="11:11" x14ac:dyDescent="0.2">
      <c r="K125" s="1" t="str">
        <f>IF(Q125="","",IF(Q125=Stammdaten!#REF!,Q125,IF(Q125=Stammdaten!#REF!,Q125,"Beladung aus dem Netz der "&amp;Q125)))</f>
        <v/>
      </c>
    </row>
    <row r="126" spans="11:11" x14ac:dyDescent="0.2">
      <c r="K126" s="1" t="str">
        <f>IF(Q126="","",IF(Q126=Stammdaten!#REF!,Q126,IF(Q126=Stammdaten!#REF!,Q126,"Beladung aus dem Netz der "&amp;Q126)))</f>
        <v/>
      </c>
    </row>
    <row r="127" spans="11:11" x14ac:dyDescent="0.2">
      <c r="K127" s="1" t="str">
        <f>IF(Q127="","",IF(Q127=Stammdaten!#REF!,Q127,IF(Q127=Stammdaten!#REF!,Q127,"Beladung aus dem Netz der "&amp;Q127)))</f>
        <v/>
      </c>
    </row>
    <row r="128" spans="11:11" x14ac:dyDescent="0.2">
      <c r="K128" s="1" t="str">
        <f>IF(Q128="","",IF(Q128=Stammdaten!#REF!,Q128,IF(Q128=Stammdaten!#REF!,Q128,"Beladung aus dem Netz der "&amp;Q128)))</f>
        <v/>
      </c>
    </row>
    <row r="129" spans="11:11" x14ac:dyDescent="0.2">
      <c r="K129" s="1" t="str">
        <f>IF(Q129="","",IF(Q129=Stammdaten!#REF!,Q129,IF(Q129=Stammdaten!#REF!,Q129,"Beladung aus dem Netz der "&amp;Q129)))</f>
        <v/>
      </c>
    </row>
    <row r="130" spans="11:11" x14ac:dyDescent="0.2">
      <c r="K130" s="1" t="str">
        <f>IF(Q130="","",IF(Q130=Stammdaten!#REF!,Q130,IF(Q130=Stammdaten!#REF!,Q130,"Beladung aus dem Netz der "&amp;Q130)))</f>
        <v/>
      </c>
    </row>
    <row r="131" spans="11:11" x14ac:dyDescent="0.2">
      <c r="K131" s="1" t="str">
        <f>IF(Q131="","",IF(Q131=Stammdaten!#REF!,Q131,IF(Q131=Stammdaten!#REF!,Q131,"Beladung aus dem Netz der "&amp;Q131)))</f>
        <v/>
      </c>
    </row>
    <row r="132" spans="11:11" x14ac:dyDescent="0.2">
      <c r="K132" s="1" t="str">
        <f>IF(Q132="","",IF(Q132=Stammdaten!#REF!,Q132,IF(Q132=Stammdaten!#REF!,Q132,"Beladung aus dem Netz der "&amp;Q132)))</f>
        <v/>
      </c>
    </row>
    <row r="133" spans="11:11" x14ac:dyDescent="0.2">
      <c r="K133" s="1" t="str">
        <f>IF(Q133="","",IF(Q133=Stammdaten!#REF!,Q133,IF(Q133=Stammdaten!#REF!,Q133,"Beladung aus dem Netz der "&amp;Q133)))</f>
        <v/>
      </c>
    </row>
    <row r="134" spans="11:11" x14ac:dyDescent="0.2">
      <c r="K134" s="1" t="str">
        <f>IF(Q134="","",IF(Q134=Stammdaten!#REF!,Q134,IF(Q134=Stammdaten!#REF!,Q134,"Beladung aus dem Netz der "&amp;Q134)))</f>
        <v/>
      </c>
    </row>
    <row r="135" spans="11:11" x14ac:dyDescent="0.2">
      <c r="K135" s="1" t="str">
        <f>IF(Q135="","",IF(Q135=Stammdaten!#REF!,Q135,IF(Q135=Stammdaten!#REF!,Q135,"Beladung aus dem Netz der "&amp;Q135)))</f>
        <v/>
      </c>
    </row>
    <row r="136" spans="11:11" x14ac:dyDescent="0.2">
      <c r="K136" s="1" t="str">
        <f>IF(Q136="","",IF(Q136=Stammdaten!#REF!,Q136,IF(Q136=Stammdaten!#REF!,Q136,"Beladung aus dem Netz der "&amp;Q136)))</f>
        <v/>
      </c>
    </row>
    <row r="137" spans="11:11" x14ac:dyDescent="0.2">
      <c r="K137" s="1" t="str">
        <f>IF(Q137="","",IF(Q137=Stammdaten!#REF!,Q137,IF(Q137=Stammdaten!#REF!,Q137,"Beladung aus dem Netz der "&amp;Q137)))</f>
        <v/>
      </c>
    </row>
    <row r="138" spans="11:11" x14ac:dyDescent="0.2">
      <c r="K138" s="1" t="str">
        <f>IF(Q138="","",IF(Q138=Stammdaten!#REF!,Q138,IF(Q138=Stammdaten!#REF!,Q138,"Beladung aus dem Netz der "&amp;Q138)))</f>
        <v/>
      </c>
    </row>
    <row r="139" spans="11:11" x14ac:dyDescent="0.2">
      <c r="K139" s="1" t="str">
        <f>IF(Q139="","",IF(Q139=Stammdaten!#REF!,Q139,IF(Q139=Stammdaten!#REF!,Q139,"Beladung aus dem Netz der "&amp;Q139)))</f>
        <v/>
      </c>
    </row>
    <row r="140" spans="11:11" x14ac:dyDescent="0.2">
      <c r="K140" s="1" t="str">
        <f>IF(Q140="","",IF(Q140=Stammdaten!#REF!,Q140,IF(Q140=Stammdaten!#REF!,Q140,"Beladung aus dem Netz der "&amp;Q140)))</f>
        <v/>
      </c>
    </row>
    <row r="141" spans="11:11" x14ac:dyDescent="0.2">
      <c r="K141" s="1" t="str">
        <f>IF(Q141="","",IF(Q141=Stammdaten!#REF!,Q141,IF(Q141=Stammdaten!#REF!,Q141,"Beladung aus dem Netz der "&amp;Q141)))</f>
        <v/>
      </c>
    </row>
    <row r="142" spans="11:11" x14ac:dyDescent="0.2">
      <c r="K142" s="1" t="str">
        <f>IF(Q142="","",IF(Q142=Stammdaten!#REF!,Q142,IF(Q142=Stammdaten!#REF!,Q142,"Beladung aus dem Netz der "&amp;Q142)))</f>
        <v/>
      </c>
    </row>
    <row r="143" spans="11:11" x14ac:dyDescent="0.2">
      <c r="K143" s="1" t="str">
        <f>IF(Q143="","",IF(Q143=Stammdaten!#REF!,Q143,IF(Q143=Stammdaten!#REF!,Q143,"Beladung aus dem Netz der "&amp;Q143)))</f>
        <v/>
      </c>
    </row>
    <row r="144" spans="11:11" x14ac:dyDescent="0.2">
      <c r="K144" s="1" t="str">
        <f>IF(Q144="","",IF(Q144=Stammdaten!#REF!,Q144,IF(Q144=Stammdaten!#REF!,Q144,"Beladung aus dem Netz der "&amp;Q144)))</f>
        <v/>
      </c>
    </row>
    <row r="145" spans="11:11" x14ac:dyDescent="0.2">
      <c r="K145" s="1" t="str">
        <f>IF(Q145="","",IF(Q145=Stammdaten!#REF!,Q145,IF(Q145=Stammdaten!#REF!,Q145,"Beladung aus dem Netz der "&amp;Q145)))</f>
        <v/>
      </c>
    </row>
    <row r="146" spans="11:11" x14ac:dyDescent="0.2">
      <c r="K146" s="1" t="str">
        <f>IF(Q146="","",IF(Q146=Stammdaten!#REF!,Q146,IF(Q146=Stammdaten!#REF!,Q146,"Beladung aus dem Netz der "&amp;Q146)))</f>
        <v/>
      </c>
    </row>
    <row r="147" spans="11:11" x14ac:dyDescent="0.2">
      <c r="K147" s="1" t="str">
        <f>IF(Q147="","",IF(Q147=Stammdaten!#REF!,Q147,IF(Q147=Stammdaten!#REF!,Q147,"Beladung aus dem Netz der "&amp;Q147)))</f>
        <v/>
      </c>
    </row>
    <row r="148" spans="11:11" x14ac:dyDescent="0.2">
      <c r="K148" s="1" t="str">
        <f>IF(Q148="","",IF(Q148=Stammdaten!#REF!,Q148,IF(Q148=Stammdaten!#REF!,Q148,"Beladung aus dem Netz der "&amp;Q148)))</f>
        <v/>
      </c>
    </row>
    <row r="149" spans="11:11" x14ac:dyDescent="0.2">
      <c r="K149" s="1" t="str">
        <f>IF(Q149="","",IF(Q149=Stammdaten!#REF!,Q149,IF(Q149=Stammdaten!#REF!,Q149,"Beladung aus dem Netz der "&amp;Q149)))</f>
        <v/>
      </c>
    </row>
    <row r="150" spans="11:11" x14ac:dyDescent="0.2">
      <c r="K150" s="1" t="str">
        <f>IF(Q150="","",IF(Q150=Stammdaten!#REF!,Q150,IF(Q150=Stammdaten!#REF!,Q150,"Beladung aus dem Netz der "&amp;Q150)))</f>
        <v/>
      </c>
    </row>
    <row r="151" spans="11:11" x14ac:dyDescent="0.2">
      <c r="K151" s="1" t="str">
        <f>IF(Q151="","",IF(Q151=Stammdaten!#REF!,Q151,IF(Q151=Stammdaten!#REF!,Q151,"Beladung aus dem Netz der "&amp;Q151)))</f>
        <v/>
      </c>
    </row>
    <row r="152" spans="11:11" x14ac:dyDescent="0.2">
      <c r="K152" s="1" t="str">
        <f>IF(Q152="","",IF(Q152=Stammdaten!#REF!,Q152,IF(Q152=Stammdaten!#REF!,Q152,"Beladung aus dem Netz der "&amp;Q152)))</f>
        <v/>
      </c>
    </row>
    <row r="153" spans="11:11" x14ac:dyDescent="0.2">
      <c r="K153" s="1" t="str">
        <f>IF(Q153="","",IF(Q153=Stammdaten!#REF!,Q153,IF(Q153=Stammdaten!#REF!,Q153,"Beladung aus dem Netz der "&amp;Q153)))</f>
        <v/>
      </c>
    </row>
    <row r="154" spans="11:11" x14ac:dyDescent="0.2">
      <c r="K154" s="1" t="str">
        <f>IF(Q154="","",IF(Q154=Stammdaten!#REF!,Q154,IF(Q154=Stammdaten!#REF!,Q154,"Beladung aus dem Netz der "&amp;Q154)))</f>
        <v/>
      </c>
    </row>
    <row r="155" spans="11:11" x14ac:dyDescent="0.2">
      <c r="K155" s="1" t="str">
        <f>IF(Q155="","",IF(Q155=Stammdaten!#REF!,Q155,IF(Q155=Stammdaten!#REF!,Q155,"Beladung aus dem Netz der "&amp;Q155)))</f>
        <v/>
      </c>
    </row>
    <row r="156" spans="11:11" x14ac:dyDescent="0.2">
      <c r="K156" s="1" t="str">
        <f>IF(Q156="","",IF(Q156=Stammdaten!#REF!,Q156,IF(Q156=Stammdaten!#REF!,Q156,"Beladung aus dem Netz der "&amp;Q156)))</f>
        <v/>
      </c>
    </row>
    <row r="157" spans="11:11" x14ac:dyDescent="0.2">
      <c r="K157" s="1" t="str">
        <f>IF(Q157="","",IF(Q157=Stammdaten!#REF!,Q157,IF(Q157=Stammdaten!#REF!,Q157,"Beladung aus dem Netz der "&amp;Q157)))</f>
        <v/>
      </c>
    </row>
    <row r="158" spans="11:11" x14ac:dyDescent="0.2">
      <c r="K158" s="1" t="str">
        <f>IF(Q158="","",IF(Q158=Stammdaten!#REF!,Q158,IF(Q158=Stammdaten!#REF!,Q158,"Beladung aus dem Netz der "&amp;Q158)))</f>
        <v/>
      </c>
    </row>
    <row r="159" spans="11:11" x14ac:dyDescent="0.2">
      <c r="K159" s="1" t="str">
        <f>IF(Q159="","",IF(Q159=Stammdaten!#REF!,Q159,IF(Q159=Stammdaten!#REF!,Q159,"Beladung aus dem Netz der "&amp;Q159)))</f>
        <v/>
      </c>
    </row>
    <row r="160" spans="11:11" x14ac:dyDescent="0.2">
      <c r="K160" s="1" t="str">
        <f>IF(Q160="","",IF(Q160=Stammdaten!#REF!,Q160,IF(Q160=Stammdaten!#REF!,Q160,"Beladung aus dem Netz der "&amp;Q160)))</f>
        <v/>
      </c>
    </row>
    <row r="161" spans="11:11" x14ac:dyDescent="0.2">
      <c r="K161" s="1" t="str">
        <f>IF(Q161="","",IF(Q161=Stammdaten!#REF!,Q161,IF(Q161=Stammdaten!#REF!,Q161,"Beladung aus dem Netz der "&amp;Q161)))</f>
        <v/>
      </c>
    </row>
    <row r="162" spans="11:11" x14ac:dyDescent="0.2">
      <c r="K162" s="1" t="str">
        <f>IF(Q162="","",IF(Q162=Stammdaten!#REF!,Q162,IF(Q162=Stammdaten!#REF!,Q162,"Beladung aus dem Netz der "&amp;Q162)))</f>
        <v/>
      </c>
    </row>
    <row r="163" spans="11:11" x14ac:dyDescent="0.2">
      <c r="K163" s="1" t="str">
        <f>IF(Q163="","",IF(Q163=Stammdaten!#REF!,Q163,IF(Q163=Stammdaten!#REF!,Q163,"Beladung aus dem Netz der "&amp;Q163)))</f>
        <v/>
      </c>
    </row>
    <row r="164" spans="11:11" x14ac:dyDescent="0.2">
      <c r="K164" s="1" t="str">
        <f>IF(Q164="","",IF(Q164=Stammdaten!#REF!,Q164,IF(Q164=Stammdaten!#REF!,Q164,"Beladung aus dem Netz der "&amp;Q164)))</f>
        <v/>
      </c>
    </row>
    <row r="165" spans="11:11" x14ac:dyDescent="0.2">
      <c r="K165" s="1" t="str">
        <f>IF(Q165="","",IF(Q165=Stammdaten!#REF!,Q165,IF(Q165=Stammdaten!#REF!,Q165,"Beladung aus dem Netz der "&amp;Q165)))</f>
        <v/>
      </c>
    </row>
    <row r="166" spans="11:11" x14ac:dyDescent="0.2">
      <c r="K166" s="1" t="str">
        <f>IF(Q166="","",IF(Q166=Stammdaten!#REF!,Q166,IF(Q166=Stammdaten!#REF!,Q166,"Beladung aus dem Netz der "&amp;Q166)))</f>
        <v/>
      </c>
    </row>
    <row r="167" spans="11:11" x14ac:dyDescent="0.2">
      <c r="K167" s="1" t="str">
        <f>IF(Q167="","",IF(Q167=Stammdaten!#REF!,Q167,IF(Q167=Stammdaten!#REF!,Q167,"Beladung aus dem Netz der "&amp;Q167)))</f>
        <v/>
      </c>
    </row>
    <row r="168" spans="11:11" x14ac:dyDescent="0.2">
      <c r="K168" s="1" t="str">
        <f>IF(Q168="","",IF(Q168=Stammdaten!#REF!,Q168,IF(Q168=Stammdaten!#REF!,Q168,"Beladung aus dem Netz der "&amp;Q168)))</f>
        <v/>
      </c>
    </row>
    <row r="169" spans="11:11" x14ac:dyDescent="0.2">
      <c r="K169" s="1" t="str">
        <f>IF(Q169="","",IF(Q169=Stammdaten!#REF!,Q169,IF(Q169=Stammdaten!#REF!,Q169,"Beladung aus dem Netz der "&amp;Q169)))</f>
        <v/>
      </c>
    </row>
    <row r="170" spans="11:11" x14ac:dyDescent="0.2">
      <c r="K170" s="1" t="str">
        <f>IF(Q170="","",IF(Q170=Stammdaten!#REF!,Q170,IF(Q170=Stammdaten!#REF!,Q170,"Beladung aus dem Netz der "&amp;Q170)))</f>
        <v/>
      </c>
    </row>
    <row r="171" spans="11:11" x14ac:dyDescent="0.2">
      <c r="K171" s="1" t="str">
        <f>IF(Q171="","",IF(Q171=Stammdaten!#REF!,Q171,IF(Q171=Stammdaten!#REF!,Q171,"Beladung aus dem Netz der "&amp;Q171)))</f>
        <v/>
      </c>
    </row>
    <row r="172" spans="11:11" x14ac:dyDescent="0.2">
      <c r="K172" s="1" t="str">
        <f>IF(Q172="","",IF(Q172=Stammdaten!#REF!,Q172,IF(Q172=Stammdaten!#REF!,Q172,"Beladung aus dem Netz der "&amp;Q172)))</f>
        <v/>
      </c>
    </row>
    <row r="173" spans="11:11" x14ac:dyDescent="0.2">
      <c r="K173" s="1" t="str">
        <f>IF(Q173="","",IF(Q173=Stammdaten!#REF!,Q173,IF(Q173=Stammdaten!#REF!,Q173,"Beladung aus dem Netz der "&amp;Q173)))</f>
        <v/>
      </c>
    </row>
    <row r="174" spans="11:11" x14ac:dyDescent="0.2">
      <c r="K174" s="1" t="str">
        <f>IF(Q174="","",IF(Q174=Stammdaten!#REF!,Q174,IF(Q174=Stammdaten!#REF!,Q174,"Beladung aus dem Netz der "&amp;Q174)))</f>
        <v/>
      </c>
    </row>
    <row r="175" spans="11:11" x14ac:dyDescent="0.2">
      <c r="K175" s="1" t="str">
        <f>IF(Q175="","",IF(Q175=Stammdaten!#REF!,Q175,IF(Q175=Stammdaten!#REF!,Q175,"Beladung aus dem Netz der "&amp;Q175)))</f>
        <v/>
      </c>
    </row>
    <row r="176" spans="11:11" x14ac:dyDescent="0.2">
      <c r="K176" s="1" t="str">
        <f>IF(Q176="","",IF(Q176=Stammdaten!#REF!,Q176,IF(Q176=Stammdaten!#REF!,Q176,"Beladung aus dem Netz der "&amp;Q176)))</f>
        <v/>
      </c>
    </row>
    <row r="177" spans="11:11" x14ac:dyDescent="0.2">
      <c r="K177" s="1" t="str">
        <f>IF(Q177="","",IF(Q177=Stammdaten!#REF!,Q177,IF(Q177=Stammdaten!#REF!,Q177,"Beladung aus dem Netz der "&amp;Q177)))</f>
        <v/>
      </c>
    </row>
    <row r="178" spans="11:11" x14ac:dyDescent="0.2">
      <c r="K178" s="1" t="str">
        <f>IF(Q178="","",IF(Q178=Stammdaten!#REF!,Q178,IF(Q178=Stammdaten!#REF!,Q178,"Beladung aus dem Netz der "&amp;Q178)))</f>
        <v/>
      </c>
    </row>
    <row r="179" spans="11:11" x14ac:dyDescent="0.2">
      <c r="K179" s="1" t="str">
        <f>IF(Q179="","",IF(Q179=Stammdaten!#REF!,Q179,IF(Q179=Stammdaten!#REF!,Q179,"Beladung aus dem Netz der "&amp;Q179)))</f>
        <v/>
      </c>
    </row>
    <row r="180" spans="11:11" x14ac:dyDescent="0.2">
      <c r="K180" s="1" t="str">
        <f>IF(Q180="","",IF(Q180=Stammdaten!#REF!,Q180,IF(Q180=Stammdaten!#REF!,Q180,"Beladung aus dem Netz der "&amp;Q180)))</f>
        <v/>
      </c>
    </row>
    <row r="181" spans="11:11" x14ac:dyDescent="0.2">
      <c r="K181" s="1" t="str">
        <f>IF(Q181="","",IF(Q181=Stammdaten!#REF!,Q181,IF(Q181=Stammdaten!#REF!,Q181,"Beladung aus dem Netz der "&amp;Q181)))</f>
        <v/>
      </c>
    </row>
    <row r="182" spans="11:11" x14ac:dyDescent="0.2">
      <c r="K182" s="1" t="str">
        <f>IF(Q182="","",IF(Q182=Stammdaten!#REF!,Q182,IF(Q182=Stammdaten!#REF!,Q182,"Beladung aus dem Netz der "&amp;Q182)))</f>
        <v/>
      </c>
    </row>
    <row r="183" spans="11:11" x14ac:dyDescent="0.2">
      <c r="K183" s="1" t="str">
        <f>IF(Q183="","",IF(Q183=Stammdaten!#REF!,Q183,IF(Q183=Stammdaten!#REF!,Q183,"Beladung aus dem Netz der "&amp;Q183)))</f>
        <v/>
      </c>
    </row>
    <row r="184" spans="11:11" x14ac:dyDescent="0.2">
      <c r="K184" s="1" t="str">
        <f>IF(Q184="","",IF(Q184=Stammdaten!#REF!,Q184,IF(Q184=Stammdaten!#REF!,Q184,"Beladung aus dem Netz der "&amp;Q184)))</f>
        <v/>
      </c>
    </row>
    <row r="185" spans="11:11" x14ac:dyDescent="0.2">
      <c r="K185" s="1" t="str">
        <f>IF(Q185="","",IF(Q185=Stammdaten!#REF!,Q185,IF(Q185=Stammdaten!#REF!,Q185,"Beladung aus dem Netz der "&amp;Q185)))</f>
        <v/>
      </c>
    </row>
    <row r="186" spans="11:11" x14ac:dyDescent="0.2">
      <c r="K186" s="1" t="str">
        <f>IF(Q186="","",IF(Q186=Stammdaten!#REF!,Q186,IF(Q186=Stammdaten!#REF!,Q186,"Beladung aus dem Netz der "&amp;Q186)))</f>
        <v/>
      </c>
    </row>
    <row r="187" spans="11:11" x14ac:dyDescent="0.2">
      <c r="K187" s="1" t="str">
        <f>IF(Q187="","",IF(Q187=Stammdaten!#REF!,Q187,IF(Q187=Stammdaten!#REF!,Q187,"Beladung aus dem Netz der "&amp;Q187)))</f>
        <v/>
      </c>
    </row>
    <row r="188" spans="11:11" x14ac:dyDescent="0.2">
      <c r="K188" s="1" t="str">
        <f>IF(Q188="","",IF(Q188=Stammdaten!#REF!,Q188,IF(Q188=Stammdaten!#REF!,Q188,"Beladung aus dem Netz der "&amp;Q188)))</f>
        <v/>
      </c>
    </row>
    <row r="189" spans="11:11" x14ac:dyDescent="0.2">
      <c r="K189" s="1" t="str">
        <f>IF(Q189="","",IF(Q189=Stammdaten!#REF!,Q189,IF(Q189=Stammdaten!#REF!,Q189,"Beladung aus dem Netz der "&amp;Q189)))</f>
        <v/>
      </c>
    </row>
    <row r="190" spans="11:11" x14ac:dyDescent="0.2">
      <c r="K190" s="1" t="str">
        <f>IF(Q190="","",IF(Q190=Stammdaten!#REF!,Q190,IF(Q190=Stammdaten!#REF!,Q190,"Beladung aus dem Netz der "&amp;Q190)))</f>
        <v/>
      </c>
    </row>
    <row r="191" spans="11:11" x14ac:dyDescent="0.2">
      <c r="K191" s="1" t="str">
        <f>IF(Q191="","",IF(Q191=Stammdaten!#REF!,Q191,IF(Q191=Stammdaten!#REF!,Q191,"Beladung aus dem Netz der "&amp;Q191)))</f>
        <v/>
      </c>
    </row>
    <row r="192" spans="11:11" x14ac:dyDescent="0.2">
      <c r="K192" s="1" t="str">
        <f>IF(Q192="","",IF(Q192=Stammdaten!#REF!,Q192,IF(Q192=Stammdaten!#REF!,Q192,"Beladung aus dem Netz der "&amp;Q192)))</f>
        <v/>
      </c>
    </row>
    <row r="193" spans="11:11" x14ac:dyDescent="0.2">
      <c r="K193" s="1" t="str">
        <f>IF(Q193="","",IF(Q193=Stammdaten!#REF!,Q193,IF(Q193=Stammdaten!#REF!,Q193,"Beladung aus dem Netz der "&amp;Q193)))</f>
        <v/>
      </c>
    </row>
    <row r="194" spans="11:11" x14ac:dyDescent="0.2">
      <c r="K194" s="1" t="str">
        <f>IF(Q194="","",IF(Q194=Stammdaten!#REF!,Q194,IF(Q194=Stammdaten!#REF!,Q194,"Beladung aus dem Netz der "&amp;Q194)))</f>
        <v/>
      </c>
    </row>
    <row r="195" spans="11:11" x14ac:dyDescent="0.2">
      <c r="K195" s="1" t="str">
        <f>IF(Q195="","",IF(Q195=Stammdaten!#REF!,Q195,IF(Q195=Stammdaten!#REF!,Q195,"Beladung aus dem Netz der "&amp;Q195)))</f>
        <v/>
      </c>
    </row>
    <row r="196" spans="11:11" x14ac:dyDescent="0.2">
      <c r="K196" s="1" t="str">
        <f>IF(Q196="","",IF(Q196=Stammdaten!#REF!,Q196,IF(Q196=Stammdaten!#REF!,Q196,"Beladung aus dem Netz der "&amp;Q196)))</f>
        <v/>
      </c>
    </row>
    <row r="197" spans="11:11" x14ac:dyDescent="0.2">
      <c r="K197" s="1" t="str">
        <f>IF(Q197="","",IF(Q197=Stammdaten!#REF!,Q197,IF(Q197=Stammdaten!#REF!,Q197,"Beladung aus dem Netz der "&amp;Q197)))</f>
        <v/>
      </c>
    </row>
    <row r="198" spans="11:11" x14ac:dyDescent="0.2">
      <c r="K198" s="1" t="str">
        <f>IF(Q198="","",IF(Q198=Stammdaten!#REF!,Q198,IF(Q198=Stammdaten!#REF!,Q198,"Beladung aus dem Netz der "&amp;Q198)))</f>
        <v/>
      </c>
    </row>
    <row r="199" spans="11:11" x14ac:dyDescent="0.2">
      <c r="K199" s="1" t="str">
        <f>IF(Q199="","",IF(Q199=Stammdaten!#REF!,Q199,IF(Q199=Stammdaten!#REF!,Q199,"Beladung aus dem Netz der "&amp;Q199)))</f>
        <v/>
      </c>
    </row>
    <row r="200" spans="11:11" x14ac:dyDescent="0.2">
      <c r="K200" s="1" t="str">
        <f>IF(Q200="","",IF(Q200=Stammdaten!#REF!,Q200,IF(Q200=Stammdaten!#REF!,Q200,"Beladung aus dem Netz der "&amp;Q200)))</f>
        <v/>
      </c>
    </row>
    <row r="201" spans="11:11" x14ac:dyDescent="0.2">
      <c r="K201" s="1" t="str">
        <f>IF(Q201="","",IF(Q201=Stammdaten!#REF!,Q201,IF(Q201=Stammdaten!#REF!,Q201,"Beladung aus dem Netz der "&amp;Q201)))</f>
        <v/>
      </c>
    </row>
    <row r="202" spans="11:11" x14ac:dyDescent="0.2">
      <c r="K202" s="1" t="str">
        <f>IF(Q202="","",IF(Q202=Stammdaten!#REF!,Q202,IF(Q202=Stammdaten!#REF!,Q202,"Beladung aus dem Netz der "&amp;Q202)))</f>
        <v/>
      </c>
    </row>
    <row r="203" spans="11:11" x14ac:dyDescent="0.2">
      <c r="K203" s="1" t="str">
        <f>IF(Q203="","",IF(Q203=Stammdaten!#REF!,Q203,IF(Q203=Stammdaten!#REF!,Q203,"Beladung aus dem Netz der "&amp;Q203)))</f>
        <v/>
      </c>
    </row>
    <row r="204" spans="11:11" x14ac:dyDescent="0.2">
      <c r="K204" s="1" t="str">
        <f>IF(Q204="","",IF(Q204=Stammdaten!#REF!,Q204,IF(Q204=Stammdaten!#REF!,Q204,"Beladung aus dem Netz der "&amp;Q204)))</f>
        <v/>
      </c>
    </row>
    <row r="205" spans="11:11" x14ac:dyDescent="0.2">
      <c r="K205" s="1" t="str">
        <f>IF(Q205="","",IF(Q205=Stammdaten!#REF!,Q205,IF(Q205=Stammdaten!#REF!,Q205,"Beladung aus dem Netz der "&amp;Q205)))</f>
        <v/>
      </c>
    </row>
    <row r="206" spans="11:11" x14ac:dyDescent="0.2">
      <c r="K206" s="1" t="str">
        <f>IF(Q206="","",IF(Q206=Stammdaten!#REF!,Q206,IF(Q206=Stammdaten!#REF!,Q206,"Beladung aus dem Netz der "&amp;Q206)))</f>
        <v/>
      </c>
    </row>
    <row r="207" spans="11:11" x14ac:dyDescent="0.2">
      <c r="K207" s="1" t="str">
        <f>IF(Q207="","",IF(Q207=Stammdaten!#REF!,Q207,IF(Q207=Stammdaten!#REF!,Q207,"Beladung aus dem Netz der "&amp;Q207)))</f>
        <v/>
      </c>
    </row>
    <row r="208" spans="11:11" x14ac:dyDescent="0.2">
      <c r="K208" s="1" t="str">
        <f>IF(Q208="","",IF(Q208=Stammdaten!#REF!,Q208,IF(Q208=Stammdaten!#REF!,Q208,"Beladung aus dem Netz der "&amp;Q208)))</f>
        <v/>
      </c>
    </row>
    <row r="209" spans="11:11" x14ac:dyDescent="0.2">
      <c r="K209" s="1" t="str">
        <f>IF(Q209="","",IF(Q209=Stammdaten!#REF!,Q209,IF(Q209=Stammdaten!#REF!,Q209,"Beladung aus dem Netz der "&amp;Q209)))</f>
        <v/>
      </c>
    </row>
    <row r="210" spans="11:11" x14ac:dyDescent="0.2">
      <c r="K210" s="1" t="str">
        <f>IF(Q210="","",IF(Q210=Stammdaten!#REF!,Q210,IF(Q210=Stammdaten!#REF!,Q210,"Beladung aus dem Netz der "&amp;Q210)))</f>
        <v/>
      </c>
    </row>
    <row r="211" spans="11:11" x14ac:dyDescent="0.2">
      <c r="K211" s="1" t="str">
        <f>IF(Q211="","",IF(Q211=Stammdaten!#REF!,Q211,IF(Q211=Stammdaten!#REF!,Q211,"Beladung aus dem Netz der "&amp;Q211)))</f>
        <v/>
      </c>
    </row>
    <row r="212" spans="11:11" x14ac:dyDescent="0.2">
      <c r="K212" s="1" t="str">
        <f>IF(Q212="","",IF(Q212=Stammdaten!#REF!,Q212,IF(Q212=Stammdaten!#REF!,Q212,"Beladung aus dem Netz der "&amp;Q212)))</f>
        <v/>
      </c>
    </row>
    <row r="213" spans="11:11" x14ac:dyDescent="0.2">
      <c r="K213" s="1" t="str">
        <f>IF(Q213="","",IF(Q213=Stammdaten!#REF!,Q213,IF(Q213=Stammdaten!#REF!,Q213,"Beladung aus dem Netz der "&amp;Q213)))</f>
        <v/>
      </c>
    </row>
    <row r="214" spans="11:11" x14ac:dyDescent="0.2">
      <c r="K214" s="1" t="str">
        <f>IF(Q214="","",IF(Q214=Stammdaten!#REF!,Q214,IF(Q214=Stammdaten!#REF!,Q214,"Beladung aus dem Netz der "&amp;Q214)))</f>
        <v/>
      </c>
    </row>
    <row r="215" spans="11:11" x14ac:dyDescent="0.2">
      <c r="K215" s="1" t="str">
        <f>IF(Q215="","",IF(Q215=Stammdaten!#REF!,Q215,IF(Q215=Stammdaten!#REF!,Q215,"Beladung aus dem Netz der "&amp;Q215)))</f>
        <v/>
      </c>
    </row>
    <row r="216" spans="11:11" x14ac:dyDescent="0.2">
      <c r="K216" s="1" t="str">
        <f>IF(Q216="","",IF(Q216=Stammdaten!#REF!,Q216,IF(Q216=Stammdaten!#REF!,Q216,"Beladung aus dem Netz der "&amp;Q216)))</f>
        <v/>
      </c>
    </row>
    <row r="217" spans="11:11" x14ac:dyDescent="0.2">
      <c r="K217" s="1" t="str">
        <f>IF(Q217="","",IF(Q217=Stammdaten!#REF!,Q217,IF(Q217=Stammdaten!#REF!,Q217,"Beladung aus dem Netz der "&amp;Q217)))</f>
        <v/>
      </c>
    </row>
    <row r="218" spans="11:11" x14ac:dyDescent="0.2">
      <c r="K218" s="1" t="str">
        <f>IF(Q218="","",IF(Q218=Stammdaten!#REF!,Q218,IF(Q218=Stammdaten!#REF!,Q218,"Beladung aus dem Netz der "&amp;Q218)))</f>
        <v/>
      </c>
    </row>
    <row r="219" spans="11:11" x14ac:dyDescent="0.2">
      <c r="K219" s="1" t="str">
        <f>IF(Q219="","",IF(Q219=Stammdaten!#REF!,Q219,IF(Q219=Stammdaten!#REF!,Q219,"Beladung aus dem Netz der "&amp;Q219)))</f>
        <v/>
      </c>
    </row>
    <row r="220" spans="11:11" x14ac:dyDescent="0.2">
      <c r="K220" s="1" t="str">
        <f>IF(Q220="","",IF(Q220=Stammdaten!#REF!,Q220,IF(Q220=Stammdaten!#REF!,Q220,"Beladung aus dem Netz der "&amp;Q220)))</f>
        <v/>
      </c>
    </row>
    <row r="221" spans="11:11" x14ac:dyDescent="0.2">
      <c r="K221" s="1" t="str">
        <f>IF(Q221="","",IF(Q221=Stammdaten!#REF!,Q221,IF(Q221=Stammdaten!#REF!,Q221,"Beladung aus dem Netz der "&amp;Q221)))</f>
        <v/>
      </c>
    </row>
    <row r="222" spans="11:11" x14ac:dyDescent="0.2">
      <c r="K222" s="1" t="str">
        <f>IF(Q222="","",IF(Q222=Stammdaten!#REF!,Q222,IF(Q222=Stammdaten!#REF!,Q222,"Beladung aus dem Netz der "&amp;Q222)))</f>
        <v/>
      </c>
    </row>
    <row r="223" spans="11:11" x14ac:dyDescent="0.2">
      <c r="K223" s="1" t="str">
        <f>IF(Q223="","",IF(Q223=Stammdaten!#REF!,Q223,IF(Q223=Stammdaten!#REF!,Q223,"Beladung aus dem Netz der "&amp;Q223)))</f>
        <v/>
      </c>
    </row>
    <row r="224" spans="11:11" x14ac:dyDescent="0.2">
      <c r="K224" s="1" t="str">
        <f>IF(Q224="","",IF(Q224=Stammdaten!#REF!,Q224,IF(Q224=Stammdaten!#REF!,Q224,"Beladung aus dem Netz der "&amp;Q224)))</f>
        <v/>
      </c>
    </row>
    <row r="225" spans="11:11" x14ac:dyDescent="0.2">
      <c r="K225" s="1" t="str">
        <f>IF(Q225="","",IF(Q225=Stammdaten!#REF!,Q225,IF(Q225=Stammdaten!#REF!,Q225,"Beladung aus dem Netz der "&amp;Q225)))</f>
        <v/>
      </c>
    </row>
    <row r="226" spans="11:11" x14ac:dyDescent="0.2">
      <c r="K226" s="1" t="str">
        <f>IF(Q226="","",IF(Q226=Stammdaten!#REF!,Q226,IF(Q226=Stammdaten!#REF!,Q226,"Beladung aus dem Netz der "&amp;Q226)))</f>
        <v/>
      </c>
    </row>
    <row r="227" spans="11:11" x14ac:dyDescent="0.2">
      <c r="K227" s="1" t="str">
        <f>IF(Q227="","",IF(Q227=Stammdaten!#REF!,Q227,IF(Q227=Stammdaten!#REF!,Q227,"Beladung aus dem Netz der "&amp;Q227)))</f>
        <v/>
      </c>
    </row>
    <row r="228" spans="11:11" x14ac:dyDescent="0.2">
      <c r="K228" s="1" t="str">
        <f>IF(Q228="","",IF(Q228=Stammdaten!#REF!,Q228,IF(Q228=Stammdaten!#REF!,Q228,"Beladung aus dem Netz der "&amp;Q228)))</f>
        <v/>
      </c>
    </row>
    <row r="229" spans="11:11" x14ac:dyDescent="0.2">
      <c r="K229" s="1" t="str">
        <f>IF(Q229="","",IF(Q229=Stammdaten!#REF!,Q229,IF(Q229=Stammdaten!#REF!,Q229,"Beladung aus dem Netz der "&amp;Q229)))</f>
        <v/>
      </c>
    </row>
    <row r="230" spans="11:11" x14ac:dyDescent="0.2">
      <c r="K230" s="1" t="str">
        <f>IF(Q230="","",IF(Q230=Stammdaten!#REF!,Q230,IF(Q230=Stammdaten!#REF!,Q230,"Beladung aus dem Netz der "&amp;Q230)))</f>
        <v/>
      </c>
    </row>
    <row r="231" spans="11:11" x14ac:dyDescent="0.2">
      <c r="K231" s="1" t="str">
        <f>IF(Q231="","",IF(Q231=Stammdaten!#REF!,Q231,IF(Q231=Stammdaten!#REF!,Q231,"Beladung aus dem Netz der "&amp;Q231)))</f>
        <v/>
      </c>
    </row>
    <row r="232" spans="11:11" x14ac:dyDescent="0.2">
      <c r="K232" s="1" t="str">
        <f>IF(Q232="","",IF(Q232=Stammdaten!#REF!,Q232,IF(Q232=Stammdaten!#REF!,Q232,"Beladung aus dem Netz der "&amp;Q232)))</f>
        <v/>
      </c>
    </row>
    <row r="233" spans="11:11" x14ac:dyDescent="0.2">
      <c r="K233" s="1" t="str">
        <f>IF(Q233="","",IF(Q233=Stammdaten!#REF!,Q233,IF(Q233=Stammdaten!#REF!,Q233,"Beladung aus dem Netz der "&amp;Q233)))</f>
        <v/>
      </c>
    </row>
    <row r="234" spans="11:11" x14ac:dyDescent="0.2">
      <c r="K234" s="1" t="str">
        <f>IF(Q234="","",IF(Q234=Stammdaten!#REF!,Q234,IF(Q234=Stammdaten!#REF!,Q234,"Beladung aus dem Netz der "&amp;Q234)))</f>
        <v/>
      </c>
    </row>
    <row r="235" spans="11:11" x14ac:dyDescent="0.2">
      <c r="K235" s="1" t="str">
        <f>IF(Q235="","",IF(Q235=Stammdaten!#REF!,Q235,IF(Q235=Stammdaten!#REF!,Q235,"Beladung aus dem Netz der "&amp;Q235)))</f>
        <v/>
      </c>
    </row>
    <row r="236" spans="11:11" x14ac:dyDescent="0.2">
      <c r="K236" s="1" t="str">
        <f>IF(Q236="","",IF(Q236=Stammdaten!#REF!,Q236,IF(Q236=Stammdaten!#REF!,Q236,"Beladung aus dem Netz der "&amp;Q236)))</f>
        <v/>
      </c>
    </row>
    <row r="237" spans="11:11" x14ac:dyDescent="0.2">
      <c r="K237" s="1" t="str">
        <f>IF(Q237="","",IF(Q237=Stammdaten!#REF!,Q237,IF(Q237=Stammdaten!#REF!,Q237,"Beladung aus dem Netz der "&amp;Q237)))</f>
        <v/>
      </c>
    </row>
    <row r="238" spans="11:11" x14ac:dyDescent="0.2">
      <c r="K238" s="1" t="str">
        <f>IF(Q238="","",IF(Q238=Stammdaten!#REF!,Q238,IF(Q238=Stammdaten!#REF!,Q238,"Beladung aus dem Netz der "&amp;Q238)))</f>
        <v/>
      </c>
    </row>
    <row r="239" spans="11:11" x14ac:dyDescent="0.2">
      <c r="K239" s="1" t="str">
        <f>IF(Q239="","",IF(Q239=Stammdaten!#REF!,Q239,IF(Q239=Stammdaten!#REF!,Q239,"Beladung aus dem Netz der "&amp;Q239)))</f>
        <v/>
      </c>
    </row>
    <row r="240" spans="11:11" x14ac:dyDescent="0.2">
      <c r="K240" s="1" t="str">
        <f>IF(Q240="","",IF(Q240=Stammdaten!#REF!,Q240,IF(Q240=Stammdaten!#REF!,Q240,"Beladung aus dem Netz der "&amp;Q240)))</f>
        <v/>
      </c>
    </row>
    <row r="241" spans="11:11" x14ac:dyDescent="0.2">
      <c r="K241" s="1" t="str">
        <f>IF(Q241="","",IF(Q241=Stammdaten!#REF!,Q241,IF(Q241=Stammdaten!#REF!,Q241,"Beladung aus dem Netz der "&amp;Q241)))</f>
        <v/>
      </c>
    </row>
    <row r="242" spans="11:11" x14ac:dyDescent="0.2">
      <c r="K242" s="1" t="str">
        <f>IF(Q242="","",IF(Q242=Stammdaten!#REF!,Q242,IF(Q242=Stammdaten!#REF!,Q242,"Beladung aus dem Netz der "&amp;Q242)))</f>
        <v/>
      </c>
    </row>
    <row r="243" spans="11:11" x14ac:dyDescent="0.2">
      <c r="K243" s="1" t="str">
        <f>IF(Q243="","",IF(Q243=Stammdaten!#REF!,Q243,IF(Q243=Stammdaten!#REF!,Q243,"Beladung aus dem Netz der "&amp;Q243)))</f>
        <v/>
      </c>
    </row>
    <row r="244" spans="11:11" x14ac:dyDescent="0.2">
      <c r="K244" s="1" t="str">
        <f>IF(Q244="","",IF(Q244=Stammdaten!#REF!,Q244,IF(Q244=Stammdaten!#REF!,Q244,"Beladung aus dem Netz der "&amp;Q244)))</f>
        <v/>
      </c>
    </row>
    <row r="245" spans="11:11" x14ac:dyDescent="0.2">
      <c r="K245" s="1" t="str">
        <f>IF(Q245="","",IF(Q245=Stammdaten!#REF!,Q245,IF(Q245=Stammdaten!#REF!,Q245,"Beladung aus dem Netz der "&amp;Q245)))</f>
        <v/>
      </c>
    </row>
    <row r="246" spans="11:11" x14ac:dyDescent="0.2">
      <c r="K246" s="1" t="str">
        <f>IF(Q246="","",IF(Q246=Stammdaten!#REF!,Q246,IF(Q246=Stammdaten!#REF!,Q246,"Beladung aus dem Netz der "&amp;Q246)))</f>
        <v/>
      </c>
    </row>
    <row r="247" spans="11:11" x14ac:dyDescent="0.2">
      <c r="K247" s="1" t="str">
        <f>IF(Q247="","",IF(Q247=Stammdaten!#REF!,Q247,IF(Q247=Stammdaten!#REF!,Q247,"Beladung aus dem Netz der "&amp;Q247)))</f>
        <v/>
      </c>
    </row>
    <row r="248" spans="11:11" x14ac:dyDescent="0.2">
      <c r="K248" s="1" t="str">
        <f>IF(Q248="","",IF(Q248=Stammdaten!#REF!,Q248,IF(Q248=Stammdaten!#REF!,Q248,"Beladung aus dem Netz der "&amp;Q248)))</f>
        <v/>
      </c>
    </row>
    <row r="249" spans="11:11" x14ac:dyDescent="0.2">
      <c r="K249" s="1" t="str">
        <f>IF(Q249="","",IF(Q249=Stammdaten!#REF!,Q249,IF(Q249=Stammdaten!#REF!,Q249,"Beladung aus dem Netz der "&amp;Q249)))</f>
        <v/>
      </c>
    </row>
    <row r="250" spans="11:11" x14ac:dyDescent="0.2">
      <c r="K250" s="1" t="str">
        <f>IF(Q250="","",IF(Q250=Stammdaten!#REF!,Q250,IF(Q250=Stammdaten!#REF!,Q250,"Beladung aus dem Netz der "&amp;Q250)))</f>
        <v/>
      </c>
    </row>
    <row r="251" spans="11:11" x14ac:dyDescent="0.2">
      <c r="K251" s="1" t="str">
        <f>IF(Q251="","",IF(Q251=Stammdaten!#REF!,Q251,IF(Q251=Stammdaten!#REF!,Q251,"Beladung aus dem Netz der "&amp;Q251)))</f>
        <v/>
      </c>
    </row>
    <row r="252" spans="11:11" x14ac:dyDescent="0.2">
      <c r="K252" s="1" t="str">
        <f>IF(Q252="","",IF(Q252=Stammdaten!#REF!,Q252,IF(Q252=Stammdaten!#REF!,Q252,"Beladung aus dem Netz der "&amp;Q252)))</f>
        <v/>
      </c>
    </row>
    <row r="253" spans="11:11" x14ac:dyDescent="0.2">
      <c r="K253" s="1" t="str">
        <f>IF(Q253="","",IF(Q253=Stammdaten!#REF!,Q253,IF(Q253=Stammdaten!#REF!,Q253,"Beladung aus dem Netz der "&amp;Q253)))</f>
        <v/>
      </c>
    </row>
    <row r="254" spans="11:11" x14ac:dyDescent="0.2">
      <c r="K254" s="1" t="str">
        <f>IF(Q254="","",IF(Q254=Stammdaten!#REF!,Q254,IF(Q254=Stammdaten!#REF!,Q254,"Beladung aus dem Netz der "&amp;Q254)))</f>
        <v/>
      </c>
    </row>
    <row r="255" spans="11:11" x14ac:dyDescent="0.2">
      <c r="K255" s="1" t="str">
        <f>IF(Q255="","",IF(Q255=Stammdaten!#REF!,Q255,IF(Q255=Stammdaten!#REF!,Q255,"Beladung aus dem Netz der "&amp;Q255)))</f>
        <v/>
      </c>
    </row>
    <row r="256" spans="11:11" x14ac:dyDescent="0.2">
      <c r="K256" s="1" t="str">
        <f>IF(Q256="","",IF(Q256=Stammdaten!#REF!,Q256,IF(Q256=Stammdaten!#REF!,Q256,"Beladung aus dem Netz der "&amp;Q256)))</f>
        <v/>
      </c>
    </row>
    <row r="257" spans="11:11" x14ac:dyDescent="0.2">
      <c r="K257" s="1" t="str">
        <f>IF(Q257="","",IF(Q257=Stammdaten!#REF!,Q257,IF(Q257=Stammdaten!#REF!,Q257,"Beladung aus dem Netz der "&amp;Q257)))</f>
        <v/>
      </c>
    </row>
    <row r="258" spans="11:11" x14ac:dyDescent="0.2">
      <c r="K258" s="1" t="str">
        <f>IF(Q258="","",IF(Q258=Stammdaten!#REF!,Q258,IF(Q258=Stammdaten!#REF!,Q258,"Beladung aus dem Netz der "&amp;Q258)))</f>
        <v/>
      </c>
    </row>
    <row r="259" spans="11:11" x14ac:dyDescent="0.2">
      <c r="K259" s="1" t="str">
        <f>IF(Q259="","",IF(Q259=Stammdaten!#REF!,Q259,IF(Q259=Stammdaten!#REF!,Q259,"Beladung aus dem Netz der "&amp;Q259)))</f>
        <v/>
      </c>
    </row>
    <row r="260" spans="11:11" x14ac:dyDescent="0.2">
      <c r="K260" s="1" t="str">
        <f>IF(Q260="","",IF(Q260=Stammdaten!#REF!,Q260,IF(Q260=Stammdaten!#REF!,Q260,"Beladung aus dem Netz der "&amp;Q260)))</f>
        <v/>
      </c>
    </row>
    <row r="261" spans="11:11" x14ac:dyDescent="0.2">
      <c r="K261" s="1" t="str">
        <f>IF(Q261="","",IF(Q261=Stammdaten!#REF!,Q261,IF(Q261=Stammdaten!#REF!,Q261,"Beladung aus dem Netz der "&amp;Q261)))</f>
        <v/>
      </c>
    </row>
    <row r="262" spans="11:11" x14ac:dyDescent="0.2">
      <c r="K262" s="1" t="str">
        <f>IF(Q262="","",IF(Q262=Stammdaten!#REF!,Q262,IF(Q262=Stammdaten!#REF!,Q262,"Beladung aus dem Netz der "&amp;Q262)))</f>
        <v/>
      </c>
    </row>
    <row r="263" spans="11:11" x14ac:dyDescent="0.2">
      <c r="K263" s="1" t="str">
        <f>IF(Q263="","",IF(Q263=Stammdaten!#REF!,Q263,IF(Q263=Stammdaten!#REF!,Q263,"Beladung aus dem Netz der "&amp;Q263)))</f>
        <v/>
      </c>
    </row>
    <row r="264" spans="11:11" x14ac:dyDescent="0.2">
      <c r="K264" s="1" t="str">
        <f>IF(Q264="","",IF(Q264=Stammdaten!#REF!,Q264,IF(Q264=Stammdaten!#REF!,Q264,"Beladung aus dem Netz der "&amp;Q264)))</f>
        <v/>
      </c>
    </row>
    <row r="265" spans="11:11" x14ac:dyDescent="0.2">
      <c r="K265" s="1" t="str">
        <f>IF(Q265="","",IF(Q265=Stammdaten!#REF!,Q265,IF(Q265=Stammdaten!#REF!,Q265,"Beladung aus dem Netz der "&amp;Q265)))</f>
        <v/>
      </c>
    </row>
    <row r="266" spans="11:11" x14ac:dyDescent="0.2">
      <c r="K266" s="1" t="str">
        <f>IF(Q266="","",IF(Q266=Stammdaten!#REF!,Q266,IF(Q266=Stammdaten!#REF!,Q266,"Beladung aus dem Netz der "&amp;Q266)))</f>
        <v/>
      </c>
    </row>
    <row r="267" spans="11:11" x14ac:dyDescent="0.2">
      <c r="K267" s="1" t="str">
        <f>IF(Q267="","",IF(Q267=Stammdaten!#REF!,Q267,IF(Q267=Stammdaten!#REF!,Q267,"Beladung aus dem Netz der "&amp;Q267)))</f>
        <v/>
      </c>
    </row>
    <row r="268" spans="11:11" x14ac:dyDescent="0.2">
      <c r="K268" s="1" t="str">
        <f>IF(Q268="","",IF(Q268=Stammdaten!#REF!,Q268,IF(Q268=Stammdaten!#REF!,Q268,"Beladung aus dem Netz der "&amp;Q268)))</f>
        <v/>
      </c>
    </row>
    <row r="269" spans="11:11" x14ac:dyDescent="0.2">
      <c r="K269" s="1" t="str">
        <f>IF(Q269="","",IF(Q269=Stammdaten!#REF!,Q269,IF(Q269=Stammdaten!#REF!,Q269,"Beladung aus dem Netz der "&amp;Q269)))</f>
        <v/>
      </c>
    </row>
    <row r="270" spans="11:11" x14ac:dyDescent="0.2">
      <c r="K270" s="1" t="str">
        <f>IF(Q270="","",IF(Q270=Stammdaten!#REF!,Q270,IF(Q270=Stammdaten!#REF!,Q270,"Beladung aus dem Netz der "&amp;Q270)))</f>
        <v/>
      </c>
    </row>
    <row r="271" spans="11:11" x14ac:dyDescent="0.2">
      <c r="K271" s="1" t="str">
        <f>IF(Q271="","",IF(Q271=Stammdaten!#REF!,Q271,IF(Q271=Stammdaten!#REF!,Q271,"Beladung aus dem Netz der "&amp;Q271)))</f>
        <v/>
      </c>
    </row>
    <row r="272" spans="11:11" x14ac:dyDescent="0.2">
      <c r="K272" s="1" t="str">
        <f>IF(Q272="","",IF(Q272=Stammdaten!#REF!,Q272,IF(Q272=Stammdaten!#REF!,Q272,"Beladung aus dem Netz der "&amp;Q272)))</f>
        <v/>
      </c>
    </row>
    <row r="273" spans="11:11" x14ac:dyDescent="0.2">
      <c r="K273" s="1" t="str">
        <f>IF(Q273="","",IF(Q273=Stammdaten!#REF!,Q273,IF(Q273=Stammdaten!#REF!,Q273,"Beladung aus dem Netz der "&amp;Q273)))</f>
        <v/>
      </c>
    </row>
    <row r="274" spans="11:11" x14ac:dyDescent="0.2">
      <c r="K274" s="1" t="str">
        <f>IF(Q274="","",IF(Q274=Stammdaten!#REF!,Q274,IF(Q274=Stammdaten!#REF!,Q274,"Beladung aus dem Netz der "&amp;Q274)))</f>
        <v/>
      </c>
    </row>
    <row r="275" spans="11:11" x14ac:dyDescent="0.2">
      <c r="K275" s="1" t="str">
        <f>IF(Q275="","",IF(Q275=Stammdaten!#REF!,Q275,IF(Q275=Stammdaten!#REF!,Q275,"Beladung aus dem Netz der "&amp;Q275)))</f>
        <v/>
      </c>
    </row>
    <row r="276" spans="11:11" x14ac:dyDescent="0.2">
      <c r="K276" s="1" t="str">
        <f>IF(Q276="","",IF(Q276=Stammdaten!#REF!,Q276,IF(Q276=Stammdaten!#REF!,Q276,"Beladung aus dem Netz der "&amp;Q276)))</f>
        <v/>
      </c>
    </row>
    <row r="277" spans="11:11" x14ac:dyDescent="0.2">
      <c r="K277" s="1" t="str">
        <f>IF(Q277="","",IF(Q277=Stammdaten!#REF!,Q277,IF(Q277=Stammdaten!#REF!,Q277,"Beladung aus dem Netz der "&amp;Q277)))</f>
        <v/>
      </c>
    </row>
    <row r="278" spans="11:11" x14ac:dyDescent="0.2">
      <c r="K278" s="1" t="str">
        <f>IF(Q278="","",IF(Q278=Stammdaten!#REF!,Q278,IF(Q278=Stammdaten!#REF!,Q278,"Beladung aus dem Netz der "&amp;Q278)))</f>
        <v/>
      </c>
    </row>
    <row r="279" spans="11:11" x14ac:dyDescent="0.2">
      <c r="K279" s="1" t="str">
        <f>IF(Q279="","",IF(Q279=Stammdaten!#REF!,Q279,IF(Q279=Stammdaten!#REF!,Q279,"Beladung aus dem Netz der "&amp;Q279)))</f>
        <v/>
      </c>
    </row>
    <row r="280" spans="11:11" x14ac:dyDescent="0.2">
      <c r="K280" s="1" t="str">
        <f>IF(Q280="","",IF(Q280=Stammdaten!#REF!,Q280,IF(Q280=Stammdaten!#REF!,Q280,"Beladung aus dem Netz der "&amp;Q280)))</f>
        <v/>
      </c>
    </row>
    <row r="281" spans="11:11" x14ac:dyDescent="0.2">
      <c r="K281" s="1" t="str">
        <f>IF(Q281="","",IF(Q281=Stammdaten!#REF!,Q281,IF(Q281=Stammdaten!#REF!,Q281,"Beladung aus dem Netz der "&amp;Q281)))</f>
        <v/>
      </c>
    </row>
    <row r="282" spans="11:11" x14ac:dyDescent="0.2">
      <c r="K282" s="1" t="str">
        <f>IF(Q282="","",IF(Q282=Stammdaten!#REF!,Q282,IF(Q282=Stammdaten!#REF!,Q282,"Beladung aus dem Netz der "&amp;Q282)))</f>
        <v/>
      </c>
    </row>
    <row r="283" spans="11:11" x14ac:dyDescent="0.2">
      <c r="K283" s="1" t="str">
        <f>IF(Q283="","",IF(Q283=Stammdaten!#REF!,Q283,IF(Q283=Stammdaten!#REF!,Q283,"Beladung aus dem Netz der "&amp;Q283)))</f>
        <v/>
      </c>
    </row>
    <row r="284" spans="11:11" x14ac:dyDescent="0.2">
      <c r="K284" s="1" t="str">
        <f>IF(Q284="","",IF(Q284=Stammdaten!#REF!,Q284,IF(Q284=Stammdaten!#REF!,Q284,"Beladung aus dem Netz der "&amp;Q284)))</f>
        <v/>
      </c>
    </row>
    <row r="285" spans="11:11" x14ac:dyDescent="0.2">
      <c r="K285" s="1" t="str">
        <f>IF(Q285="","",IF(Q285=Stammdaten!#REF!,Q285,IF(Q285=Stammdaten!#REF!,Q285,"Beladung aus dem Netz der "&amp;Q285)))</f>
        <v/>
      </c>
    </row>
    <row r="286" spans="11:11" x14ac:dyDescent="0.2">
      <c r="K286" s="1" t="str">
        <f>IF(Q286="","",IF(Q286=Stammdaten!#REF!,Q286,IF(Q286=Stammdaten!#REF!,Q286,"Beladung aus dem Netz der "&amp;Q286)))</f>
        <v/>
      </c>
    </row>
  </sheetData>
  <sortState xmlns:xlrd2="http://schemas.microsoft.com/office/spreadsheetml/2017/richdata2" ref="K1:K602">
    <sortCondition ref="K1:K602"/>
  </sortState>
  <dataConsolidate/>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5c6dfab4-252d-401e-a3da-0a884206eb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C501F3BAF22714CB7E7152BDDD4B823" ma:contentTypeVersion="13" ma:contentTypeDescription="Ein neues Dokument erstellen." ma:contentTypeScope="" ma:versionID="6aa1ea3ca3e8578005bf3d3d6432b8bb">
  <xsd:schema xmlns:xsd="http://www.w3.org/2001/XMLSchema" xmlns:xs="http://www.w3.org/2001/XMLSchema" xmlns:p="http://schemas.microsoft.com/office/2006/metadata/properties" xmlns:ns2="5c6dfab4-252d-401e-a3da-0a884206eb77" xmlns:ns3="http://schemas.microsoft.com/sharepoint/v4" targetNamespace="http://schemas.microsoft.com/office/2006/metadata/properties" ma:root="true" ma:fieldsID="eaf1e55960381069d580e01b571fe714" ns2:_="" ns3:_="">
    <xsd:import namespace="5c6dfab4-252d-401e-a3da-0a884206eb77"/>
    <xsd:import namespace="http://schemas.microsoft.com/sharepoint/v4"/>
    <xsd:element name="properties">
      <xsd:complexType>
        <xsd:sequence>
          <xsd:element name="documentManagement">
            <xsd:complexType>
              <xsd:all>
                <xsd:element ref="ns2:Schlagw_x00f6_rter" minOccurs="0"/>
                <xsd:element ref="ns3:IconOverlay"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dfab4-252d-401e-a3da-0a884206eb77"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D12AC5-FCBB-4036-AC49-F1AC63AAE321}">
  <ds:schemaRefs>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c6dfab4-252d-401e-a3da-0a884206eb77"/>
    <ds:schemaRef ds:uri="http://www.w3.org/XML/1998/namespace"/>
  </ds:schemaRefs>
</ds:datastoreItem>
</file>

<file path=customXml/itemProps2.xml><?xml version="1.0" encoding="utf-8"?>
<ds:datastoreItem xmlns:ds="http://schemas.openxmlformats.org/officeDocument/2006/customXml" ds:itemID="{A0C5BCA4-3269-4576-B53F-A9FF04217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dfab4-252d-401e-a3da-0a884206eb7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01F22D-B379-4C63-B54D-A9532E650BD2}">
  <ds:schemaRefs>
    <ds:schemaRef ds:uri="http://schemas.microsoft.com/sharepoint/v3/contenttype/forms"/>
  </ds:schemaRefs>
</ds:datastoreItem>
</file>

<file path=docMetadata/LabelInfo.xml><?xml version="1.0" encoding="utf-8"?>
<clbl:labelList xmlns:clbl="http://schemas.microsoft.com/office/2020/mipLabelMetadata">
  <clbl:label id="{a6a96015-f76c-4b68-b499-b5b8084ce3be}" enabled="1" method="Privileged" siteId="{d602ad75-52f3-4a9e-930c-683bb9414935}"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Anleitung</vt:lpstr>
      <vt:lpstr>Stammdaten</vt:lpstr>
      <vt:lpstr>Beladung des Speichers</vt:lpstr>
      <vt:lpstr>Entladung des Speichers</vt:lpstr>
      <vt:lpstr>Füllstände</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Ehlers, Sabrina</cp:lastModifiedBy>
  <dcterms:created xsi:type="dcterms:W3CDTF">2012-10-25T06:47:21Z</dcterms:created>
  <dcterms:modified xsi:type="dcterms:W3CDTF">2025-02-03T06:18:37Z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0x0101003C501F3BAF22714CB7E7152BDDD4B823</vt:lpwstr>
  </property>
</Properties>
</file>